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reception-idea\Desktop\"/>
    </mc:Choice>
  </mc:AlternateContent>
  <bookViews>
    <workbookView xWindow="0" yWindow="0" windowWidth="21600" windowHeight="9525" activeTab="3"/>
  </bookViews>
  <sheets>
    <sheet name="Journal 2018" sheetId="1" r:id="rId1"/>
    <sheet name="TCD Entrées en stock" sheetId="16" r:id="rId2"/>
    <sheet name="TCD journal 2018" sheetId="2" r:id="rId3"/>
    <sheet name="Reporting consommation" sheetId="13" r:id="rId4"/>
  </sheets>
  <definedNames>
    <definedName name="_xlnm._FilterDatabase" localSheetId="3" hidden="1">'Reporting consommation'!#REF!</definedName>
    <definedName name="août" localSheetId="1">'TCD Entrées en stock'!$H$5,'TCD Entrées en stock'!$H$7:$H$541</definedName>
    <definedName name="août">'TCD journal 2018'!$H$5,'TCD journal 2018'!$H$7:$H$541</definedName>
    <definedName name="Avril" localSheetId="1">'TCD Entrées en stock'!$D$5,'TCD Entrées en stock'!$D$7:$D$541</definedName>
    <definedName name="Avril">'TCD journal 2018'!$D$5,'TCD journal 2018'!$D$7:$D$541</definedName>
    <definedName name="Juillet" localSheetId="1">'TCD Entrées en stock'!$G$5,'TCD Entrées en stock'!$G$7:$G$541</definedName>
    <definedName name="Juillet">'TCD journal 2018'!$G$5,'TCD journal 2018'!$G$7:$G$541</definedName>
    <definedName name="juin" localSheetId="1">'TCD Entrées en stock'!$F$5,'TCD Entrées en stock'!$F$7:$F$541</definedName>
    <definedName name="juin">'TCD journal 2018'!$F$5,'TCD journal 2018'!$F$7:$F$541</definedName>
    <definedName name="mai" localSheetId="1">'TCD Entrées en stock'!$E$5,'TCD Entrées en stock'!$E$7:$E$541</definedName>
    <definedName name="mai">'TCD journal 2018'!$E$5,'TCD journal 2018'!$E$7:$E$541</definedName>
    <definedName name="mars" localSheetId="1">'TCD Entrées en stock'!$C$5,'TCD Entrées en stock'!$C$7:$C$541</definedName>
    <definedName name="mars">'TCD journal 2018'!$C$5,'TCD journal 2018'!$C$7:$C$541</definedName>
    <definedName name="Septembre" localSheetId="1">'TCD Entrées en stock'!$I$5,'TCD Entrées en stock'!$I$7:$I$541</definedName>
    <definedName name="Septembre">'TCD journal 2018'!$I$5,'TCD journal 2018'!$I$7:$I$541</definedName>
  </definedNames>
  <calcPr calcId="162913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88" i="13" l="1"/>
  <c r="N1186" i="13"/>
  <c r="O1186" i="13" s="1"/>
  <c r="N1184" i="13"/>
  <c r="N1182" i="13"/>
  <c r="O1182" i="13" s="1"/>
  <c r="N1180" i="13"/>
  <c r="N1178" i="13"/>
  <c r="N1176" i="13"/>
  <c r="N1174" i="13"/>
  <c r="O1174" i="13" s="1"/>
  <c r="N1172" i="13"/>
  <c r="N1170" i="13"/>
  <c r="N1168" i="13"/>
  <c r="N1166" i="13"/>
  <c r="O1166" i="13" s="1"/>
  <c r="N1164" i="13"/>
  <c r="N1162" i="13"/>
  <c r="N1160" i="13"/>
  <c r="N1158" i="13"/>
  <c r="O1158" i="13" s="1"/>
  <c r="N1156" i="13"/>
  <c r="N1154" i="13"/>
  <c r="N1152" i="13"/>
  <c r="N1150" i="13"/>
  <c r="O1150" i="13" s="1"/>
  <c r="N1148" i="13"/>
  <c r="N1146" i="13"/>
  <c r="N1144" i="13"/>
  <c r="N1142" i="13"/>
  <c r="O1142" i="13" s="1"/>
  <c r="N1140" i="13"/>
  <c r="N1138" i="13"/>
  <c r="N1136" i="13"/>
  <c r="N1134" i="13"/>
  <c r="O1134" i="13" s="1"/>
  <c r="N1132" i="13"/>
  <c r="N1130" i="13"/>
  <c r="N1128" i="13"/>
  <c r="N1126" i="13"/>
  <c r="O1126" i="13" s="1"/>
  <c r="N1124" i="13"/>
  <c r="N1122" i="13"/>
  <c r="N1120" i="13"/>
  <c r="N1118" i="13"/>
  <c r="O1118" i="13" s="1"/>
  <c r="N1116" i="13"/>
  <c r="N1114" i="13"/>
  <c r="N1112" i="13"/>
  <c r="N1110" i="13"/>
  <c r="O1110" i="13" s="1"/>
  <c r="N1108" i="13"/>
  <c r="N1106" i="13"/>
  <c r="N1104" i="13"/>
  <c r="N1102" i="13"/>
  <c r="O1102" i="13" s="1"/>
  <c r="N1100" i="13"/>
  <c r="N1098" i="13"/>
  <c r="N1096" i="13"/>
  <c r="N1094" i="13"/>
  <c r="O1094" i="13" s="1"/>
  <c r="N1092" i="13"/>
  <c r="N1090" i="13"/>
  <c r="N1088" i="13"/>
  <c r="N1086" i="13"/>
  <c r="O1086" i="13" s="1"/>
  <c r="N1084" i="13"/>
  <c r="N1082" i="13"/>
  <c r="N1080" i="13"/>
  <c r="N1078" i="13"/>
  <c r="O1078" i="13" s="1"/>
  <c r="N1076" i="13"/>
  <c r="N1074" i="13"/>
  <c r="N1072" i="13"/>
  <c r="N1070" i="13"/>
  <c r="O1070" i="13" s="1"/>
  <c r="N1068" i="13"/>
  <c r="N1066" i="13"/>
  <c r="N1064" i="13"/>
  <c r="N1062" i="13"/>
  <c r="O1062" i="13" s="1"/>
  <c r="N1060" i="13"/>
  <c r="N1058" i="13"/>
  <c r="N1056" i="13"/>
  <c r="N1054" i="13"/>
  <c r="O1054" i="13" s="1"/>
  <c r="N1052" i="13"/>
  <c r="N1050" i="13"/>
  <c r="N1048" i="13"/>
  <c r="N1046" i="13"/>
  <c r="O1046" i="13" s="1"/>
  <c r="N1044" i="13"/>
  <c r="N1042" i="13"/>
  <c r="N1040" i="13"/>
  <c r="N1038" i="13"/>
  <c r="O1038" i="13" s="1"/>
  <c r="N1036" i="13"/>
  <c r="N1034" i="13"/>
  <c r="N1032" i="13"/>
  <c r="N1030" i="13"/>
  <c r="O1030" i="13" s="1"/>
  <c r="N1028" i="13"/>
  <c r="N1026" i="13"/>
  <c r="N1024" i="13"/>
  <c r="N1022" i="13"/>
  <c r="O1022" i="13" s="1"/>
  <c r="N1020" i="13"/>
  <c r="N1018" i="13"/>
  <c r="N1016" i="13"/>
  <c r="N1014" i="13"/>
  <c r="O1014" i="13" s="1"/>
  <c r="N1012" i="13"/>
  <c r="N1010" i="13"/>
  <c r="N1008" i="13"/>
  <c r="N1006" i="13"/>
  <c r="O1006" i="13" s="1"/>
  <c r="N1004" i="13"/>
  <c r="N1002" i="13"/>
  <c r="N1000" i="13"/>
  <c r="N998" i="13"/>
  <c r="O998" i="13" s="1"/>
  <c r="N996" i="13"/>
  <c r="N994" i="13"/>
  <c r="N992" i="13"/>
  <c r="N990" i="13"/>
  <c r="O990" i="13" s="1"/>
  <c r="N988" i="13"/>
  <c r="N986" i="13"/>
  <c r="N984" i="13"/>
  <c r="N982" i="13"/>
  <c r="O982" i="13" s="1"/>
  <c r="N980" i="13"/>
  <c r="N978" i="13"/>
  <c r="N976" i="13"/>
  <c r="N974" i="13"/>
  <c r="O974" i="13" s="1"/>
  <c r="N972" i="13"/>
  <c r="N970" i="13"/>
  <c r="N968" i="13"/>
  <c r="N966" i="13"/>
  <c r="O966" i="13" s="1"/>
  <c r="N964" i="13"/>
  <c r="N962" i="13"/>
  <c r="N960" i="13"/>
  <c r="N958" i="13"/>
  <c r="O958" i="13" s="1"/>
  <c r="N956" i="13"/>
  <c r="N954" i="13"/>
  <c r="N952" i="13"/>
  <c r="N950" i="13"/>
  <c r="O950" i="13" s="1"/>
  <c r="N948" i="13"/>
  <c r="N946" i="13"/>
  <c r="N944" i="13"/>
  <c r="N942" i="13"/>
  <c r="O942" i="13" s="1"/>
  <c r="N940" i="13"/>
  <c r="N938" i="13"/>
  <c r="N936" i="13"/>
  <c r="N934" i="13"/>
  <c r="O934" i="13" s="1"/>
  <c r="N932" i="13"/>
  <c r="N930" i="13"/>
  <c r="N928" i="13"/>
  <c r="N926" i="13"/>
  <c r="O926" i="13" s="1"/>
  <c r="N924" i="13"/>
  <c r="N922" i="13"/>
  <c r="N920" i="13"/>
  <c r="N918" i="13"/>
  <c r="O918" i="13" s="1"/>
  <c r="N916" i="13"/>
  <c r="N914" i="13"/>
  <c r="N912" i="13"/>
  <c r="N910" i="13"/>
  <c r="O910" i="13" s="1"/>
  <c r="N908" i="13"/>
  <c r="N906" i="13"/>
  <c r="N904" i="13"/>
  <c r="N902" i="13"/>
  <c r="O902" i="13" s="1"/>
  <c r="N900" i="13"/>
  <c r="N898" i="13"/>
  <c r="N896" i="13"/>
  <c r="N894" i="13"/>
  <c r="O894" i="13" s="1"/>
  <c r="N892" i="13"/>
  <c r="N890" i="13"/>
  <c r="N888" i="13"/>
  <c r="N886" i="13"/>
  <c r="O886" i="13" s="1"/>
  <c r="N884" i="13"/>
  <c r="N882" i="13"/>
  <c r="N880" i="13"/>
  <c r="N878" i="13"/>
  <c r="O878" i="13" s="1"/>
  <c r="N876" i="13"/>
  <c r="N874" i="13"/>
  <c r="N872" i="13"/>
  <c r="N870" i="13"/>
  <c r="O870" i="13" s="1"/>
  <c r="N868" i="13"/>
  <c r="N866" i="13"/>
  <c r="N864" i="13"/>
  <c r="N862" i="13"/>
  <c r="O862" i="13" s="1"/>
  <c r="N860" i="13"/>
  <c r="N858" i="13"/>
  <c r="N856" i="13"/>
  <c r="N854" i="13"/>
  <c r="O854" i="13" s="1"/>
  <c r="N852" i="13"/>
  <c r="N850" i="13"/>
  <c r="N848" i="13"/>
  <c r="N846" i="13"/>
  <c r="O846" i="13" s="1"/>
  <c r="N844" i="13"/>
  <c r="N842" i="13"/>
  <c r="N840" i="13"/>
  <c r="N838" i="13"/>
  <c r="O838" i="13" s="1"/>
  <c r="N836" i="13"/>
  <c r="N834" i="13"/>
  <c r="N832" i="13"/>
  <c r="N830" i="13"/>
  <c r="O830" i="13" s="1"/>
  <c r="N828" i="13"/>
  <c r="N826" i="13"/>
  <c r="N824" i="13"/>
  <c r="N822" i="13"/>
  <c r="O822" i="13" s="1"/>
  <c r="N820" i="13"/>
  <c r="N818" i="13"/>
  <c r="N816" i="13"/>
  <c r="N814" i="13"/>
  <c r="O814" i="13" s="1"/>
  <c r="N812" i="13"/>
  <c r="N810" i="13"/>
  <c r="N808" i="13"/>
  <c r="N806" i="13"/>
  <c r="O806" i="13" s="1"/>
  <c r="N804" i="13"/>
  <c r="N802" i="13"/>
  <c r="N800" i="13"/>
  <c r="N798" i="13"/>
  <c r="O798" i="13" s="1"/>
  <c r="N796" i="13"/>
  <c r="N794" i="13"/>
  <c r="N792" i="13"/>
  <c r="N790" i="13"/>
  <c r="O790" i="13" s="1"/>
  <c r="N788" i="13"/>
  <c r="N786" i="13"/>
  <c r="N784" i="13"/>
  <c r="N782" i="13"/>
  <c r="O782" i="13" s="1"/>
  <c r="N780" i="13"/>
  <c r="N778" i="13"/>
  <c r="N776" i="13"/>
  <c r="N774" i="13"/>
  <c r="O774" i="13" s="1"/>
  <c r="N772" i="13"/>
  <c r="N770" i="13"/>
  <c r="N768" i="13"/>
  <c r="N766" i="13"/>
  <c r="O766" i="13" s="1"/>
  <c r="N764" i="13"/>
  <c r="N762" i="13"/>
  <c r="N760" i="13"/>
  <c r="N758" i="13"/>
  <c r="O758" i="13" s="1"/>
  <c r="N756" i="13"/>
  <c r="N754" i="13"/>
  <c r="N752" i="13"/>
  <c r="N750" i="13"/>
  <c r="O750" i="13" s="1"/>
  <c r="N748" i="13"/>
  <c r="N746" i="13"/>
  <c r="N744" i="13"/>
  <c r="N742" i="13"/>
  <c r="O742" i="13" s="1"/>
  <c r="N740" i="13"/>
  <c r="N738" i="13"/>
  <c r="N736" i="13"/>
  <c r="N734" i="13"/>
  <c r="O734" i="13" s="1"/>
  <c r="N732" i="13"/>
  <c r="N730" i="13"/>
  <c r="N728" i="13"/>
  <c r="N726" i="13"/>
  <c r="O726" i="13" s="1"/>
  <c r="N724" i="13"/>
  <c r="N722" i="13"/>
  <c r="N720" i="13"/>
  <c r="N718" i="13"/>
  <c r="O718" i="13" s="1"/>
  <c r="N716" i="13"/>
  <c r="N714" i="13"/>
  <c r="N712" i="13"/>
  <c r="N710" i="13"/>
  <c r="O710" i="13" s="1"/>
  <c r="N708" i="13"/>
  <c r="N706" i="13"/>
  <c r="N704" i="13"/>
  <c r="N702" i="13"/>
  <c r="O702" i="13" s="1"/>
  <c r="N700" i="13"/>
  <c r="N698" i="13"/>
  <c r="N696" i="13"/>
  <c r="N694" i="13"/>
  <c r="O694" i="13" s="1"/>
  <c r="N692" i="13"/>
  <c r="N690" i="13"/>
  <c r="N688" i="13"/>
  <c r="N686" i="13"/>
  <c r="O686" i="13" s="1"/>
  <c r="N684" i="13"/>
  <c r="N682" i="13"/>
  <c r="N680" i="13"/>
  <c r="N678" i="13"/>
  <c r="O678" i="13" s="1"/>
  <c r="N676" i="13"/>
  <c r="N674" i="13"/>
  <c r="N672" i="13"/>
  <c r="N670" i="13"/>
  <c r="O670" i="13" s="1"/>
  <c r="N668" i="13"/>
  <c r="N666" i="13"/>
  <c r="N664" i="13"/>
  <c r="N662" i="13"/>
  <c r="O662" i="13" s="1"/>
  <c r="N660" i="13"/>
  <c r="N658" i="13"/>
  <c r="N656" i="13"/>
  <c r="N654" i="13"/>
  <c r="O654" i="13" s="1"/>
  <c r="N652" i="13"/>
  <c r="N650" i="13"/>
  <c r="N648" i="13"/>
  <c r="N646" i="13"/>
  <c r="O646" i="13" s="1"/>
  <c r="N644" i="13"/>
  <c r="N642" i="13"/>
  <c r="N640" i="13"/>
  <c r="N638" i="13"/>
  <c r="O638" i="13" s="1"/>
  <c r="N636" i="13"/>
  <c r="N634" i="13"/>
  <c r="N632" i="13"/>
  <c r="N630" i="13"/>
  <c r="O630" i="13" s="1"/>
  <c r="N628" i="13"/>
  <c r="N626" i="13"/>
  <c r="N624" i="13"/>
  <c r="N622" i="13"/>
  <c r="N620" i="13"/>
  <c r="O620" i="13" s="1"/>
  <c r="N618" i="13"/>
  <c r="N616" i="13"/>
  <c r="N614" i="13"/>
  <c r="O614" i="13" s="1"/>
  <c r="N612" i="13"/>
  <c r="N610" i="13"/>
  <c r="N608" i="13"/>
  <c r="N606" i="13"/>
  <c r="O606" i="13" s="1"/>
  <c r="N604" i="13"/>
  <c r="N602" i="13"/>
  <c r="N600" i="13"/>
  <c r="N598" i="13"/>
  <c r="O598" i="13" s="1"/>
  <c r="N596" i="13"/>
  <c r="N594" i="13"/>
  <c r="N592" i="13"/>
  <c r="N590" i="13"/>
  <c r="O590" i="13" s="1"/>
  <c r="N588" i="13"/>
  <c r="N586" i="13"/>
  <c r="N584" i="13"/>
  <c r="N582" i="13"/>
  <c r="O582" i="13" s="1"/>
  <c r="N580" i="13"/>
  <c r="N578" i="13"/>
  <c r="N576" i="13"/>
  <c r="N574" i="13"/>
  <c r="O574" i="13" s="1"/>
  <c r="N572" i="13"/>
  <c r="N570" i="13"/>
  <c r="N568" i="13"/>
  <c r="N566" i="13"/>
  <c r="O566" i="13" s="1"/>
  <c r="N564" i="13"/>
  <c r="N562" i="13"/>
  <c r="N560" i="13"/>
  <c r="N558" i="13"/>
  <c r="O558" i="13" s="1"/>
  <c r="N556" i="13"/>
  <c r="N554" i="13"/>
  <c r="N552" i="13"/>
  <c r="N550" i="13"/>
  <c r="O550" i="13" s="1"/>
  <c r="N548" i="13"/>
  <c r="N546" i="13"/>
  <c r="N544" i="13"/>
  <c r="N542" i="13"/>
  <c r="O542" i="13" s="1"/>
  <c r="N540" i="13"/>
  <c r="N538" i="13"/>
  <c r="N536" i="13"/>
  <c r="N534" i="13"/>
  <c r="O534" i="13" s="1"/>
  <c r="N532" i="13"/>
  <c r="N530" i="13"/>
  <c r="N528" i="13"/>
  <c r="N526" i="13"/>
  <c r="O526" i="13" s="1"/>
  <c r="N524" i="13"/>
  <c r="N522" i="13"/>
  <c r="N520" i="13"/>
  <c r="N518" i="13"/>
  <c r="O518" i="13" s="1"/>
  <c r="N516" i="13"/>
  <c r="N514" i="13"/>
  <c r="N512" i="13"/>
  <c r="N510" i="13"/>
  <c r="O510" i="13" s="1"/>
  <c r="N508" i="13"/>
  <c r="N506" i="13"/>
  <c r="N504" i="13"/>
  <c r="N502" i="13"/>
  <c r="O502" i="13" s="1"/>
  <c r="N500" i="13"/>
  <c r="N498" i="13"/>
  <c r="N496" i="13"/>
  <c r="N494" i="13"/>
  <c r="O494" i="13" s="1"/>
  <c r="N492" i="13"/>
  <c r="N490" i="13"/>
  <c r="N488" i="13"/>
  <c r="N486" i="13"/>
  <c r="O486" i="13" s="1"/>
  <c r="N484" i="13"/>
  <c r="N482" i="13"/>
  <c r="N480" i="13"/>
  <c r="N478" i="13"/>
  <c r="O478" i="13" s="1"/>
  <c r="N476" i="13"/>
  <c r="N474" i="13"/>
  <c r="N472" i="13"/>
  <c r="N470" i="13"/>
  <c r="O470" i="13" s="1"/>
  <c r="N468" i="13"/>
  <c r="N466" i="13"/>
  <c r="N464" i="13"/>
  <c r="N462" i="13"/>
  <c r="O462" i="13" s="1"/>
  <c r="N460" i="13"/>
  <c r="N458" i="13"/>
  <c r="N456" i="13"/>
  <c r="N454" i="13"/>
  <c r="O454" i="13" s="1"/>
  <c r="N452" i="13"/>
  <c r="N450" i="13"/>
  <c r="N448" i="13"/>
  <c r="N446" i="13"/>
  <c r="O446" i="13" s="1"/>
  <c r="N444" i="13"/>
  <c r="N442" i="13"/>
  <c r="N440" i="13"/>
  <c r="N438" i="13"/>
  <c r="O438" i="13" s="1"/>
  <c r="N436" i="13"/>
  <c r="N434" i="13"/>
  <c r="N432" i="13"/>
  <c r="N430" i="13"/>
  <c r="O430" i="13" s="1"/>
  <c r="N428" i="13"/>
  <c r="N426" i="13"/>
  <c r="N424" i="13"/>
  <c r="N422" i="13"/>
  <c r="O422" i="13" s="1"/>
  <c r="N420" i="13"/>
  <c r="O420" i="13" s="1"/>
  <c r="N418" i="13"/>
  <c r="N416" i="13"/>
  <c r="N414" i="13"/>
  <c r="O414" i="13" s="1"/>
  <c r="N412" i="13"/>
  <c r="N410" i="13"/>
  <c r="N408" i="13"/>
  <c r="N406" i="13"/>
  <c r="O406" i="13" s="1"/>
  <c r="N404" i="13"/>
  <c r="N402" i="13"/>
  <c r="N400" i="13"/>
  <c r="N398" i="13"/>
  <c r="O398" i="13" s="1"/>
  <c r="N396" i="13"/>
  <c r="N394" i="13"/>
  <c r="N392" i="13"/>
  <c r="N390" i="13"/>
  <c r="O390" i="13" s="1"/>
  <c r="N388" i="13"/>
  <c r="N386" i="13"/>
  <c r="N384" i="13"/>
  <c r="N382" i="13"/>
  <c r="O382" i="13" s="1"/>
  <c r="N380" i="13"/>
  <c r="O380" i="13" s="1"/>
  <c r="N378" i="13"/>
  <c r="O378" i="13" s="1"/>
  <c r="N376" i="13"/>
  <c r="O376" i="13" s="1"/>
  <c r="N374" i="13"/>
  <c r="O374" i="13" s="1"/>
  <c r="N372" i="13"/>
  <c r="N370" i="13"/>
  <c r="O370" i="13" s="1"/>
  <c r="N368" i="13"/>
  <c r="O368" i="13" s="1"/>
  <c r="N366" i="13"/>
  <c r="O366" i="13" s="1"/>
  <c r="N364" i="13"/>
  <c r="O364" i="13" s="1"/>
  <c r="N362" i="13"/>
  <c r="O362" i="13" s="1"/>
  <c r="N360" i="13"/>
  <c r="O360" i="13" s="1"/>
  <c r="N358" i="13"/>
  <c r="O358" i="13" s="1"/>
  <c r="N356" i="13"/>
  <c r="O356" i="13" s="1"/>
  <c r="N354" i="13"/>
  <c r="O354" i="13" s="1"/>
  <c r="N352" i="13"/>
  <c r="N350" i="13"/>
  <c r="O350" i="13" s="1"/>
  <c r="N348" i="13"/>
  <c r="N346" i="13"/>
  <c r="N344" i="13"/>
  <c r="O344" i="13" s="1"/>
  <c r="N342" i="13"/>
  <c r="N340" i="13"/>
  <c r="N338" i="13"/>
  <c r="O338" i="13" s="1"/>
  <c r="N336" i="13"/>
  <c r="N334" i="13"/>
  <c r="O334" i="13" s="1"/>
  <c r="N332" i="13"/>
  <c r="O332" i="13" s="1"/>
  <c r="N330" i="13"/>
  <c r="N328" i="13"/>
  <c r="O328" i="13" s="1"/>
  <c r="N326" i="13"/>
  <c r="O326" i="13" s="1"/>
  <c r="N324" i="13"/>
  <c r="N322" i="13"/>
  <c r="O322" i="13" s="1"/>
  <c r="N320" i="13"/>
  <c r="N318" i="13"/>
  <c r="O318" i="13" s="1"/>
  <c r="N316" i="13"/>
  <c r="O316" i="13" s="1"/>
  <c r="N314" i="13"/>
  <c r="O314" i="13" s="1"/>
  <c r="N312" i="13"/>
  <c r="N310" i="13"/>
  <c r="O310" i="13" s="1"/>
  <c r="N308" i="13"/>
  <c r="N306" i="13"/>
  <c r="N304" i="13"/>
  <c r="O304" i="13" s="1"/>
  <c r="N302" i="13"/>
  <c r="O302" i="13" s="1"/>
  <c r="N300" i="13"/>
  <c r="O300" i="13" s="1"/>
  <c r="N298" i="13"/>
  <c r="O298" i="13" s="1"/>
  <c r="N296" i="13"/>
  <c r="O296" i="13" s="1"/>
  <c r="N294" i="13"/>
  <c r="O294" i="13" s="1"/>
  <c r="N292" i="13"/>
  <c r="N290" i="13"/>
  <c r="O290" i="13" s="1"/>
  <c r="N288" i="13"/>
  <c r="O288" i="13" s="1"/>
  <c r="N286" i="13"/>
  <c r="O286" i="13" s="1"/>
  <c r="N284" i="13"/>
  <c r="O284" i="13" s="1"/>
  <c r="N282" i="13"/>
  <c r="O282" i="13" s="1"/>
  <c r="N280" i="13"/>
  <c r="O280" i="13" s="1"/>
  <c r="N278" i="13"/>
  <c r="O278" i="13" s="1"/>
  <c r="N276" i="13"/>
  <c r="O276" i="13" s="1"/>
  <c r="N274" i="13"/>
  <c r="N272" i="13"/>
  <c r="O272" i="13" s="1"/>
  <c r="N270" i="13"/>
  <c r="O270" i="13" s="1"/>
  <c r="N268" i="13"/>
  <c r="N266" i="13"/>
  <c r="O266" i="13" s="1"/>
  <c r="N264" i="13"/>
  <c r="O264" i="13" s="1"/>
  <c r="N262" i="13"/>
  <c r="O262" i="13" s="1"/>
  <c r="N260" i="13"/>
  <c r="O260" i="13" s="1"/>
  <c r="N258" i="13"/>
  <c r="O258" i="13" s="1"/>
  <c r="N256" i="13"/>
  <c r="O256" i="13" s="1"/>
  <c r="N254" i="13"/>
  <c r="O254" i="13" s="1"/>
  <c r="N252" i="13"/>
  <c r="O252" i="13" s="1"/>
  <c r="N250" i="13"/>
  <c r="N248" i="13"/>
  <c r="N246" i="13"/>
  <c r="N244" i="13"/>
  <c r="O244" i="13" s="1"/>
  <c r="N242" i="13"/>
  <c r="O242" i="13" s="1"/>
  <c r="N240" i="13"/>
  <c r="O240" i="13" s="1"/>
  <c r="N238" i="13"/>
  <c r="O238" i="13" s="1"/>
  <c r="N236" i="13"/>
  <c r="N234" i="13"/>
  <c r="O234" i="13" s="1"/>
  <c r="N232" i="13"/>
  <c r="N230" i="13"/>
  <c r="O230" i="13" s="1"/>
  <c r="N228" i="13"/>
  <c r="O228" i="13" s="1"/>
  <c r="N226" i="13"/>
  <c r="O226" i="13" s="1"/>
  <c r="N224" i="13"/>
  <c r="O224" i="13" s="1"/>
  <c r="N222" i="13"/>
  <c r="O222" i="13" s="1"/>
  <c r="N220" i="13"/>
  <c r="O220" i="13" s="1"/>
  <c r="N218" i="13"/>
  <c r="N216" i="13"/>
  <c r="O216" i="13" s="1"/>
  <c r="N214" i="13"/>
  <c r="O214" i="13" s="1"/>
  <c r="N212" i="13"/>
  <c r="N210" i="13"/>
  <c r="N208" i="13"/>
  <c r="O208" i="13" s="1"/>
  <c r="N206" i="13"/>
  <c r="O206" i="13" s="1"/>
  <c r="N204" i="13"/>
  <c r="O204" i="13" s="1"/>
  <c r="N202" i="13"/>
  <c r="O202" i="13" s="1"/>
  <c r="N200" i="13"/>
  <c r="O200" i="13" s="1"/>
  <c r="N198" i="13"/>
  <c r="O198" i="13" s="1"/>
  <c r="N196" i="13"/>
  <c r="O196" i="13" s="1"/>
  <c r="N194" i="13"/>
  <c r="O194" i="13" s="1"/>
  <c r="N192" i="13"/>
  <c r="N190" i="13"/>
  <c r="O190" i="13" s="1"/>
  <c r="N188" i="13"/>
  <c r="O188" i="13" s="1"/>
  <c r="N186" i="13"/>
  <c r="O186" i="13" s="1"/>
  <c r="N184" i="13"/>
  <c r="N182" i="13"/>
  <c r="O182" i="13" s="1"/>
  <c r="N180" i="13"/>
  <c r="N178" i="13"/>
  <c r="N176" i="13"/>
  <c r="O176" i="13" s="1"/>
  <c r="N174" i="13"/>
  <c r="O174" i="13" s="1"/>
  <c r="N172" i="13"/>
  <c r="O172" i="13" s="1"/>
  <c r="N170" i="13"/>
  <c r="O170" i="13" s="1"/>
  <c r="N168" i="13"/>
  <c r="N166" i="13"/>
  <c r="O166" i="13" s="1"/>
  <c r="N164" i="13"/>
  <c r="N162" i="13"/>
  <c r="N160" i="13"/>
  <c r="O160" i="13" s="1"/>
  <c r="N158" i="13"/>
  <c r="O158" i="13" s="1"/>
  <c r="N156" i="13"/>
  <c r="O156" i="13" s="1"/>
  <c r="N154" i="13"/>
  <c r="O154" i="13" s="1"/>
  <c r="N152" i="13"/>
  <c r="O152" i="13" s="1"/>
  <c r="N150" i="13"/>
  <c r="O150" i="13" s="1"/>
  <c r="N148" i="13"/>
  <c r="O148" i="13" s="1"/>
  <c r="N146" i="13"/>
  <c r="N144" i="13"/>
  <c r="N142" i="13"/>
  <c r="O142" i="13" s="1"/>
  <c r="N140" i="13"/>
  <c r="O140" i="13" s="1"/>
  <c r="N138" i="13"/>
  <c r="N136" i="13"/>
  <c r="N134" i="13"/>
  <c r="O134" i="13" s="1"/>
  <c r="N132" i="13"/>
  <c r="N130" i="13"/>
  <c r="O130" i="13" s="1"/>
  <c r="N128" i="13"/>
  <c r="O128" i="13" s="1"/>
  <c r="N126" i="13"/>
  <c r="O126" i="13" s="1"/>
  <c r="N124" i="13"/>
  <c r="N122" i="13"/>
  <c r="O122" i="13" s="1"/>
  <c r="N120" i="13"/>
  <c r="O120" i="13" s="1"/>
  <c r="N118" i="13"/>
  <c r="O118" i="13" s="1"/>
  <c r="N116" i="13"/>
  <c r="O116" i="13" s="1"/>
  <c r="N114" i="13"/>
  <c r="O114" i="13" s="1"/>
  <c r="N112" i="13"/>
  <c r="O112" i="13" s="1"/>
  <c r="N110" i="13"/>
  <c r="O110" i="13" s="1"/>
  <c r="N108" i="13"/>
  <c r="O108" i="13" s="1"/>
  <c r="N106" i="13"/>
  <c r="O106" i="13" s="1"/>
  <c r="N104" i="13"/>
  <c r="O104" i="13" s="1"/>
  <c r="N102" i="13"/>
  <c r="O102" i="13" s="1"/>
  <c r="N100" i="13"/>
  <c r="O100" i="13" s="1"/>
  <c r="N98" i="13"/>
  <c r="O98" i="13" s="1"/>
  <c r="N96" i="13"/>
  <c r="O96" i="13" s="1"/>
  <c r="N94" i="13"/>
  <c r="O94" i="13" s="1"/>
  <c r="N92" i="13"/>
  <c r="O92" i="13" s="1"/>
  <c r="N90" i="13"/>
  <c r="O90" i="13" s="1"/>
  <c r="N88" i="13"/>
  <c r="O88" i="13" s="1"/>
  <c r="N86" i="13"/>
  <c r="O86" i="13" s="1"/>
  <c r="N84" i="13"/>
  <c r="O84" i="13" s="1"/>
  <c r="N82" i="13"/>
  <c r="O82" i="13" s="1"/>
  <c r="N80" i="13"/>
  <c r="O80" i="13" s="1"/>
  <c r="N78" i="13"/>
  <c r="O78" i="13" s="1"/>
  <c r="N76" i="13"/>
  <c r="O76" i="13" s="1"/>
  <c r="N74" i="13"/>
  <c r="O74" i="13" s="1"/>
  <c r="N72" i="13"/>
  <c r="O72" i="13" s="1"/>
  <c r="N70" i="13"/>
  <c r="O70" i="13" s="1"/>
  <c r="N68" i="13"/>
  <c r="N66" i="13"/>
  <c r="O66" i="13" s="1"/>
  <c r="N64" i="13"/>
  <c r="N62" i="13"/>
  <c r="O62" i="13" s="1"/>
  <c r="N60" i="13"/>
  <c r="O60" i="13" s="1"/>
  <c r="N58" i="13"/>
  <c r="O58" i="13" s="1"/>
  <c r="N56" i="13"/>
  <c r="N54" i="13"/>
  <c r="O54" i="13" s="1"/>
  <c r="N52" i="13"/>
  <c r="O52" i="13" s="1"/>
  <c r="N50" i="13"/>
  <c r="O50" i="13" s="1"/>
  <c r="N48" i="13"/>
  <c r="O48" i="13" s="1"/>
  <c r="N46" i="13"/>
  <c r="O46" i="13" s="1"/>
  <c r="N44" i="13"/>
  <c r="O44" i="13" s="1"/>
  <c r="N42" i="13"/>
  <c r="O42" i="13" s="1"/>
  <c r="N40" i="13"/>
  <c r="O40" i="13" s="1"/>
  <c r="N38" i="13"/>
  <c r="O38" i="13" s="1"/>
  <c r="N36" i="13"/>
  <c r="O36" i="13" s="1"/>
  <c r="N34" i="13"/>
  <c r="N32" i="13"/>
  <c r="N30" i="13"/>
  <c r="O30" i="13" s="1"/>
  <c r="N28" i="13"/>
  <c r="O28" i="13" s="1"/>
  <c r="N26" i="13"/>
  <c r="N24" i="13"/>
  <c r="N22" i="13"/>
  <c r="O22" i="13" s="1"/>
  <c r="N20" i="13"/>
  <c r="O20" i="13" s="1"/>
  <c r="N18" i="13"/>
  <c r="O18" i="13" s="1"/>
  <c r="N16" i="13"/>
  <c r="O16" i="13" s="1"/>
  <c r="N14" i="13"/>
  <c r="O14" i="13" s="1"/>
  <c r="N12" i="13"/>
  <c r="N10" i="13"/>
  <c r="N8" i="13"/>
  <c r="O8" i="13" s="1"/>
  <c r="M1188" i="13"/>
  <c r="M1186" i="13"/>
  <c r="L1188" i="13"/>
  <c r="L1186" i="13"/>
  <c r="K1188" i="13"/>
  <c r="K1186" i="13"/>
  <c r="J1188" i="13"/>
  <c r="J1186" i="13"/>
  <c r="I1188" i="13"/>
  <c r="I1186" i="13"/>
  <c r="H1188" i="13"/>
  <c r="H1186" i="13"/>
  <c r="G1188" i="13"/>
  <c r="G1186" i="13"/>
  <c r="F1188" i="13"/>
  <c r="F1186" i="13"/>
  <c r="E1188" i="13"/>
  <c r="E1186" i="13"/>
  <c r="D1188" i="13"/>
  <c r="D1186" i="13"/>
  <c r="C1188" i="13"/>
  <c r="C1186" i="13"/>
  <c r="B1188" i="13"/>
  <c r="B1186" i="13"/>
  <c r="O1184" i="13"/>
  <c r="O1180" i="13"/>
  <c r="O1178" i="13"/>
  <c r="O1176" i="13"/>
  <c r="O1172" i="13"/>
  <c r="O1170" i="13"/>
  <c r="O1168" i="13"/>
  <c r="O1164" i="13"/>
  <c r="O1162" i="13"/>
  <c r="O1160" i="13"/>
  <c r="O1156" i="13"/>
  <c r="O1154" i="13"/>
  <c r="O1152" i="13"/>
  <c r="O1148" i="13"/>
  <c r="O1146" i="13"/>
  <c r="O1144" i="13"/>
  <c r="O1140" i="13"/>
  <c r="O1138" i="13"/>
  <c r="O1136" i="13"/>
  <c r="O1132" i="13"/>
  <c r="O1130" i="13"/>
  <c r="O1128" i="13"/>
  <c r="O1124" i="13"/>
  <c r="O1122" i="13"/>
  <c r="O1120" i="13"/>
  <c r="O1116" i="13"/>
  <c r="O1114" i="13"/>
  <c r="O1112" i="13"/>
  <c r="O1108" i="13"/>
  <c r="O1106" i="13"/>
  <c r="O1104" i="13"/>
  <c r="O1100" i="13"/>
  <c r="O1098" i="13"/>
  <c r="O1096" i="13"/>
  <c r="O1092" i="13"/>
  <c r="O1090" i="13"/>
  <c r="O1088" i="13"/>
  <c r="O1084" i="13"/>
  <c r="O1082" i="13"/>
  <c r="O1080" i="13"/>
  <c r="O1076" i="13"/>
  <c r="O1074" i="13"/>
  <c r="O1072" i="13"/>
  <c r="O1068" i="13"/>
  <c r="O1066" i="13"/>
  <c r="O1064" i="13"/>
  <c r="O1060" i="13"/>
  <c r="O1058" i="13"/>
  <c r="O1056" i="13"/>
  <c r="O1052" i="13"/>
  <c r="O1050" i="13"/>
  <c r="O1048" i="13"/>
  <c r="O1044" i="13"/>
  <c r="O1042" i="13"/>
  <c r="O1040" i="13"/>
  <c r="O1036" i="13"/>
  <c r="O1034" i="13"/>
  <c r="O1032" i="13"/>
  <c r="O1028" i="13"/>
  <c r="O1026" i="13"/>
  <c r="O1024" i="13"/>
  <c r="O1020" i="13"/>
  <c r="O1018" i="13"/>
  <c r="O1016" i="13"/>
  <c r="O1012" i="13"/>
  <c r="O1010" i="13"/>
  <c r="O1008" i="13"/>
  <c r="O1004" i="13"/>
  <c r="O1002" i="13"/>
  <c r="O1000" i="13"/>
  <c r="O996" i="13"/>
  <c r="O994" i="13"/>
  <c r="O992" i="13"/>
  <c r="O988" i="13"/>
  <c r="O986" i="13"/>
  <c r="O984" i="13"/>
  <c r="O980" i="13"/>
  <c r="O978" i="13"/>
  <c r="O976" i="13"/>
  <c r="O972" i="13"/>
  <c r="O970" i="13"/>
  <c r="O968" i="13"/>
  <c r="O964" i="13"/>
  <c r="O962" i="13"/>
  <c r="O960" i="13"/>
  <c r="O956" i="13"/>
  <c r="O954" i="13"/>
  <c r="O952" i="13"/>
  <c r="O948" i="13"/>
  <c r="O946" i="13"/>
  <c r="O944" i="13"/>
  <c r="O940" i="13"/>
  <c r="O938" i="13"/>
  <c r="O936" i="13"/>
  <c r="O932" i="13"/>
  <c r="O930" i="13"/>
  <c r="O928" i="13"/>
  <c r="O924" i="13"/>
  <c r="O922" i="13"/>
  <c r="O920" i="13"/>
  <c r="O916" i="13"/>
  <c r="O914" i="13"/>
  <c r="O912" i="13"/>
  <c r="O908" i="13"/>
  <c r="O906" i="13"/>
  <c r="O904" i="13"/>
  <c r="O900" i="13"/>
  <c r="O898" i="13"/>
  <c r="O896" i="13"/>
  <c r="O892" i="13"/>
  <c r="O890" i="13"/>
  <c r="O888" i="13"/>
  <c r="O884" i="13"/>
  <c r="O882" i="13"/>
  <c r="O880" i="13"/>
  <c r="O876" i="13"/>
  <c r="O874" i="13"/>
  <c r="O872" i="13"/>
  <c r="O868" i="13"/>
  <c r="O866" i="13"/>
  <c r="O864" i="13"/>
  <c r="O860" i="13"/>
  <c r="O858" i="13"/>
  <c r="O856" i="13"/>
  <c r="O852" i="13"/>
  <c r="O850" i="13"/>
  <c r="O848" i="13"/>
  <c r="O844" i="13"/>
  <c r="O842" i="13"/>
  <c r="O840" i="13"/>
  <c r="O836" i="13"/>
  <c r="O834" i="13"/>
  <c r="O832" i="13"/>
  <c r="O828" i="13"/>
  <c r="O826" i="13"/>
  <c r="O824" i="13"/>
  <c r="O820" i="13"/>
  <c r="O818" i="13"/>
  <c r="O816" i="13"/>
  <c r="O812" i="13"/>
  <c r="O810" i="13"/>
  <c r="O808" i="13"/>
  <c r="O804" i="13"/>
  <c r="O802" i="13"/>
  <c r="O800" i="13"/>
  <c r="O796" i="13"/>
  <c r="O794" i="13"/>
  <c r="O792" i="13"/>
  <c r="O788" i="13"/>
  <c r="O786" i="13"/>
  <c r="O784" i="13"/>
  <c r="O780" i="13"/>
  <c r="O778" i="13"/>
  <c r="O776" i="13"/>
  <c r="O772" i="13"/>
  <c r="O770" i="13"/>
  <c r="O768" i="13"/>
  <c r="O764" i="13"/>
  <c r="O762" i="13"/>
  <c r="O760" i="13"/>
  <c r="O756" i="13"/>
  <c r="O754" i="13"/>
  <c r="O752" i="13"/>
  <c r="O748" i="13"/>
  <c r="O746" i="13"/>
  <c r="O744" i="13"/>
  <c r="O740" i="13"/>
  <c r="O738" i="13"/>
  <c r="O736" i="13"/>
  <c r="O732" i="13"/>
  <c r="O730" i="13"/>
  <c r="O728" i="13"/>
  <c r="O724" i="13"/>
  <c r="O722" i="13"/>
  <c r="O720" i="13"/>
  <c r="O716" i="13"/>
  <c r="O714" i="13"/>
  <c r="O712" i="13"/>
  <c r="O708" i="13"/>
  <c r="O706" i="13"/>
  <c r="O704" i="13"/>
  <c r="O700" i="13"/>
  <c r="O698" i="13"/>
  <c r="O696" i="13"/>
  <c r="O692" i="13"/>
  <c r="O690" i="13"/>
  <c r="O688" i="13"/>
  <c r="O684" i="13"/>
  <c r="O682" i="13"/>
  <c r="O680" i="13"/>
  <c r="O676" i="13"/>
  <c r="O674" i="13"/>
  <c r="O672" i="13"/>
  <c r="O668" i="13"/>
  <c r="O666" i="13"/>
  <c r="O664" i="13"/>
  <c r="O660" i="13"/>
  <c r="O658" i="13"/>
  <c r="O656" i="13"/>
  <c r="O652" i="13"/>
  <c r="O650" i="13"/>
  <c r="O648" i="13"/>
  <c r="O644" i="13"/>
  <c r="O642" i="13"/>
  <c r="O640" i="13"/>
  <c r="O636" i="13"/>
  <c r="O634" i="13"/>
  <c r="O632" i="13"/>
  <c r="O628" i="13"/>
  <c r="O626" i="13"/>
  <c r="O624" i="13"/>
  <c r="O622" i="13"/>
  <c r="O618" i="13"/>
  <c r="O616" i="13"/>
  <c r="O612" i="13"/>
  <c r="O610" i="13"/>
  <c r="O608" i="13"/>
  <c r="O604" i="13"/>
  <c r="O602" i="13"/>
  <c r="O600" i="13"/>
  <c r="O596" i="13"/>
  <c r="O594" i="13"/>
  <c r="O592" i="13"/>
  <c r="O588" i="13"/>
  <c r="O586" i="13"/>
  <c r="O584" i="13"/>
  <c r="O580" i="13"/>
  <c r="O578" i="13"/>
  <c r="O576" i="13"/>
  <c r="O572" i="13"/>
  <c r="O570" i="13"/>
  <c r="O568" i="13"/>
  <c r="O564" i="13"/>
  <c r="O562" i="13"/>
  <c r="O560" i="13"/>
  <c r="O556" i="13"/>
  <c r="O554" i="13"/>
  <c r="O552" i="13"/>
  <c r="O548" i="13"/>
  <c r="O546" i="13"/>
  <c r="O544" i="13"/>
  <c r="O540" i="13"/>
  <c r="O538" i="13"/>
  <c r="O536" i="13"/>
  <c r="O532" i="13"/>
  <c r="O530" i="13"/>
  <c r="O528" i="13"/>
  <c r="O524" i="13"/>
  <c r="O522" i="13"/>
  <c r="O520" i="13"/>
  <c r="O516" i="13"/>
  <c r="O514" i="13"/>
  <c r="O512" i="13"/>
  <c r="O508" i="13"/>
  <c r="O506" i="13"/>
  <c r="O504" i="13"/>
  <c r="O500" i="13"/>
  <c r="O498" i="13"/>
  <c r="O496" i="13"/>
  <c r="O492" i="13"/>
  <c r="O490" i="13"/>
  <c r="O488" i="13"/>
  <c r="O484" i="13"/>
  <c r="O482" i="13"/>
  <c r="O480" i="13"/>
  <c r="O476" i="13"/>
  <c r="O474" i="13"/>
  <c r="O472" i="13"/>
  <c r="O468" i="13"/>
  <c r="O466" i="13"/>
  <c r="O464" i="13"/>
  <c r="O460" i="13"/>
  <c r="O458" i="13"/>
  <c r="O456" i="13"/>
  <c r="O452" i="13"/>
  <c r="O450" i="13"/>
  <c r="O448" i="13"/>
  <c r="O444" i="13"/>
  <c r="O442" i="13"/>
  <c r="O440" i="13"/>
  <c r="O436" i="13"/>
  <c r="O434" i="13"/>
  <c r="O432" i="13"/>
  <c r="O428" i="13"/>
  <c r="O426" i="13"/>
  <c r="O424" i="13"/>
  <c r="O418" i="13"/>
  <c r="O416" i="13"/>
  <c r="O412" i="13"/>
  <c r="O410" i="13"/>
  <c r="O408" i="13"/>
  <c r="O404" i="13"/>
  <c r="O402" i="13"/>
  <c r="O400" i="13"/>
  <c r="O396" i="13"/>
  <c r="O394" i="13"/>
  <c r="O392" i="13"/>
  <c r="O388" i="13"/>
  <c r="O386" i="13"/>
  <c r="O384" i="13"/>
  <c r="O372" i="13"/>
  <c r="O352" i="13"/>
  <c r="O348" i="13"/>
  <c r="O346" i="13"/>
  <c r="O342" i="13"/>
  <c r="O340" i="13"/>
  <c r="O336" i="13"/>
  <c r="O330" i="13"/>
  <c r="O324" i="13"/>
  <c r="O320" i="13"/>
  <c r="O312" i="13"/>
  <c r="O308" i="13"/>
  <c r="O306" i="13"/>
  <c r="O292" i="13"/>
  <c r="O274" i="13"/>
  <c r="O268" i="13"/>
  <c r="O250" i="13"/>
  <c r="O248" i="13"/>
  <c r="O246" i="13"/>
  <c r="O236" i="13"/>
  <c r="O232" i="13"/>
  <c r="O218" i="13"/>
  <c r="O212" i="13"/>
  <c r="O210" i="13"/>
  <c r="O192" i="13"/>
  <c r="O184" i="13"/>
  <c r="O180" i="13"/>
  <c r="O178" i="13"/>
  <c r="O168" i="13"/>
  <c r="O164" i="13"/>
  <c r="O162" i="13"/>
  <c r="O146" i="13"/>
  <c r="O144" i="13"/>
  <c r="O138" i="13"/>
  <c r="O136" i="13"/>
  <c r="O132" i="13"/>
  <c r="O124" i="13"/>
  <c r="O68" i="13"/>
  <c r="O64" i="13"/>
  <c r="O56" i="13"/>
  <c r="O34" i="13"/>
  <c r="O32" i="13"/>
  <c r="O26" i="13"/>
  <c r="O24" i="13"/>
  <c r="O12" i="13"/>
  <c r="O10" i="13"/>
  <c r="M1184" i="13"/>
  <c r="M1182" i="13"/>
  <c r="M1180" i="13"/>
  <c r="M1178" i="13"/>
  <c r="M1176" i="13"/>
  <c r="M1174" i="13"/>
  <c r="M1172" i="13"/>
  <c r="M1170" i="13"/>
  <c r="M1168" i="13"/>
  <c r="M1166" i="13"/>
  <c r="M1164" i="13"/>
  <c r="M1162" i="13"/>
  <c r="M1160" i="13"/>
  <c r="M1158" i="13"/>
  <c r="M1156" i="13"/>
  <c r="M1154" i="13"/>
  <c r="M1152" i="13"/>
  <c r="M1150" i="13"/>
  <c r="M1148" i="13"/>
  <c r="M1146" i="13"/>
  <c r="M1144" i="13"/>
  <c r="M1142" i="13"/>
  <c r="M1140" i="13"/>
  <c r="M1138" i="13"/>
  <c r="M1136" i="13"/>
  <c r="M1134" i="13"/>
  <c r="M1132" i="13"/>
  <c r="M1130" i="13"/>
  <c r="M1128" i="13"/>
  <c r="M1126" i="13"/>
  <c r="M1124" i="13"/>
  <c r="M1122" i="13"/>
  <c r="M1120" i="13"/>
  <c r="M1118" i="13"/>
  <c r="M1116" i="13"/>
  <c r="M1114" i="13"/>
  <c r="M1112" i="13"/>
  <c r="M1110" i="13"/>
  <c r="M1108" i="13"/>
  <c r="M1106" i="13"/>
  <c r="M1104" i="13"/>
  <c r="M1102" i="13"/>
  <c r="M1100" i="13"/>
  <c r="M1098" i="13"/>
  <c r="M1096" i="13"/>
  <c r="M1094" i="13"/>
  <c r="M1092" i="13"/>
  <c r="M1090" i="13"/>
  <c r="M1088" i="13"/>
  <c r="M1086" i="13"/>
  <c r="M1084" i="13"/>
  <c r="M1082" i="13"/>
  <c r="M1080" i="13"/>
  <c r="M1078" i="13"/>
  <c r="M1076" i="13"/>
  <c r="M1074" i="13"/>
  <c r="M1072" i="13"/>
  <c r="M1070" i="13"/>
  <c r="M1068" i="13"/>
  <c r="M1066" i="13"/>
  <c r="M1064" i="13"/>
  <c r="M1062" i="13"/>
  <c r="M1060" i="13"/>
  <c r="M1058" i="13"/>
  <c r="M1056" i="13"/>
  <c r="M1054" i="13"/>
  <c r="M1052" i="13"/>
  <c r="M1050" i="13"/>
  <c r="M1048" i="13"/>
  <c r="M1046" i="13"/>
  <c r="M1044" i="13"/>
  <c r="M1042" i="13"/>
  <c r="M1040" i="13"/>
  <c r="M1038" i="13"/>
  <c r="M1036" i="13"/>
  <c r="M1034" i="13"/>
  <c r="M1032" i="13"/>
  <c r="M1030" i="13"/>
  <c r="M1028" i="13"/>
  <c r="M1026" i="13"/>
  <c r="M1024" i="13"/>
  <c r="M1022" i="13"/>
  <c r="M1020" i="13"/>
  <c r="M1018" i="13"/>
  <c r="M1016" i="13"/>
  <c r="M1014" i="13"/>
  <c r="M1012" i="13"/>
  <c r="M1010" i="13"/>
  <c r="M1008" i="13"/>
  <c r="M1006" i="13"/>
  <c r="M1004" i="13"/>
  <c r="M1002" i="13"/>
  <c r="M1000" i="13"/>
  <c r="M998" i="13"/>
  <c r="M996" i="13"/>
  <c r="M994" i="13"/>
  <c r="M992" i="13"/>
  <c r="M990" i="13"/>
  <c r="M988" i="13"/>
  <c r="M986" i="13"/>
  <c r="M984" i="13"/>
  <c r="M982" i="13"/>
  <c r="M980" i="13"/>
  <c r="M978" i="13"/>
  <c r="M976" i="13"/>
  <c r="M974" i="13"/>
  <c r="M972" i="13"/>
  <c r="M970" i="13"/>
  <c r="M968" i="13"/>
  <c r="M966" i="13"/>
  <c r="M964" i="13"/>
  <c r="M962" i="13"/>
  <c r="M960" i="13"/>
  <c r="M958" i="13"/>
  <c r="M956" i="13"/>
  <c r="M954" i="13"/>
  <c r="M952" i="13"/>
  <c r="M950" i="13"/>
  <c r="M948" i="13"/>
  <c r="M946" i="13"/>
  <c r="M944" i="13"/>
  <c r="M942" i="13"/>
  <c r="M940" i="13"/>
  <c r="M938" i="13"/>
  <c r="M936" i="13"/>
  <c r="M934" i="13"/>
  <c r="M932" i="13"/>
  <c r="M930" i="13"/>
  <c r="M928" i="13"/>
  <c r="M926" i="13"/>
  <c r="M924" i="13"/>
  <c r="M922" i="13"/>
  <c r="M920" i="13"/>
  <c r="M918" i="13"/>
  <c r="M916" i="13"/>
  <c r="M914" i="13"/>
  <c r="M912" i="13"/>
  <c r="M910" i="13"/>
  <c r="M908" i="13"/>
  <c r="M906" i="13"/>
  <c r="M904" i="13"/>
  <c r="M902" i="13"/>
  <c r="M900" i="13"/>
  <c r="M898" i="13"/>
  <c r="M896" i="13"/>
  <c r="M894" i="13"/>
  <c r="M892" i="13"/>
  <c r="M890" i="13"/>
  <c r="M888" i="13"/>
  <c r="M886" i="13"/>
  <c r="M884" i="13"/>
  <c r="M882" i="13"/>
  <c r="M880" i="13"/>
  <c r="M878" i="13"/>
  <c r="M876" i="13"/>
  <c r="M874" i="13"/>
  <c r="M872" i="13"/>
  <c r="M870" i="13"/>
  <c r="M868" i="13"/>
  <c r="M866" i="13"/>
  <c r="M864" i="13"/>
  <c r="M862" i="13"/>
  <c r="M860" i="13"/>
  <c r="M858" i="13"/>
  <c r="M856" i="13"/>
  <c r="M854" i="13"/>
  <c r="M852" i="13"/>
  <c r="M850" i="13"/>
  <c r="M848" i="13"/>
  <c r="M846" i="13"/>
  <c r="M844" i="13"/>
  <c r="M842" i="13"/>
  <c r="M840" i="13"/>
  <c r="M838" i="13"/>
  <c r="M836" i="13"/>
  <c r="M834" i="13"/>
  <c r="M832" i="13"/>
  <c r="M830" i="13"/>
  <c r="M828" i="13"/>
  <c r="M826" i="13"/>
  <c r="M824" i="13"/>
  <c r="M822" i="13"/>
  <c r="M820" i="13"/>
  <c r="M818" i="13"/>
  <c r="M816" i="13"/>
  <c r="M814" i="13"/>
  <c r="M812" i="13"/>
  <c r="M810" i="13"/>
  <c r="M808" i="13"/>
  <c r="M806" i="13"/>
  <c r="M804" i="13"/>
  <c r="M802" i="13"/>
  <c r="M800" i="13"/>
  <c r="M798" i="13"/>
  <c r="M796" i="13"/>
  <c r="M794" i="13"/>
  <c r="M792" i="13"/>
  <c r="M790" i="13"/>
  <c r="M788" i="13"/>
  <c r="M786" i="13"/>
  <c r="M784" i="13"/>
  <c r="M782" i="13"/>
  <c r="M780" i="13"/>
  <c r="M778" i="13"/>
  <c r="M776" i="13"/>
  <c r="M774" i="13"/>
  <c r="M772" i="13"/>
  <c r="M770" i="13"/>
  <c r="M768" i="13"/>
  <c r="M766" i="13"/>
  <c r="M764" i="13"/>
  <c r="M762" i="13"/>
  <c r="M760" i="13"/>
  <c r="M758" i="13"/>
  <c r="M756" i="13"/>
  <c r="M754" i="13"/>
  <c r="M752" i="13"/>
  <c r="M750" i="13"/>
  <c r="M748" i="13"/>
  <c r="M746" i="13"/>
  <c r="M744" i="13"/>
  <c r="M742" i="13"/>
  <c r="M740" i="13"/>
  <c r="M738" i="13"/>
  <c r="M736" i="13"/>
  <c r="M734" i="13"/>
  <c r="M732" i="13"/>
  <c r="M730" i="13"/>
  <c r="M728" i="13"/>
  <c r="M726" i="13"/>
  <c r="M724" i="13"/>
  <c r="M722" i="13"/>
  <c r="M720" i="13"/>
  <c r="M718" i="13"/>
  <c r="M716" i="13"/>
  <c r="M714" i="13"/>
  <c r="M712" i="13"/>
  <c r="M710" i="13"/>
  <c r="M708" i="13"/>
  <c r="M706" i="13"/>
  <c r="M704" i="13"/>
  <c r="M702" i="13"/>
  <c r="M700" i="13"/>
  <c r="M698" i="13"/>
  <c r="M696" i="13"/>
  <c r="M694" i="13"/>
  <c r="M692" i="13"/>
  <c r="M690" i="13"/>
  <c r="M688" i="13"/>
  <c r="M686" i="13"/>
  <c r="M684" i="13"/>
  <c r="M682" i="13"/>
  <c r="M680" i="13"/>
  <c r="M678" i="13"/>
  <c r="M676" i="13"/>
  <c r="M674" i="13"/>
  <c r="M672" i="13"/>
  <c r="M670" i="13"/>
  <c r="M668" i="13"/>
  <c r="M666" i="13"/>
  <c r="M664" i="13"/>
  <c r="M662" i="13"/>
  <c r="M660" i="13"/>
  <c r="M658" i="13"/>
  <c r="M656" i="13"/>
  <c r="M654" i="13"/>
  <c r="M652" i="13"/>
  <c r="M650" i="13"/>
  <c r="M648" i="13"/>
  <c r="M646" i="13"/>
  <c r="M644" i="13"/>
  <c r="M642" i="13"/>
  <c r="M640" i="13"/>
  <c r="M638" i="13"/>
  <c r="M636" i="13"/>
  <c r="M634" i="13"/>
  <c r="M632" i="13"/>
  <c r="M630" i="13"/>
  <c r="M628" i="13"/>
  <c r="M626" i="13"/>
  <c r="M624" i="13"/>
  <c r="M622" i="13"/>
  <c r="M620" i="13"/>
  <c r="M618" i="13"/>
  <c r="M616" i="13"/>
  <c r="M614" i="13"/>
  <c r="M612" i="13"/>
  <c r="M610" i="13"/>
  <c r="M608" i="13"/>
  <c r="M606" i="13"/>
  <c r="M604" i="13"/>
  <c r="M602" i="13"/>
  <c r="M600" i="13"/>
  <c r="M598" i="13"/>
  <c r="M596" i="13"/>
  <c r="M594" i="13"/>
  <c r="M592" i="13"/>
  <c r="M590" i="13"/>
  <c r="M588" i="13"/>
  <c r="M586" i="13"/>
  <c r="M584" i="13"/>
  <c r="M582" i="13"/>
  <c r="M580" i="13"/>
  <c r="M578" i="13"/>
  <c r="M576" i="13"/>
  <c r="M574" i="13"/>
  <c r="M572" i="13"/>
  <c r="M570" i="13"/>
  <c r="M568" i="13"/>
  <c r="M566" i="13"/>
  <c r="M564" i="13"/>
  <c r="M562" i="13"/>
  <c r="M560" i="13"/>
  <c r="M558" i="13"/>
  <c r="M556" i="13"/>
  <c r="M554" i="13"/>
  <c r="M552" i="13"/>
  <c r="M550" i="13"/>
  <c r="M548" i="13"/>
  <c r="M546" i="13"/>
  <c r="M544" i="13"/>
  <c r="M542" i="13"/>
  <c r="M540" i="13"/>
  <c r="M538" i="13"/>
  <c r="M536" i="13"/>
  <c r="M534" i="13"/>
  <c r="M532" i="13"/>
  <c r="M530" i="13"/>
  <c r="M528" i="13"/>
  <c r="M526" i="13"/>
  <c r="M524" i="13"/>
  <c r="M522" i="13"/>
  <c r="M520" i="13"/>
  <c r="M518" i="13"/>
  <c r="M516" i="13"/>
  <c r="M514" i="13"/>
  <c r="M512" i="13"/>
  <c r="M510" i="13"/>
  <c r="M508" i="13"/>
  <c r="M506" i="13"/>
  <c r="M504" i="13"/>
  <c r="M502" i="13"/>
  <c r="M500" i="13"/>
  <c r="M498" i="13"/>
  <c r="M496" i="13"/>
  <c r="M494" i="13"/>
  <c r="M492" i="13"/>
  <c r="M490" i="13"/>
  <c r="M488" i="13"/>
  <c r="M486" i="13"/>
  <c r="M484" i="13"/>
  <c r="M482" i="13"/>
  <c r="M480" i="13"/>
  <c r="M478" i="13"/>
  <c r="M476" i="13"/>
  <c r="M474" i="13"/>
  <c r="M472" i="13"/>
  <c r="M470" i="13"/>
  <c r="M468" i="13"/>
  <c r="M466" i="13"/>
  <c r="M464" i="13"/>
  <c r="M462" i="13"/>
  <c r="M460" i="13"/>
  <c r="M458" i="13"/>
  <c r="M456" i="13"/>
  <c r="M454" i="13"/>
  <c r="M452" i="13"/>
  <c r="M450" i="13"/>
  <c r="M448" i="13"/>
  <c r="M446" i="13"/>
  <c r="M444" i="13"/>
  <c r="M442" i="13"/>
  <c r="M440" i="13"/>
  <c r="M438" i="13"/>
  <c r="M436" i="13"/>
  <c r="M434" i="13"/>
  <c r="M432" i="13"/>
  <c r="M430" i="13"/>
  <c r="M428" i="13"/>
  <c r="M426" i="13"/>
  <c r="M424" i="13"/>
  <c r="M422" i="13"/>
  <c r="M420" i="13"/>
  <c r="M418" i="13"/>
  <c r="M416" i="13"/>
  <c r="M414" i="13"/>
  <c r="M412" i="13"/>
  <c r="M410" i="13"/>
  <c r="M408" i="13"/>
  <c r="M406" i="13"/>
  <c r="M404" i="13"/>
  <c r="M402" i="13"/>
  <c r="M400" i="13"/>
  <c r="M398" i="13"/>
  <c r="M396" i="13"/>
  <c r="M394" i="13"/>
  <c r="M392" i="13"/>
  <c r="M390" i="13"/>
  <c r="M388" i="13"/>
  <c r="M386" i="13"/>
  <c r="M384" i="13"/>
  <c r="M382" i="13"/>
  <c r="M380" i="13"/>
  <c r="M378" i="13"/>
  <c r="M376" i="13"/>
  <c r="M374" i="13"/>
  <c r="M372" i="13"/>
  <c r="M370" i="13"/>
  <c r="M368" i="13"/>
  <c r="M366" i="13"/>
  <c r="M364" i="13"/>
  <c r="M362" i="13"/>
  <c r="M360" i="13"/>
  <c r="M358" i="13"/>
  <c r="M356" i="13"/>
  <c r="M354" i="13"/>
  <c r="M352" i="13"/>
  <c r="M350" i="13"/>
  <c r="M348" i="13"/>
  <c r="M346" i="13"/>
  <c r="M344" i="13"/>
  <c r="M342" i="13"/>
  <c r="M340" i="13"/>
  <c r="M338" i="13"/>
  <c r="M336" i="13"/>
  <c r="M334" i="13"/>
  <c r="M332" i="13"/>
  <c r="M330" i="13"/>
  <c r="M328" i="13"/>
  <c r="M326" i="13"/>
  <c r="M324" i="13"/>
  <c r="M322" i="13"/>
  <c r="M320" i="13"/>
  <c r="M318" i="13"/>
  <c r="M316" i="13"/>
  <c r="M314" i="13"/>
  <c r="M312" i="13"/>
  <c r="M310" i="13"/>
  <c r="M308" i="13"/>
  <c r="M306" i="13"/>
  <c r="M304" i="13"/>
  <c r="M302" i="13"/>
  <c r="M300" i="13"/>
  <c r="M298" i="13"/>
  <c r="M296" i="13"/>
  <c r="M294" i="13"/>
  <c r="M292" i="13"/>
  <c r="M290" i="13"/>
  <c r="M288" i="13"/>
  <c r="M286" i="13"/>
  <c r="M284" i="13"/>
  <c r="M282" i="13"/>
  <c r="M280" i="13"/>
  <c r="M278" i="13"/>
  <c r="M276" i="13"/>
  <c r="M274" i="13"/>
  <c r="M272" i="13"/>
  <c r="M270" i="13"/>
  <c r="M268" i="13"/>
  <c r="M266" i="13"/>
  <c r="M264" i="13"/>
  <c r="M262" i="13"/>
  <c r="M260" i="13"/>
  <c r="M258" i="13"/>
  <c r="M256" i="13"/>
  <c r="M254" i="13"/>
  <c r="M252" i="13"/>
  <c r="M250" i="13"/>
  <c r="M248" i="13"/>
  <c r="M246" i="13"/>
  <c r="M244" i="13"/>
  <c r="M242" i="13"/>
  <c r="M240" i="13"/>
  <c r="M238" i="13"/>
  <c r="M236" i="13"/>
  <c r="M234" i="13"/>
  <c r="M232" i="13"/>
  <c r="M230" i="13"/>
  <c r="M228" i="13"/>
  <c r="M226" i="13"/>
  <c r="M224" i="13"/>
  <c r="M222" i="13"/>
  <c r="M220" i="13"/>
  <c r="M218" i="13"/>
  <c r="M216" i="13"/>
  <c r="M214" i="13"/>
  <c r="M212" i="13"/>
  <c r="M210" i="13"/>
  <c r="M208" i="13"/>
  <c r="M206" i="13"/>
  <c r="M204" i="13"/>
  <c r="M202" i="13"/>
  <c r="M200" i="13"/>
  <c r="M198" i="13"/>
  <c r="M196" i="13"/>
  <c r="M194" i="13"/>
  <c r="M192" i="13"/>
  <c r="M190" i="13"/>
  <c r="M188" i="13"/>
  <c r="M186" i="13"/>
  <c r="M184" i="13"/>
  <c r="M182" i="13"/>
  <c r="M180" i="13"/>
  <c r="M178" i="13"/>
  <c r="M176" i="13"/>
  <c r="M174" i="13"/>
  <c r="M172" i="13"/>
  <c r="M170" i="13"/>
  <c r="M168" i="13"/>
  <c r="M166" i="13"/>
  <c r="M164" i="13"/>
  <c r="M162" i="13"/>
  <c r="M160" i="13"/>
  <c r="M158" i="13"/>
  <c r="M156" i="13"/>
  <c r="M154" i="13"/>
  <c r="M152" i="13"/>
  <c r="M150" i="13"/>
  <c r="M148" i="13"/>
  <c r="M146" i="13"/>
  <c r="M144" i="13"/>
  <c r="M142" i="13"/>
  <c r="M140" i="13"/>
  <c r="M138" i="13"/>
  <c r="M136" i="13"/>
  <c r="M134" i="13"/>
  <c r="M132" i="13"/>
  <c r="M130" i="13"/>
  <c r="M128" i="13"/>
  <c r="M126" i="13"/>
  <c r="M124" i="13"/>
  <c r="M122" i="13"/>
  <c r="M120" i="13"/>
  <c r="M118" i="13"/>
  <c r="M116" i="13"/>
  <c r="M114" i="13"/>
  <c r="M112" i="13"/>
  <c r="M110" i="13"/>
  <c r="M108" i="13"/>
  <c r="M106" i="13"/>
  <c r="M104" i="13"/>
  <c r="M102" i="13"/>
  <c r="M100" i="13"/>
  <c r="M98" i="13"/>
  <c r="M96" i="13"/>
  <c r="M94" i="13"/>
  <c r="M92" i="13"/>
  <c r="M90" i="13"/>
  <c r="M88" i="13"/>
  <c r="M86" i="13"/>
  <c r="M84" i="13"/>
  <c r="M82" i="13"/>
  <c r="M80" i="13"/>
  <c r="M78" i="13"/>
  <c r="M76" i="13"/>
  <c r="M74" i="13"/>
  <c r="M72" i="13"/>
  <c r="M70" i="13"/>
  <c r="M68" i="13"/>
  <c r="M66" i="13"/>
  <c r="M64" i="13"/>
  <c r="M62" i="13"/>
  <c r="M60" i="13"/>
  <c r="M58" i="13"/>
  <c r="M56" i="13"/>
  <c r="M54" i="13"/>
  <c r="M52" i="13"/>
  <c r="M50" i="13"/>
  <c r="M48" i="13"/>
  <c r="M46" i="13"/>
  <c r="M44" i="13"/>
  <c r="M42" i="13"/>
  <c r="M40" i="13"/>
  <c r="M38" i="13"/>
  <c r="M36" i="13"/>
  <c r="M34" i="13"/>
  <c r="M32" i="13"/>
  <c r="M30" i="13"/>
  <c r="M28" i="13"/>
  <c r="M26" i="13"/>
  <c r="M24" i="13"/>
  <c r="M22" i="13"/>
  <c r="M20" i="13"/>
  <c r="M18" i="13"/>
  <c r="M16" i="13"/>
  <c r="M14" i="13"/>
  <c r="M12" i="13"/>
  <c r="M8" i="13"/>
  <c r="M10" i="13"/>
  <c r="L1184" i="13"/>
  <c r="L1182" i="13"/>
  <c r="L1180" i="13"/>
  <c r="L1178" i="13"/>
  <c r="L1176" i="13"/>
  <c r="L1174" i="13"/>
  <c r="L1172" i="13"/>
  <c r="L1170" i="13"/>
  <c r="L1168" i="13"/>
  <c r="L1166" i="13"/>
  <c r="L1164" i="13"/>
  <c r="L1162" i="13"/>
  <c r="L1160" i="13"/>
  <c r="L1158" i="13"/>
  <c r="L1156" i="13"/>
  <c r="L1154" i="13"/>
  <c r="L1152" i="13"/>
  <c r="L1150" i="13"/>
  <c r="L1148" i="13"/>
  <c r="L1146" i="13"/>
  <c r="L1144" i="13"/>
  <c r="L1142" i="13"/>
  <c r="L1140" i="13"/>
  <c r="L1138" i="13"/>
  <c r="L1136" i="13"/>
  <c r="L1134" i="13"/>
  <c r="L1132" i="13"/>
  <c r="L1130" i="13"/>
  <c r="L1128" i="13"/>
  <c r="L1126" i="13"/>
  <c r="L1124" i="13"/>
  <c r="L1122" i="13"/>
  <c r="L1120" i="13"/>
  <c r="L1118" i="13"/>
  <c r="L1116" i="13"/>
  <c r="L1114" i="13"/>
  <c r="L1112" i="13"/>
  <c r="L1110" i="13"/>
  <c r="L1108" i="13"/>
  <c r="L1106" i="13"/>
  <c r="L1104" i="13"/>
  <c r="L1102" i="13"/>
  <c r="L1100" i="13"/>
  <c r="L1098" i="13"/>
  <c r="L1096" i="13"/>
  <c r="L1094" i="13"/>
  <c r="L1092" i="13"/>
  <c r="L1090" i="13"/>
  <c r="L1088" i="13"/>
  <c r="L1086" i="13"/>
  <c r="L1084" i="13"/>
  <c r="L1082" i="13"/>
  <c r="L1080" i="13"/>
  <c r="L1078" i="13"/>
  <c r="L1076" i="13"/>
  <c r="L1074" i="13"/>
  <c r="L1072" i="13"/>
  <c r="L1070" i="13"/>
  <c r="L1068" i="13"/>
  <c r="L1066" i="13"/>
  <c r="L1064" i="13"/>
  <c r="L1062" i="13"/>
  <c r="L1060" i="13"/>
  <c r="L1058" i="13"/>
  <c r="L1056" i="13"/>
  <c r="L1054" i="13"/>
  <c r="L1052" i="13"/>
  <c r="L1050" i="13"/>
  <c r="L1048" i="13"/>
  <c r="L1046" i="13"/>
  <c r="L1044" i="13"/>
  <c r="L1042" i="13"/>
  <c r="L1040" i="13"/>
  <c r="L1038" i="13"/>
  <c r="L1036" i="13"/>
  <c r="L1034" i="13"/>
  <c r="L1032" i="13"/>
  <c r="L1030" i="13"/>
  <c r="L1028" i="13"/>
  <c r="L1026" i="13"/>
  <c r="L1024" i="13"/>
  <c r="L1022" i="13"/>
  <c r="L1020" i="13"/>
  <c r="L1018" i="13"/>
  <c r="L1016" i="13"/>
  <c r="L1014" i="13"/>
  <c r="L1012" i="13"/>
  <c r="L1010" i="13"/>
  <c r="L1008" i="13"/>
  <c r="L1006" i="13"/>
  <c r="L1004" i="13"/>
  <c r="L1002" i="13"/>
  <c r="L1000" i="13"/>
  <c r="L998" i="13"/>
  <c r="L996" i="13"/>
  <c r="L994" i="13"/>
  <c r="L992" i="13"/>
  <c r="L990" i="13"/>
  <c r="L988" i="13"/>
  <c r="L986" i="13"/>
  <c r="L984" i="13"/>
  <c r="L982" i="13"/>
  <c r="L980" i="13"/>
  <c r="L978" i="13"/>
  <c r="L976" i="13"/>
  <c r="L974" i="13"/>
  <c r="L972" i="13"/>
  <c r="L970" i="13"/>
  <c r="L968" i="13"/>
  <c r="L966" i="13"/>
  <c r="L964" i="13"/>
  <c r="L962" i="13"/>
  <c r="L960" i="13"/>
  <c r="L958" i="13"/>
  <c r="L956" i="13"/>
  <c r="L954" i="13"/>
  <c r="L952" i="13"/>
  <c r="L950" i="13"/>
  <c r="L948" i="13"/>
  <c r="L946" i="13"/>
  <c r="L944" i="13"/>
  <c r="L942" i="13"/>
  <c r="L940" i="13"/>
  <c r="L938" i="13"/>
  <c r="L936" i="13"/>
  <c r="L934" i="13"/>
  <c r="L932" i="13"/>
  <c r="L930" i="13"/>
  <c r="L928" i="13"/>
  <c r="L926" i="13"/>
  <c r="L924" i="13"/>
  <c r="L922" i="13"/>
  <c r="L920" i="13"/>
  <c r="L918" i="13"/>
  <c r="L916" i="13"/>
  <c r="L914" i="13"/>
  <c r="L912" i="13"/>
  <c r="L910" i="13"/>
  <c r="L908" i="13"/>
  <c r="L906" i="13"/>
  <c r="L904" i="13"/>
  <c r="L902" i="13"/>
  <c r="L900" i="13"/>
  <c r="L898" i="13"/>
  <c r="L896" i="13"/>
  <c r="L894" i="13"/>
  <c r="L892" i="13"/>
  <c r="L890" i="13"/>
  <c r="L888" i="13"/>
  <c r="L886" i="13"/>
  <c r="L884" i="13"/>
  <c r="L882" i="13"/>
  <c r="L880" i="13"/>
  <c r="L878" i="13"/>
  <c r="L876" i="13"/>
  <c r="L874" i="13"/>
  <c r="L872" i="13"/>
  <c r="L870" i="13"/>
  <c r="L868" i="13"/>
  <c r="L866" i="13"/>
  <c r="L864" i="13"/>
  <c r="L862" i="13"/>
  <c r="L860" i="13"/>
  <c r="L858" i="13"/>
  <c r="L856" i="13"/>
  <c r="L854" i="13"/>
  <c r="L852" i="13"/>
  <c r="L850" i="13"/>
  <c r="L848" i="13"/>
  <c r="L846" i="13"/>
  <c r="L844" i="13"/>
  <c r="L842" i="13"/>
  <c r="L840" i="13"/>
  <c r="L838" i="13"/>
  <c r="L836" i="13"/>
  <c r="L834" i="13"/>
  <c r="L832" i="13"/>
  <c r="L830" i="13"/>
  <c r="L828" i="13"/>
  <c r="L826" i="13"/>
  <c r="L824" i="13"/>
  <c r="L822" i="13"/>
  <c r="L820" i="13"/>
  <c r="L818" i="13"/>
  <c r="L816" i="13"/>
  <c r="L814" i="13"/>
  <c r="L812" i="13"/>
  <c r="L810" i="13"/>
  <c r="L808" i="13"/>
  <c r="L806" i="13"/>
  <c r="L804" i="13"/>
  <c r="L802" i="13"/>
  <c r="L800" i="13"/>
  <c r="L798" i="13"/>
  <c r="L796" i="13"/>
  <c r="L794" i="13"/>
  <c r="L792" i="13"/>
  <c r="L790" i="13"/>
  <c r="L788" i="13"/>
  <c r="L786" i="13"/>
  <c r="L784" i="13"/>
  <c r="L782" i="13"/>
  <c r="L780" i="13"/>
  <c r="L778" i="13"/>
  <c r="L776" i="13"/>
  <c r="L774" i="13"/>
  <c r="L772" i="13"/>
  <c r="L770" i="13"/>
  <c r="L768" i="13"/>
  <c r="L766" i="13"/>
  <c r="L764" i="13"/>
  <c r="L762" i="13"/>
  <c r="L760" i="13"/>
  <c r="L758" i="13"/>
  <c r="L756" i="13"/>
  <c r="L754" i="13"/>
  <c r="L752" i="13"/>
  <c r="L750" i="13"/>
  <c r="L748" i="13"/>
  <c r="L746" i="13"/>
  <c r="L744" i="13"/>
  <c r="L742" i="13"/>
  <c r="L740" i="13"/>
  <c r="L738" i="13"/>
  <c r="L736" i="13"/>
  <c r="L734" i="13"/>
  <c r="L732" i="13"/>
  <c r="L730" i="13"/>
  <c r="L728" i="13"/>
  <c r="L726" i="13"/>
  <c r="L724" i="13"/>
  <c r="L722" i="13"/>
  <c r="L720" i="13"/>
  <c r="L718" i="13"/>
  <c r="L716" i="13"/>
  <c r="L714" i="13"/>
  <c r="L712" i="13"/>
  <c r="L710" i="13"/>
  <c r="L708" i="13"/>
  <c r="L706" i="13"/>
  <c r="L704" i="13"/>
  <c r="L702" i="13"/>
  <c r="L700" i="13"/>
  <c r="L698" i="13"/>
  <c r="L696" i="13"/>
  <c r="L694" i="13"/>
  <c r="L692" i="13"/>
  <c r="L690" i="13"/>
  <c r="L688" i="13"/>
  <c r="L686" i="13"/>
  <c r="L684" i="13"/>
  <c r="L682" i="13"/>
  <c r="L680" i="13"/>
  <c r="L678" i="13"/>
  <c r="L676" i="13"/>
  <c r="L674" i="13"/>
  <c r="L672" i="13"/>
  <c r="L670" i="13"/>
  <c r="L668" i="13"/>
  <c r="L666" i="13"/>
  <c r="L664" i="13"/>
  <c r="L662" i="13"/>
  <c r="L660" i="13"/>
  <c r="L658" i="13"/>
  <c r="L656" i="13"/>
  <c r="L654" i="13"/>
  <c r="L652" i="13"/>
  <c r="L650" i="13"/>
  <c r="L648" i="13"/>
  <c r="L646" i="13"/>
  <c r="L644" i="13"/>
  <c r="L642" i="13"/>
  <c r="L640" i="13"/>
  <c r="L638" i="13"/>
  <c r="L636" i="13"/>
  <c r="L634" i="13"/>
  <c r="L632" i="13"/>
  <c r="L630" i="13"/>
  <c r="L628" i="13"/>
  <c r="L626" i="13"/>
  <c r="L624" i="13"/>
  <c r="L622" i="13"/>
  <c r="L620" i="13"/>
  <c r="L618" i="13"/>
  <c r="L616" i="13"/>
  <c r="L614" i="13"/>
  <c r="L612" i="13"/>
  <c r="L610" i="13"/>
  <c r="L608" i="13"/>
  <c r="L606" i="13"/>
  <c r="L604" i="13"/>
  <c r="L602" i="13"/>
  <c r="L600" i="13"/>
  <c r="L598" i="13"/>
  <c r="L596" i="13"/>
  <c r="L594" i="13"/>
  <c r="L592" i="13"/>
  <c r="L590" i="13"/>
  <c r="L588" i="13"/>
  <c r="L586" i="13"/>
  <c r="L584" i="13"/>
  <c r="L582" i="13"/>
  <c r="L580" i="13"/>
  <c r="L578" i="13"/>
  <c r="L576" i="13"/>
  <c r="L574" i="13"/>
  <c r="L572" i="13"/>
  <c r="L570" i="13"/>
  <c r="L568" i="13"/>
  <c r="L566" i="13"/>
  <c r="L564" i="13"/>
  <c r="L562" i="13"/>
  <c r="L560" i="13"/>
  <c r="L558" i="13"/>
  <c r="L556" i="13"/>
  <c r="L554" i="13"/>
  <c r="L552" i="13"/>
  <c r="L550" i="13"/>
  <c r="L548" i="13"/>
  <c r="L546" i="13"/>
  <c r="L544" i="13"/>
  <c r="L542" i="13"/>
  <c r="L540" i="13"/>
  <c r="L538" i="13"/>
  <c r="L536" i="13"/>
  <c r="L534" i="13"/>
  <c r="L532" i="13"/>
  <c r="L530" i="13"/>
  <c r="L528" i="13"/>
  <c r="L526" i="13"/>
  <c r="L524" i="13"/>
  <c r="L522" i="13"/>
  <c r="L520" i="13"/>
  <c r="L518" i="13"/>
  <c r="L516" i="13"/>
  <c r="L514" i="13"/>
  <c r="L512" i="13"/>
  <c r="L510" i="13"/>
  <c r="L508" i="13"/>
  <c r="L506" i="13"/>
  <c r="L504" i="13"/>
  <c r="L502" i="13"/>
  <c r="L500" i="13"/>
  <c r="L498" i="13"/>
  <c r="L496" i="13"/>
  <c r="L494" i="13"/>
  <c r="L492" i="13"/>
  <c r="L490" i="13"/>
  <c r="L488" i="13"/>
  <c r="L486" i="13"/>
  <c r="L484" i="13"/>
  <c r="L482" i="13"/>
  <c r="L480" i="13"/>
  <c r="L478" i="13"/>
  <c r="L476" i="13"/>
  <c r="L474" i="13"/>
  <c r="L472" i="13"/>
  <c r="L470" i="13"/>
  <c r="L468" i="13"/>
  <c r="L466" i="13"/>
  <c r="L464" i="13"/>
  <c r="L462" i="13"/>
  <c r="L460" i="13"/>
  <c r="L458" i="13"/>
  <c r="L456" i="13"/>
  <c r="L454" i="13"/>
  <c r="L452" i="13"/>
  <c r="L450" i="13"/>
  <c r="L448" i="13"/>
  <c r="L446" i="13"/>
  <c r="L444" i="13"/>
  <c r="L442" i="13"/>
  <c r="L440" i="13"/>
  <c r="L438" i="13"/>
  <c r="L436" i="13"/>
  <c r="L434" i="13"/>
  <c r="L432" i="13"/>
  <c r="L430" i="13"/>
  <c r="L428" i="13"/>
  <c r="L426" i="13"/>
  <c r="L424" i="13"/>
  <c r="L422" i="13"/>
  <c r="L420" i="13"/>
  <c r="L418" i="13"/>
  <c r="L416" i="13"/>
  <c r="L414" i="13"/>
  <c r="L412" i="13"/>
  <c r="L410" i="13"/>
  <c r="L408" i="13"/>
  <c r="L406" i="13"/>
  <c r="L404" i="13"/>
  <c r="L402" i="13"/>
  <c r="L400" i="13"/>
  <c r="L398" i="13"/>
  <c r="L396" i="13"/>
  <c r="L394" i="13"/>
  <c r="L392" i="13"/>
  <c r="L390" i="13"/>
  <c r="L388" i="13"/>
  <c r="L386" i="13"/>
  <c r="L384" i="13"/>
  <c r="L382" i="13"/>
  <c r="L380" i="13"/>
  <c r="L378" i="13"/>
  <c r="L376" i="13"/>
  <c r="L374" i="13"/>
  <c r="L372" i="13"/>
  <c r="L370" i="13"/>
  <c r="L368" i="13"/>
  <c r="L366" i="13"/>
  <c r="L364" i="13"/>
  <c r="L362" i="13"/>
  <c r="L360" i="13"/>
  <c r="L358" i="13"/>
  <c r="L356" i="13"/>
  <c r="L354" i="13"/>
  <c r="L352" i="13"/>
  <c r="L350" i="13"/>
  <c r="L348" i="13"/>
  <c r="L346" i="13"/>
  <c r="L344" i="13"/>
  <c r="L342" i="13"/>
  <c r="L340" i="13"/>
  <c r="L338" i="13"/>
  <c r="L336" i="13"/>
  <c r="L334" i="13"/>
  <c r="L332" i="13"/>
  <c r="L330" i="13"/>
  <c r="L328" i="13"/>
  <c r="L326" i="13"/>
  <c r="L324" i="13"/>
  <c r="L322" i="13"/>
  <c r="L320" i="13"/>
  <c r="L318" i="13"/>
  <c r="L316" i="13"/>
  <c r="L314" i="13"/>
  <c r="L312" i="13"/>
  <c r="L310" i="13"/>
  <c r="L308" i="13"/>
  <c r="L306" i="13"/>
  <c r="L304" i="13"/>
  <c r="L302" i="13"/>
  <c r="L300" i="13"/>
  <c r="L298" i="13"/>
  <c r="L296" i="13"/>
  <c r="L294" i="13"/>
  <c r="L292" i="13"/>
  <c r="L290" i="13"/>
  <c r="L288" i="13"/>
  <c r="L286" i="13"/>
  <c r="L284" i="13"/>
  <c r="L282" i="13"/>
  <c r="L280" i="13"/>
  <c r="L278" i="13"/>
  <c r="L276" i="13"/>
  <c r="L274" i="13"/>
  <c r="L272" i="13"/>
  <c r="L270" i="13"/>
  <c r="L268" i="13"/>
  <c r="L266" i="13"/>
  <c r="L264" i="13"/>
  <c r="L262" i="13"/>
  <c r="L260" i="13"/>
  <c r="L258" i="13"/>
  <c r="L256" i="13"/>
  <c r="L254" i="13"/>
  <c r="L252" i="13"/>
  <c r="L250" i="13"/>
  <c r="L248" i="13"/>
  <c r="L246" i="13"/>
  <c r="L244" i="13"/>
  <c r="L242" i="13"/>
  <c r="L240" i="13"/>
  <c r="L238" i="13"/>
  <c r="L236" i="13"/>
  <c r="L234" i="13"/>
  <c r="L232" i="13"/>
  <c r="L230" i="13"/>
  <c r="L228" i="13"/>
  <c r="L226" i="13"/>
  <c r="L224" i="13"/>
  <c r="L222" i="13"/>
  <c r="L220" i="13"/>
  <c r="L218" i="13"/>
  <c r="L216" i="13"/>
  <c r="L214" i="13"/>
  <c r="L212" i="13"/>
  <c r="L210" i="13"/>
  <c r="L208" i="13"/>
  <c r="L206" i="13"/>
  <c r="L204" i="13"/>
  <c r="L202" i="13"/>
  <c r="L200" i="13"/>
  <c r="L198" i="13"/>
  <c r="L196" i="13"/>
  <c r="L194" i="13"/>
  <c r="L192" i="13"/>
  <c r="L190" i="13"/>
  <c r="L188" i="13"/>
  <c r="L186" i="13"/>
  <c r="L184" i="13"/>
  <c r="L182" i="13"/>
  <c r="L180" i="13"/>
  <c r="L178" i="13"/>
  <c r="L176" i="13"/>
  <c r="L174" i="13"/>
  <c r="L172" i="13"/>
  <c r="L170" i="13"/>
  <c r="L168" i="13"/>
  <c r="L166" i="13"/>
  <c r="L164" i="13"/>
  <c r="L162" i="13"/>
  <c r="L160" i="13"/>
  <c r="L158" i="13"/>
  <c r="L156" i="13"/>
  <c r="L154" i="13"/>
  <c r="L152" i="13"/>
  <c r="L150" i="13"/>
  <c r="L148" i="13"/>
  <c r="L146" i="13"/>
  <c r="L144" i="13"/>
  <c r="L142" i="13"/>
  <c r="L140" i="13"/>
  <c r="L138" i="13"/>
  <c r="L136" i="13"/>
  <c r="L134" i="13"/>
  <c r="L132" i="13"/>
  <c r="L130" i="13"/>
  <c r="L128" i="13"/>
  <c r="L126" i="13"/>
  <c r="L124" i="13"/>
  <c r="L122" i="13"/>
  <c r="L120" i="13"/>
  <c r="L118" i="13"/>
  <c r="L116" i="13"/>
  <c r="L114" i="13"/>
  <c r="L112" i="13"/>
  <c r="L110" i="13"/>
  <c r="L108" i="13"/>
  <c r="L106" i="13"/>
  <c r="L104" i="13"/>
  <c r="L102" i="13"/>
  <c r="L100" i="13"/>
  <c r="L98" i="13"/>
  <c r="L96" i="13"/>
  <c r="L94" i="13"/>
  <c r="L92" i="13"/>
  <c r="L90" i="13"/>
  <c r="L88" i="13"/>
  <c r="L86" i="13"/>
  <c r="L84" i="13"/>
  <c r="L82" i="13"/>
  <c r="L80" i="13"/>
  <c r="L78" i="13"/>
  <c r="L76" i="13"/>
  <c r="L74" i="13"/>
  <c r="L72" i="13"/>
  <c r="L70" i="13"/>
  <c r="L68" i="13"/>
  <c r="L66" i="13"/>
  <c r="L64" i="13"/>
  <c r="L62" i="13"/>
  <c r="L60" i="13"/>
  <c r="L58" i="13"/>
  <c r="L56" i="13"/>
  <c r="L54" i="13"/>
  <c r="L52" i="13"/>
  <c r="L50" i="13"/>
  <c r="L48" i="13"/>
  <c r="L46" i="13"/>
  <c r="L44" i="13"/>
  <c r="L42" i="13"/>
  <c r="L40" i="13"/>
  <c r="L38" i="13"/>
  <c r="L36" i="13"/>
  <c r="L34" i="13"/>
  <c r="L32" i="13"/>
  <c r="L30" i="13"/>
  <c r="L28" i="13"/>
  <c r="L26" i="13"/>
  <c r="L24" i="13"/>
  <c r="L22" i="13"/>
  <c r="L20" i="13"/>
  <c r="L18" i="13"/>
  <c r="L16" i="13"/>
  <c r="L14" i="13"/>
  <c r="L12" i="13"/>
  <c r="L10" i="13"/>
  <c r="L8" i="13"/>
  <c r="K1184" i="13"/>
  <c r="K1182" i="13"/>
  <c r="K1180" i="13"/>
  <c r="K1178" i="13"/>
  <c r="K1176" i="13"/>
  <c r="K1174" i="13"/>
  <c r="K1172" i="13"/>
  <c r="K1170" i="13"/>
  <c r="K1168" i="13"/>
  <c r="K1166" i="13"/>
  <c r="K1164" i="13"/>
  <c r="K1162" i="13"/>
  <c r="K1160" i="13"/>
  <c r="K1158" i="13"/>
  <c r="K1156" i="13"/>
  <c r="K1154" i="13"/>
  <c r="K1152" i="13"/>
  <c r="K1150" i="13"/>
  <c r="K1148" i="13"/>
  <c r="K1146" i="13"/>
  <c r="K1144" i="13"/>
  <c r="K1142" i="13"/>
  <c r="K1140" i="13"/>
  <c r="K1138" i="13"/>
  <c r="K1136" i="13"/>
  <c r="K1134" i="13"/>
  <c r="K1132" i="13"/>
  <c r="K1130" i="13"/>
  <c r="K1128" i="13"/>
  <c r="K1126" i="13"/>
  <c r="K1124" i="13"/>
  <c r="K1122" i="13"/>
  <c r="K1120" i="13"/>
  <c r="K1118" i="13"/>
  <c r="K1116" i="13"/>
  <c r="K1114" i="13"/>
  <c r="K1112" i="13"/>
  <c r="K1110" i="13"/>
  <c r="K1108" i="13"/>
  <c r="K1106" i="13"/>
  <c r="K1104" i="13"/>
  <c r="K1102" i="13"/>
  <c r="K1100" i="13"/>
  <c r="K1098" i="13"/>
  <c r="K1096" i="13"/>
  <c r="K1094" i="13"/>
  <c r="K1092" i="13"/>
  <c r="K1090" i="13"/>
  <c r="K1088" i="13"/>
  <c r="K1086" i="13"/>
  <c r="K1084" i="13"/>
  <c r="K1082" i="13"/>
  <c r="K1080" i="13"/>
  <c r="K1078" i="13"/>
  <c r="K1076" i="13"/>
  <c r="K1074" i="13"/>
  <c r="K1072" i="13"/>
  <c r="K1070" i="13"/>
  <c r="K1068" i="13"/>
  <c r="K1066" i="13"/>
  <c r="K1064" i="13"/>
  <c r="K1062" i="13"/>
  <c r="K1060" i="13"/>
  <c r="K1058" i="13"/>
  <c r="K1056" i="13"/>
  <c r="K1054" i="13"/>
  <c r="K1052" i="13"/>
  <c r="K1050" i="13"/>
  <c r="K1048" i="13"/>
  <c r="K1046" i="13"/>
  <c r="K1044" i="13"/>
  <c r="K1042" i="13"/>
  <c r="K1040" i="13"/>
  <c r="K1038" i="13"/>
  <c r="K1036" i="13"/>
  <c r="K1034" i="13"/>
  <c r="K1032" i="13"/>
  <c r="K1030" i="13"/>
  <c r="K1028" i="13"/>
  <c r="K1026" i="13"/>
  <c r="K1024" i="13"/>
  <c r="K1022" i="13"/>
  <c r="K1020" i="13"/>
  <c r="K1018" i="13"/>
  <c r="K1016" i="13"/>
  <c r="K1014" i="13"/>
  <c r="K1012" i="13"/>
  <c r="K1010" i="13"/>
  <c r="K1008" i="13"/>
  <c r="K1006" i="13"/>
  <c r="K1004" i="13"/>
  <c r="K1002" i="13"/>
  <c r="K1000" i="13"/>
  <c r="K998" i="13"/>
  <c r="K996" i="13"/>
  <c r="K994" i="13"/>
  <c r="K992" i="13"/>
  <c r="K990" i="13"/>
  <c r="K988" i="13"/>
  <c r="K986" i="13"/>
  <c r="K984" i="13"/>
  <c r="K982" i="13"/>
  <c r="K980" i="13"/>
  <c r="K978" i="13"/>
  <c r="K976" i="13"/>
  <c r="K974" i="13"/>
  <c r="K972" i="13"/>
  <c r="K970" i="13"/>
  <c r="K968" i="13"/>
  <c r="K966" i="13"/>
  <c r="K964" i="13"/>
  <c r="K962" i="13"/>
  <c r="K960" i="13"/>
  <c r="K958" i="13"/>
  <c r="K956" i="13"/>
  <c r="K954" i="13"/>
  <c r="K952" i="13"/>
  <c r="K950" i="13"/>
  <c r="K948" i="13"/>
  <c r="K946" i="13"/>
  <c r="K944" i="13"/>
  <c r="K942" i="13"/>
  <c r="K940" i="13"/>
  <c r="K938" i="13"/>
  <c r="K936" i="13"/>
  <c r="K934" i="13"/>
  <c r="K932" i="13"/>
  <c r="K930" i="13"/>
  <c r="K928" i="13"/>
  <c r="K926" i="13"/>
  <c r="K924" i="13"/>
  <c r="K922" i="13"/>
  <c r="K920" i="13"/>
  <c r="K918" i="13"/>
  <c r="K916" i="13"/>
  <c r="K914" i="13"/>
  <c r="K912" i="13"/>
  <c r="K910" i="13"/>
  <c r="K908" i="13"/>
  <c r="K906" i="13"/>
  <c r="K904" i="13"/>
  <c r="K902" i="13"/>
  <c r="K900" i="13"/>
  <c r="K898" i="13"/>
  <c r="K896" i="13"/>
  <c r="K894" i="13"/>
  <c r="K892" i="13"/>
  <c r="K890" i="13"/>
  <c r="K888" i="13"/>
  <c r="K886" i="13"/>
  <c r="K884" i="13"/>
  <c r="K882" i="13"/>
  <c r="K880" i="13"/>
  <c r="K878" i="13"/>
  <c r="K876" i="13"/>
  <c r="K874" i="13"/>
  <c r="K872" i="13"/>
  <c r="K870" i="13"/>
  <c r="K868" i="13"/>
  <c r="K866" i="13"/>
  <c r="K864" i="13"/>
  <c r="K862" i="13"/>
  <c r="K860" i="13"/>
  <c r="K858" i="13"/>
  <c r="K856" i="13"/>
  <c r="K854" i="13"/>
  <c r="K852" i="13"/>
  <c r="K850" i="13"/>
  <c r="K848" i="13"/>
  <c r="K846" i="13"/>
  <c r="K844" i="13"/>
  <c r="K842" i="13"/>
  <c r="K840" i="13"/>
  <c r="K838" i="13"/>
  <c r="K836" i="13"/>
  <c r="K834" i="13"/>
  <c r="K832" i="13"/>
  <c r="K830" i="13"/>
  <c r="K828" i="13"/>
  <c r="K826" i="13"/>
  <c r="K824" i="13"/>
  <c r="K822" i="13"/>
  <c r="K820" i="13"/>
  <c r="K818" i="13"/>
  <c r="K816" i="13"/>
  <c r="K814" i="13"/>
  <c r="K812" i="13"/>
  <c r="K810" i="13"/>
  <c r="K808" i="13"/>
  <c r="K806" i="13"/>
  <c r="K804" i="13"/>
  <c r="K802" i="13"/>
  <c r="K800" i="13"/>
  <c r="K798" i="13"/>
  <c r="K796" i="13"/>
  <c r="K794" i="13"/>
  <c r="K792" i="13"/>
  <c r="K790" i="13"/>
  <c r="K788" i="13"/>
  <c r="K786" i="13"/>
  <c r="K784" i="13"/>
  <c r="K782" i="13"/>
  <c r="K780" i="13"/>
  <c r="K778" i="13"/>
  <c r="K776" i="13"/>
  <c r="K774" i="13"/>
  <c r="K772" i="13"/>
  <c r="K770" i="13"/>
  <c r="K768" i="13"/>
  <c r="K766" i="13"/>
  <c r="K764" i="13"/>
  <c r="K762" i="13"/>
  <c r="K760" i="13"/>
  <c r="K758" i="13"/>
  <c r="K756" i="13"/>
  <c r="K754" i="13"/>
  <c r="K752" i="13"/>
  <c r="K750" i="13"/>
  <c r="K748" i="13"/>
  <c r="K746" i="13"/>
  <c r="K744" i="13"/>
  <c r="K742" i="13"/>
  <c r="K740" i="13"/>
  <c r="K738" i="13"/>
  <c r="K736" i="13"/>
  <c r="K734" i="13"/>
  <c r="K732" i="13"/>
  <c r="K730" i="13"/>
  <c r="K728" i="13"/>
  <c r="K726" i="13"/>
  <c r="K724" i="13"/>
  <c r="K722" i="13"/>
  <c r="K720" i="13"/>
  <c r="K718" i="13"/>
  <c r="K716" i="13"/>
  <c r="K714" i="13"/>
  <c r="K712" i="13"/>
  <c r="K710" i="13"/>
  <c r="K708" i="13"/>
  <c r="K706" i="13"/>
  <c r="K704" i="13"/>
  <c r="K702" i="13"/>
  <c r="K700" i="13"/>
  <c r="K698" i="13"/>
  <c r="K696" i="13"/>
  <c r="K694" i="13"/>
  <c r="K692" i="13"/>
  <c r="K690" i="13"/>
  <c r="K688" i="13"/>
  <c r="K686" i="13"/>
  <c r="K684" i="13"/>
  <c r="K682" i="13"/>
  <c r="K680" i="13"/>
  <c r="K678" i="13"/>
  <c r="K676" i="13"/>
  <c r="K674" i="13"/>
  <c r="K672" i="13"/>
  <c r="K670" i="13"/>
  <c r="K668" i="13"/>
  <c r="K666" i="13"/>
  <c r="K664" i="13"/>
  <c r="K662" i="13"/>
  <c r="K660" i="13"/>
  <c r="K658" i="13"/>
  <c r="K656" i="13"/>
  <c r="K654" i="13"/>
  <c r="K652" i="13"/>
  <c r="K650" i="13"/>
  <c r="K648" i="13"/>
  <c r="K646" i="13"/>
  <c r="K644" i="13"/>
  <c r="K642" i="13"/>
  <c r="K640" i="13"/>
  <c r="K638" i="13"/>
  <c r="K636" i="13"/>
  <c r="K634" i="13"/>
  <c r="K632" i="13"/>
  <c r="K630" i="13"/>
  <c r="K628" i="13"/>
  <c r="K626" i="13"/>
  <c r="K624" i="13"/>
  <c r="K622" i="13"/>
  <c r="K620" i="13"/>
  <c r="K618" i="13"/>
  <c r="K616" i="13"/>
  <c r="K614" i="13"/>
  <c r="K612" i="13"/>
  <c r="K610" i="13"/>
  <c r="K608" i="13"/>
  <c r="K606" i="13"/>
  <c r="K604" i="13"/>
  <c r="K602" i="13"/>
  <c r="K600" i="13"/>
  <c r="K598" i="13"/>
  <c r="K596" i="13"/>
  <c r="K594" i="13"/>
  <c r="K592" i="13"/>
  <c r="K590" i="13"/>
  <c r="K588" i="13"/>
  <c r="K586" i="13"/>
  <c r="K584" i="13"/>
  <c r="K582" i="13"/>
  <c r="K580" i="13"/>
  <c r="K578" i="13"/>
  <c r="K576" i="13"/>
  <c r="K574" i="13"/>
  <c r="K572" i="13"/>
  <c r="K570" i="13"/>
  <c r="K568" i="13"/>
  <c r="K566" i="13"/>
  <c r="K564" i="13"/>
  <c r="K562" i="13"/>
  <c r="K560" i="13"/>
  <c r="K558" i="13"/>
  <c r="K556" i="13"/>
  <c r="K554" i="13"/>
  <c r="K552" i="13"/>
  <c r="K550" i="13"/>
  <c r="K548" i="13"/>
  <c r="K546" i="13"/>
  <c r="K544" i="13"/>
  <c r="K542" i="13"/>
  <c r="K540" i="13"/>
  <c r="K538" i="13"/>
  <c r="K536" i="13"/>
  <c r="K534" i="13"/>
  <c r="K532" i="13"/>
  <c r="K530" i="13"/>
  <c r="K528" i="13"/>
  <c r="K526" i="13"/>
  <c r="K524" i="13"/>
  <c r="K522" i="13"/>
  <c r="K520" i="13"/>
  <c r="K518" i="13"/>
  <c r="K516" i="13"/>
  <c r="K514" i="13"/>
  <c r="K512" i="13"/>
  <c r="K510" i="13"/>
  <c r="K508" i="13"/>
  <c r="K506" i="13"/>
  <c r="K504" i="13"/>
  <c r="K502" i="13"/>
  <c r="K500" i="13"/>
  <c r="K498" i="13"/>
  <c r="K496" i="13"/>
  <c r="K494" i="13"/>
  <c r="K492" i="13"/>
  <c r="K490" i="13"/>
  <c r="K488" i="13"/>
  <c r="K486" i="13"/>
  <c r="K484" i="13"/>
  <c r="K482" i="13"/>
  <c r="K480" i="13"/>
  <c r="K478" i="13"/>
  <c r="K476" i="13"/>
  <c r="K474" i="13"/>
  <c r="K472" i="13"/>
  <c r="K470" i="13"/>
  <c r="K468" i="13"/>
  <c r="K466" i="13"/>
  <c r="K464" i="13"/>
  <c r="K462" i="13"/>
  <c r="K460" i="13"/>
  <c r="K458" i="13"/>
  <c r="K456" i="13"/>
  <c r="K454" i="13"/>
  <c r="K452" i="13"/>
  <c r="K450" i="13"/>
  <c r="K448" i="13"/>
  <c r="K446" i="13"/>
  <c r="K444" i="13"/>
  <c r="K442" i="13"/>
  <c r="K440" i="13"/>
  <c r="K438" i="13"/>
  <c r="K436" i="13"/>
  <c r="K434" i="13"/>
  <c r="K432" i="13"/>
  <c r="K430" i="13"/>
  <c r="K428" i="13"/>
  <c r="K426" i="13"/>
  <c r="K424" i="13"/>
  <c r="K422" i="13"/>
  <c r="K420" i="13"/>
  <c r="K418" i="13"/>
  <c r="K416" i="13"/>
  <c r="K414" i="13"/>
  <c r="K412" i="13"/>
  <c r="K410" i="13"/>
  <c r="K408" i="13"/>
  <c r="K406" i="13"/>
  <c r="K404" i="13"/>
  <c r="K402" i="13"/>
  <c r="K400" i="13"/>
  <c r="K398" i="13"/>
  <c r="K396" i="13"/>
  <c r="K394" i="13"/>
  <c r="K392" i="13"/>
  <c r="K390" i="13"/>
  <c r="K388" i="13"/>
  <c r="K386" i="13"/>
  <c r="K384" i="13"/>
  <c r="K382" i="13"/>
  <c r="K380" i="13"/>
  <c r="K378" i="13"/>
  <c r="K376" i="13"/>
  <c r="K374" i="13"/>
  <c r="K372" i="13"/>
  <c r="K370" i="13"/>
  <c r="K368" i="13"/>
  <c r="K366" i="13"/>
  <c r="K364" i="13"/>
  <c r="K362" i="13"/>
  <c r="K360" i="13"/>
  <c r="K358" i="13"/>
  <c r="K356" i="13"/>
  <c r="K354" i="13"/>
  <c r="K352" i="13"/>
  <c r="K350" i="13"/>
  <c r="K348" i="13"/>
  <c r="K346" i="13"/>
  <c r="K344" i="13"/>
  <c r="K342" i="13"/>
  <c r="K340" i="13"/>
  <c r="K338" i="13"/>
  <c r="K336" i="13"/>
  <c r="K334" i="13"/>
  <c r="K332" i="13"/>
  <c r="K330" i="13"/>
  <c r="K328" i="13"/>
  <c r="K326" i="13"/>
  <c r="K324" i="13"/>
  <c r="K322" i="13"/>
  <c r="K320" i="13"/>
  <c r="K318" i="13"/>
  <c r="K316" i="13"/>
  <c r="K314" i="13"/>
  <c r="K312" i="13"/>
  <c r="K310" i="13"/>
  <c r="K308" i="13"/>
  <c r="K306" i="13"/>
  <c r="K304" i="13"/>
  <c r="K302" i="13"/>
  <c r="K300" i="13"/>
  <c r="K298" i="13"/>
  <c r="K296" i="13"/>
  <c r="K294" i="13"/>
  <c r="K292" i="13"/>
  <c r="K290" i="13"/>
  <c r="K288" i="13"/>
  <c r="K286" i="13"/>
  <c r="K284" i="13"/>
  <c r="K282" i="13"/>
  <c r="K280" i="13"/>
  <c r="K278" i="13"/>
  <c r="K276" i="13"/>
  <c r="K274" i="13"/>
  <c r="K272" i="13"/>
  <c r="K270" i="13"/>
  <c r="K268" i="13"/>
  <c r="K266" i="13"/>
  <c r="K264" i="13"/>
  <c r="K262" i="13"/>
  <c r="K260" i="13"/>
  <c r="K258" i="13"/>
  <c r="K256" i="13"/>
  <c r="K254" i="13"/>
  <c r="K252" i="13"/>
  <c r="K250" i="13"/>
  <c r="K248" i="13"/>
  <c r="K246" i="13"/>
  <c r="K244" i="13"/>
  <c r="K242" i="13"/>
  <c r="K240" i="13"/>
  <c r="K238" i="13"/>
  <c r="K236" i="13"/>
  <c r="K234" i="13"/>
  <c r="K232" i="13"/>
  <c r="K230" i="13"/>
  <c r="K228" i="13"/>
  <c r="K226" i="13"/>
  <c r="K224" i="13"/>
  <c r="K222" i="13"/>
  <c r="K220" i="13"/>
  <c r="K218" i="13"/>
  <c r="K216" i="13"/>
  <c r="K214" i="13"/>
  <c r="K212" i="13"/>
  <c r="K210" i="13"/>
  <c r="K208" i="13"/>
  <c r="K206" i="13"/>
  <c r="K204" i="13"/>
  <c r="K202" i="13"/>
  <c r="K200" i="13"/>
  <c r="K198" i="13"/>
  <c r="K196" i="13"/>
  <c r="K194" i="13"/>
  <c r="K192" i="13"/>
  <c r="K190" i="13"/>
  <c r="K188" i="13"/>
  <c r="K186" i="13"/>
  <c r="K184" i="13"/>
  <c r="K182" i="13"/>
  <c r="K180" i="13"/>
  <c r="K178" i="13"/>
  <c r="K176" i="13"/>
  <c r="K174" i="13"/>
  <c r="K172" i="13"/>
  <c r="K170" i="13"/>
  <c r="K168" i="13"/>
  <c r="K166" i="13"/>
  <c r="K164" i="13"/>
  <c r="K162" i="13"/>
  <c r="K160" i="13"/>
  <c r="K158" i="13"/>
  <c r="K156" i="13"/>
  <c r="K154" i="13"/>
  <c r="K152" i="13"/>
  <c r="K150" i="13"/>
  <c r="K148" i="13"/>
  <c r="K146" i="13"/>
  <c r="K144" i="13"/>
  <c r="K142" i="13"/>
  <c r="K140" i="13"/>
  <c r="K138" i="13"/>
  <c r="K136" i="13"/>
  <c r="K134" i="13"/>
  <c r="K132" i="13"/>
  <c r="K130" i="13"/>
  <c r="K128" i="13"/>
  <c r="K126" i="13"/>
  <c r="K124" i="13"/>
  <c r="K122" i="13"/>
  <c r="K120" i="13"/>
  <c r="K118" i="13"/>
  <c r="K116" i="13"/>
  <c r="K114" i="13"/>
  <c r="K112" i="13"/>
  <c r="K110" i="13"/>
  <c r="K108" i="13"/>
  <c r="K106" i="13"/>
  <c r="K104" i="13"/>
  <c r="K102" i="13"/>
  <c r="K100" i="13"/>
  <c r="K98" i="13"/>
  <c r="K96" i="13"/>
  <c r="K94" i="13"/>
  <c r="K92" i="13"/>
  <c r="K90" i="13"/>
  <c r="K88" i="13"/>
  <c r="K86" i="13"/>
  <c r="K84" i="13"/>
  <c r="K82" i="13"/>
  <c r="K80" i="13"/>
  <c r="K78" i="13"/>
  <c r="K76" i="13"/>
  <c r="K74" i="13"/>
  <c r="K72" i="13"/>
  <c r="K70" i="13"/>
  <c r="K68" i="13"/>
  <c r="K66" i="13"/>
  <c r="K64" i="13"/>
  <c r="K62" i="13"/>
  <c r="K60" i="13"/>
  <c r="K58" i="13"/>
  <c r="K56" i="13"/>
  <c r="K54" i="13"/>
  <c r="K52" i="13"/>
  <c r="K50" i="13"/>
  <c r="K48" i="13"/>
  <c r="K46" i="13"/>
  <c r="K44" i="13"/>
  <c r="K42" i="13"/>
  <c r="K40" i="13"/>
  <c r="K38" i="13"/>
  <c r="K36" i="13"/>
  <c r="K34" i="13"/>
  <c r="K32" i="13"/>
  <c r="K30" i="13"/>
  <c r="K28" i="13"/>
  <c r="K26" i="13"/>
  <c r="K24" i="13"/>
  <c r="K22" i="13"/>
  <c r="K20" i="13"/>
  <c r="K18" i="13"/>
  <c r="K16" i="13"/>
  <c r="K14" i="13"/>
  <c r="K12" i="13"/>
  <c r="K8" i="13"/>
  <c r="K10" i="13"/>
  <c r="J1184" i="13"/>
  <c r="J1182" i="13"/>
  <c r="J1180" i="13"/>
  <c r="J1178" i="13"/>
  <c r="J1176" i="13"/>
  <c r="J1174" i="13"/>
  <c r="J1172" i="13"/>
  <c r="J1170" i="13"/>
  <c r="J1168" i="13"/>
  <c r="J1166" i="13"/>
  <c r="J1164" i="13"/>
  <c r="J1162" i="13"/>
  <c r="J1160" i="13"/>
  <c r="J1158" i="13"/>
  <c r="J1156" i="13"/>
  <c r="J1154" i="13"/>
  <c r="J1152" i="13"/>
  <c r="J1150" i="13"/>
  <c r="J1148" i="13"/>
  <c r="J1146" i="13"/>
  <c r="J1144" i="13"/>
  <c r="J1142" i="13"/>
  <c r="J1140" i="13"/>
  <c r="J1138" i="13"/>
  <c r="J1136" i="13"/>
  <c r="J1134" i="13"/>
  <c r="J1132" i="13"/>
  <c r="J1130" i="13"/>
  <c r="J1128" i="13"/>
  <c r="J1126" i="13"/>
  <c r="J1124" i="13"/>
  <c r="J1122" i="13"/>
  <c r="J1120" i="13"/>
  <c r="J1118" i="13"/>
  <c r="J1116" i="13"/>
  <c r="J1114" i="13"/>
  <c r="J1112" i="13"/>
  <c r="J1110" i="13"/>
  <c r="J1108" i="13"/>
  <c r="J1106" i="13"/>
  <c r="J1104" i="13"/>
  <c r="J1102" i="13"/>
  <c r="J1100" i="13"/>
  <c r="J1098" i="13"/>
  <c r="J1096" i="13"/>
  <c r="J1094" i="13"/>
  <c r="J1092" i="13"/>
  <c r="J1090" i="13"/>
  <c r="J1088" i="13"/>
  <c r="J1086" i="13"/>
  <c r="J1084" i="13"/>
  <c r="J1082" i="13"/>
  <c r="J1080" i="13"/>
  <c r="J1078" i="13"/>
  <c r="J1076" i="13"/>
  <c r="J1074" i="13"/>
  <c r="J1072" i="13"/>
  <c r="J1070" i="13"/>
  <c r="J1068" i="13"/>
  <c r="J1066" i="13"/>
  <c r="J1064" i="13"/>
  <c r="J1062" i="13"/>
  <c r="J1060" i="13"/>
  <c r="J1058" i="13"/>
  <c r="J1056" i="13"/>
  <c r="J1054" i="13"/>
  <c r="J1052" i="13"/>
  <c r="J1050" i="13"/>
  <c r="J1048" i="13"/>
  <c r="J1046" i="13"/>
  <c r="J1044" i="13"/>
  <c r="J1042" i="13"/>
  <c r="J1040" i="13"/>
  <c r="J1038" i="13"/>
  <c r="J1036" i="13"/>
  <c r="J1034" i="13"/>
  <c r="J1032" i="13"/>
  <c r="J1030" i="13"/>
  <c r="J1028" i="13"/>
  <c r="J1026" i="13"/>
  <c r="J1024" i="13"/>
  <c r="J1022" i="13"/>
  <c r="J1020" i="13"/>
  <c r="J1018" i="13"/>
  <c r="J1016" i="13"/>
  <c r="J1014" i="13"/>
  <c r="J1012" i="13"/>
  <c r="J1010" i="13"/>
  <c r="J1008" i="13"/>
  <c r="J1006" i="13"/>
  <c r="J1004" i="13"/>
  <c r="J1002" i="13"/>
  <c r="J1000" i="13"/>
  <c r="J998" i="13"/>
  <c r="J996" i="13"/>
  <c r="J994" i="13"/>
  <c r="J992" i="13"/>
  <c r="J990" i="13"/>
  <c r="J988" i="13"/>
  <c r="J986" i="13"/>
  <c r="J984" i="13"/>
  <c r="J982" i="13"/>
  <c r="J980" i="13"/>
  <c r="J978" i="13"/>
  <c r="J976" i="13"/>
  <c r="J974" i="13"/>
  <c r="J972" i="13"/>
  <c r="J970" i="13"/>
  <c r="J968" i="13"/>
  <c r="J966" i="13"/>
  <c r="J964" i="13"/>
  <c r="J962" i="13"/>
  <c r="J960" i="13"/>
  <c r="J958" i="13"/>
  <c r="J956" i="13"/>
  <c r="J954" i="13"/>
  <c r="J952" i="13"/>
  <c r="J950" i="13"/>
  <c r="J948" i="13"/>
  <c r="J946" i="13"/>
  <c r="J944" i="13"/>
  <c r="J942" i="13"/>
  <c r="J940" i="13"/>
  <c r="J938" i="13"/>
  <c r="J936" i="13"/>
  <c r="J934" i="13"/>
  <c r="J932" i="13"/>
  <c r="J930" i="13"/>
  <c r="J928" i="13"/>
  <c r="J926" i="13"/>
  <c r="J924" i="13"/>
  <c r="J922" i="13"/>
  <c r="J920" i="13"/>
  <c r="J918" i="13"/>
  <c r="J916" i="13"/>
  <c r="J914" i="13"/>
  <c r="J912" i="13"/>
  <c r="J910" i="13"/>
  <c r="J908" i="13"/>
  <c r="J906" i="13"/>
  <c r="J904" i="13"/>
  <c r="J902" i="13"/>
  <c r="J900" i="13"/>
  <c r="J898" i="13"/>
  <c r="J896" i="13"/>
  <c r="J894" i="13"/>
  <c r="J892" i="13"/>
  <c r="J890" i="13"/>
  <c r="J888" i="13"/>
  <c r="J886" i="13"/>
  <c r="J884" i="13"/>
  <c r="J882" i="13"/>
  <c r="J880" i="13"/>
  <c r="J878" i="13"/>
  <c r="J876" i="13"/>
  <c r="J874" i="13"/>
  <c r="J872" i="13"/>
  <c r="J870" i="13"/>
  <c r="J868" i="13"/>
  <c r="J866" i="13"/>
  <c r="J864" i="13"/>
  <c r="J862" i="13"/>
  <c r="J860" i="13"/>
  <c r="J858" i="13"/>
  <c r="J856" i="13"/>
  <c r="J854" i="13"/>
  <c r="J852" i="13"/>
  <c r="J850" i="13"/>
  <c r="J848" i="13"/>
  <c r="J846" i="13"/>
  <c r="J844" i="13"/>
  <c r="J842" i="13"/>
  <c r="J840" i="13"/>
  <c r="J838" i="13"/>
  <c r="J836" i="13"/>
  <c r="J834" i="13"/>
  <c r="J832" i="13"/>
  <c r="J830" i="13"/>
  <c r="J828" i="13"/>
  <c r="J826" i="13"/>
  <c r="J824" i="13"/>
  <c r="J822" i="13"/>
  <c r="J820" i="13"/>
  <c r="J818" i="13"/>
  <c r="J816" i="13"/>
  <c r="J814" i="13"/>
  <c r="J812" i="13"/>
  <c r="J810" i="13"/>
  <c r="J808" i="13"/>
  <c r="J806" i="13"/>
  <c r="J804" i="13"/>
  <c r="J802" i="13"/>
  <c r="J800" i="13"/>
  <c r="J798" i="13"/>
  <c r="J796" i="13"/>
  <c r="J794" i="13"/>
  <c r="J792" i="13"/>
  <c r="J790" i="13"/>
  <c r="J788" i="13"/>
  <c r="J786" i="13"/>
  <c r="J784" i="13"/>
  <c r="J782" i="13"/>
  <c r="J780" i="13"/>
  <c r="J778" i="13"/>
  <c r="J776" i="13"/>
  <c r="J774" i="13"/>
  <c r="J772" i="13"/>
  <c r="J770" i="13"/>
  <c r="J768" i="13"/>
  <c r="J766" i="13"/>
  <c r="J764" i="13"/>
  <c r="J762" i="13"/>
  <c r="J760" i="13"/>
  <c r="J758" i="13"/>
  <c r="J756" i="13"/>
  <c r="J754" i="13"/>
  <c r="J752" i="13"/>
  <c r="J750" i="13"/>
  <c r="J748" i="13"/>
  <c r="J746" i="13"/>
  <c r="J744" i="13"/>
  <c r="J742" i="13"/>
  <c r="J740" i="13"/>
  <c r="J738" i="13"/>
  <c r="J736" i="13"/>
  <c r="J734" i="13"/>
  <c r="J732" i="13"/>
  <c r="J730" i="13"/>
  <c r="J728" i="13"/>
  <c r="J726" i="13"/>
  <c r="J724" i="13"/>
  <c r="J722" i="13"/>
  <c r="J720" i="13"/>
  <c r="J718" i="13"/>
  <c r="J716" i="13"/>
  <c r="J714" i="13"/>
  <c r="J712" i="13"/>
  <c r="J710" i="13"/>
  <c r="J708" i="13"/>
  <c r="J706" i="13"/>
  <c r="J704" i="13"/>
  <c r="J702" i="13"/>
  <c r="J700" i="13"/>
  <c r="J698" i="13"/>
  <c r="J696" i="13"/>
  <c r="J694" i="13"/>
  <c r="J692" i="13"/>
  <c r="J690" i="13"/>
  <c r="J688" i="13"/>
  <c r="J686" i="13"/>
  <c r="J684" i="13"/>
  <c r="J682" i="13"/>
  <c r="J680" i="13"/>
  <c r="J678" i="13"/>
  <c r="J676" i="13"/>
  <c r="J674" i="13"/>
  <c r="J672" i="13"/>
  <c r="J670" i="13"/>
  <c r="J668" i="13"/>
  <c r="J666" i="13"/>
  <c r="J664" i="13"/>
  <c r="J662" i="13"/>
  <c r="J660" i="13"/>
  <c r="J658" i="13"/>
  <c r="J656" i="13"/>
  <c r="J654" i="13"/>
  <c r="J652" i="13"/>
  <c r="J650" i="13"/>
  <c r="J648" i="13"/>
  <c r="J646" i="13"/>
  <c r="J644" i="13"/>
  <c r="J642" i="13"/>
  <c r="J640" i="13"/>
  <c r="J638" i="13"/>
  <c r="J636" i="13"/>
  <c r="J634" i="13"/>
  <c r="J632" i="13"/>
  <c r="J630" i="13"/>
  <c r="J628" i="13"/>
  <c r="J626" i="13"/>
  <c r="J624" i="13"/>
  <c r="J622" i="13"/>
  <c r="J620" i="13"/>
  <c r="J618" i="13"/>
  <c r="J616" i="13"/>
  <c r="J614" i="13"/>
  <c r="J612" i="13"/>
  <c r="J610" i="13"/>
  <c r="J608" i="13"/>
  <c r="J606" i="13"/>
  <c r="J604" i="13"/>
  <c r="J602" i="13"/>
  <c r="J600" i="13"/>
  <c r="J598" i="13"/>
  <c r="J596" i="13"/>
  <c r="J594" i="13"/>
  <c r="J592" i="13"/>
  <c r="J590" i="13"/>
  <c r="J588" i="13"/>
  <c r="J586" i="13"/>
  <c r="J584" i="13"/>
  <c r="J582" i="13"/>
  <c r="J580" i="13"/>
  <c r="J578" i="13"/>
  <c r="J576" i="13"/>
  <c r="J574" i="13"/>
  <c r="J572" i="13"/>
  <c r="J570" i="13"/>
  <c r="J568" i="13"/>
  <c r="J566" i="13"/>
  <c r="J564" i="13"/>
  <c r="J562" i="13"/>
  <c r="J560" i="13"/>
  <c r="J558" i="13"/>
  <c r="J556" i="13"/>
  <c r="J554" i="13"/>
  <c r="J552" i="13"/>
  <c r="J550" i="13"/>
  <c r="J548" i="13"/>
  <c r="J546" i="13"/>
  <c r="J544" i="13"/>
  <c r="J542" i="13"/>
  <c r="J540" i="13"/>
  <c r="J538" i="13"/>
  <c r="J536" i="13"/>
  <c r="J534" i="13"/>
  <c r="J532" i="13"/>
  <c r="J530" i="13"/>
  <c r="J528" i="13"/>
  <c r="J526" i="13"/>
  <c r="J524" i="13"/>
  <c r="J522" i="13"/>
  <c r="J520" i="13"/>
  <c r="J518" i="13"/>
  <c r="J516" i="13"/>
  <c r="J514" i="13"/>
  <c r="J512" i="13"/>
  <c r="J510" i="13"/>
  <c r="J508" i="13"/>
  <c r="J506" i="13"/>
  <c r="J504" i="13"/>
  <c r="J502" i="13"/>
  <c r="J500" i="13"/>
  <c r="J498" i="13"/>
  <c r="J496" i="13"/>
  <c r="J494" i="13"/>
  <c r="J492" i="13"/>
  <c r="J490" i="13"/>
  <c r="J488" i="13"/>
  <c r="J486" i="13"/>
  <c r="J484" i="13"/>
  <c r="J482" i="13"/>
  <c r="J480" i="13"/>
  <c r="J478" i="13"/>
  <c r="J476" i="13"/>
  <c r="J474" i="13"/>
  <c r="J472" i="13"/>
  <c r="J470" i="13"/>
  <c r="J468" i="13"/>
  <c r="J466" i="13"/>
  <c r="J464" i="13"/>
  <c r="J462" i="13"/>
  <c r="J460" i="13"/>
  <c r="J458" i="13"/>
  <c r="J456" i="13"/>
  <c r="J454" i="13"/>
  <c r="J452" i="13"/>
  <c r="J450" i="13"/>
  <c r="J448" i="13"/>
  <c r="J446" i="13"/>
  <c r="J444" i="13"/>
  <c r="J442" i="13"/>
  <c r="J440" i="13"/>
  <c r="J438" i="13"/>
  <c r="J436" i="13"/>
  <c r="J434" i="13"/>
  <c r="J432" i="13"/>
  <c r="J430" i="13"/>
  <c r="J428" i="13"/>
  <c r="J426" i="13"/>
  <c r="J424" i="13"/>
  <c r="J422" i="13"/>
  <c r="J420" i="13"/>
  <c r="J418" i="13"/>
  <c r="J416" i="13"/>
  <c r="J414" i="13"/>
  <c r="J412" i="13"/>
  <c r="J410" i="13"/>
  <c r="J408" i="13"/>
  <c r="J406" i="13"/>
  <c r="J404" i="13"/>
  <c r="J402" i="13"/>
  <c r="J400" i="13"/>
  <c r="J398" i="13"/>
  <c r="J396" i="13"/>
  <c r="J394" i="13"/>
  <c r="J392" i="13"/>
  <c r="J390" i="13"/>
  <c r="J388" i="13"/>
  <c r="J386" i="13"/>
  <c r="J384" i="13"/>
  <c r="J382" i="13"/>
  <c r="J380" i="13"/>
  <c r="J378" i="13"/>
  <c r="J376" i="13"/>
  <c r="J374" i="13"/>
  <c r="J372" i="13"/>
  <c r="J370" i="13"/>
  <c r="J368" i="13"/>
  <c r="J366" i="13"/>
  <c r="J364" i="13"/>
  <c r="J362" i="13"/>
  <c r="J360" i="13"/>
  <c r="J358" i="13"/>
  <c r="J356" i="13"/>
  <c r="J354" i="13"/>
  <c r="J352" i="13"/>
  <c r="J350" i="13"/>
  <c r="J348" i="13"/>
  <c r="J346" i="13"/>
  <c r="J344" i="13"/>
  <c r="J342" i="13"/>
  <c r="J340" i="13"/>
  <c r="J338" i="13"/>
  <c r="J336" i="13"/>
  <c r="J334" i="13"/>
  <c r="J332" i="13"/>
  <c r="J330" i="13"/>
  <c r="J328" i="13"/>
  <c r="J326" i="13"/>
  <c r="J324" i="13"/>
  <c r="J322" i="13"/>
  <c r="J320" i="13"/>
  <c r="J318" i="13"/>
  <c r="J316" i="13"/>
  <c r="J314" i="13"/>
  <c r="J312" i="13"/>
  <c r="J310" i="13"/>
  <c r="J308" i="13"/>
  <c r="J306" i="13"/>
  <c r="J304" i="13"/>
  <c r="J302" i="13"/>
  <c r="J300" i="13"/>
  <c r="J298" i="13"/>
  <c r="J296" i="13"/>
  <c r="J294" i="13"/>
  <c r="J292" i="13"/>
  <c r="J290" i="13"/>
  <c r="J288" i="13"/>
  <c r="J286" i="13"/>
  <c r="J284" i="13"/>
  <c r="J282" i="13"/>
  <c r="J280" i="13"/>
  <c r="J278" i="13"/>
  <c r="J276" i="13"/>
  <c r="J274" i="13"/>
  <c r="J272" i="13"/>
  <c r="J270" i="13"/>
  <c r="J268" i="13"/>
  <c r="J266" i="13"/>
  <c r="J264" i="13"/>
  <c r="J262" i="13"/>
  <c r="J260" i="13"/>
  <c r="J258" i="13"/>
  <c r="J256" i="13"/>
  <c r="J254" i="13"/>
  <c r="J252" i="13"/>
  <c r="J250" i="13"/>
  <c r="J248" i="13"/>
  <c r="J246" i="13"/>
  <c r="J244" i="13"/>
  <c r="J242" i="13"/>
  <c r="J240" i="13"/>
  <c r="J238" i="13"/>
  <c r="J236" i="13"/>
  <c r="J234" i="13"/>
  <c r="J232" i="13"/>
  <c r="J230" i="13"/>
  <c r="J228" i="13"/>
  <c r="J226" i="13"/>
  <c r="J224" i="13"/>
  <c r="J222" i="13"/>
  <c r="J220" i="13"/>
  <c r="J218" i="13"/>
  <c r="J216" i="13"/>
  <c r="J214" i="13"/>
  <c r="J212" i="13"/>
  <c r="J210" i="13"/>
  <c r="J208" i="13"/>
  <c r="J206" i="13"/>
  <c r="J204" i="13"/>
  <c r="J202" i="13"/>
  <c r="J200" i="13"/>
  <c r="J198" i="13"/>
  <c r="J196" i="13"/>
  <c r="J194" i="13"/>
  <c r="J192" i="13"/>
  <c r="J190" i="13"/>
  <c r="J188" i="13"/>
  <c r="J186" i="13"/>
  <c r="J184" i="13"/>
  <c r="J182" i="13"/>
  <c r="J180" i="13"/>
  <c r="J178" i="13"/>
  <c r="J176" i="13"/>
  <c r="J174" i="13"/>
  <c r="J172" i="13"/>
  <c r="J170" i="13"/>
  <c r="J168" i="13"/>
  <c r="J166" i="13"/>
  <c r="J164" i="13"/>
  <c r="J162" i="13"/>
  <c r="J160" i="13"/>
  <c r="J158" i="13"/>
  <c r="J156" i="13"/>
  <c r="J154" i="13"/>
  <c r="J152" i="13"/>
  <c r="J150" i="13"/>
  <c r="J148" i="13"/>
  <c r="J146" i="13"/>
  <c r="J144" i="13"/>
  <c r="J142" i="13"/>
  <c r="J140" i="13"/>
  <c r="J138" i="13"/>
  <c r="J136" i="13"/>
  <c r="J134" i="13"/>
  <c r="J132" i="13"/>
  <c r="J130" i="13"/>
  <c r="J128" i="13"/>
  <c r="J126" i="13"/>
  <c r="J124" i="13"/>
  <c r="J122" i="13"/>
  <c r="J120" i="13"/>
  <c r="J118" i="13"/>
  <c r="J116" i="13"/>
  <c r="J114" i="13"/>
  <c r="J112" i="13"/>
  <c r="J110" i="13"/>
  <c r="J108" i="13"/>
  <c r="J106" i="13"/>
  <c r="J104" i="13"/>
  <c r="J102" i="13"/>
  <c r="J100" i="13"/>
  <c r="J98" i="13"/>
  <c r="J96" i="13"/>
  <c r="J94" i="13"/>
  <c r="J92" i="13"/>
  <c r="J90" i="13"/>
  <c r="J88" i="13"/>
  <c r="J86" i="13"/>
  <c r="J84" i="13"/>
  <c r="J82" i="13"/>
  <c r="J80" i="13"/>
  <c r="J78" i="13"/>
  <c r="J76" i="13"/>
  <c r="J74" i="13"/>
  <c r="J72" i="13"/>
  <c r="J70" i="13"/>
  <c r="J68" i="13"/>
  <c r="J66" i="13"/>
  <c r="J64" i="13"/>
  <c r="J62" i="13"/>
  <c r="J60" i="13"/>
  <c r="J58" i="13"/>
  <c r="J56" i="13"/>
  <c r="J54" i="13"/>
  <c r="J52" i="13"/>
  <c r="J50" i="13"/>
  <c r="J48" i="13"/>
  <c r="J46" i="13"/>
  <c r="J44" i="13"/>
  <c r="J42" i="13"/>
  <c r="J40" i="13"/>
  <c r="J38" i="13"/>
  <c r="J36" i="13"/>
  <c r="J34" i="13"/>
  <c r="J32" i="13"/>
  <c r="J30" i="13"/>
  <c r="J28" i="13"/>
  <c r="J26" i="13"/>
  <c r="J24" i="13"/>
  <c r="J22" i="13"/>
  <c r="J20" i="13"/>
  <c r="J18" i="13"/>
  <c r="J16" i="13"/>
  <c r="J14" i="13"/>
  <c r="J12" i="13"/>
  <c r="J10" i="13"/>
  <c r="J8" i="13"/>
  <c r="I1184" i="13"/>
  <c r="I1182" i="13"/>
  <c r="I1180" i="13"/>
  <c r="I1178" i="13"/>
  <c r="I1176" i="13"/>
  <c r="I1174" i="13"/>
  <c r="I1172" i="13"/>
  <c r="I1170" i="13"/>
  <c r="I1168" i="13"/>
  <c r="I1166" i="13"/>
  <c r="I1164" i="13"/>
  <c r="I1162" i="13"/>
  <c r="I1160" i="13"/>
  <c r="I1158" i="13"/>
  <c r="I1156" i="13"/>
  <c r="I1154" i="13"/>
  <c r="I1152" i="13"/>
  <c r="I1150" i="13"/>
  <c r="I1148" i="13"/>
  <c r="I1146" i="13"/>
  <c r="I1144" i="13"/>
  <c r="I1142" i="13"/>
  <c r="I1140" i="13"/>
  <c r="I1138" i="13"/>
  <c r="I1136" i="13"/>
  <c r="I1134" i="13"/>
  <c r="I1132" i="13"/>
  <c r="I1130" i="13"/>
  <c r="I1128" i="13"/>
  <c r="I1126" i="13"/>
  <c r="I1124" i="13"/>
  <c r="I1122" i="13"/>
  <c r="I1120" i="13"/>
  <c r="I1118" i="13"/>
  <c r="I1116" i="13"/>
  <c r="I1114" i="13"/>
  <c r="I1112" i="13"/>
  <c r="I1110" i="13"/>
  <c r="I1108" i="13"/>
  <c r="I1106" i="13"/>
  <c r="I1104" i="13"/>
  <c r="I1102" i="13"/>
  <c r="I1100" i="13"/>
  <c r="I1098" i="13"/>
  <c r="I1096" i="13"/>
  <c r="I1094" i="13"/>
  <c r="I1092" i="13"/>
  <c r="I1090" i="13"/>
  <c r="I1088" i="13"/>
  <c r="I1086" i="13"/>
  <c r="I1084" i="13"/>
  <c r="I1082" i="13"/>
  <c r="I1080" i="13"/>
  <c r="I1078" i="13"/>
  <c r="I1076" i="13"/>
  <c r="I1074" i="13"/>
  <c r="I1072" i="13"/>
  <c r="I1070" i="13"/>
  <c r="I1068" i="13"/>
  <c r="I1066" i="13"/>
  <c r="I1064" i="13"/>
  <c r="I1062" i="13"/>
  <c r="I1060" i="13"/>
  <c r="I1058" i="13"/>
  <c r="I1056" i="13"/>
  <c r="I1054" i="13"/>
  <c r="I1052" i="13"/>
  <c r="I1050" i="13"/>
  <c r="I1048" i="13"/>
  <c r="I1046" i="13"/>
  <c r="I1044" i="13"/>
  <c r="I1042" i="13"/>
  <c r="I1040" i="13"/>
  <c r="I1038" i="13"/>
  <c r="I1036" i="13"/>
  <c r="I1034" i="13"/>
  <c r="I1032" i="13"/>
  <c r="I1030" i="13"/>
  <c r="I1028" i="13"/>
  <c r="I1026" i="13"/>
  <c r="I1024" i="13"/>
  <c r="I1022" i="13"/>
  <c r="I1020" i="13"/>
  <c r="I1018" i="13"/>
  <c r="I1016" i="13"/>
  <c r="I1014" i="13"/>
  <c r="I1012" i="13"/>
  <c r="I1010" i="13"/>
  <c r="I1008" i="13"/>
  <c r="I1006" i="13"/>
  <c r="I1004" i="13"/>
  <c r="I1002" i="13"/>
  <c r="I1000" i="13"/>
  <c r="I998" i="13"/>
  <c r="I996" i="13"/>
  <c r="I994" i="13"/>
  <c r="I992" i="13"/>
  <c r="I990" i="13"/>
  <c r="I988" i="13"/>
  <c r="I986" i="13"/>
  <c r="I984" i="13"/>
  <c r="I982" i="13"/>
  <c r="I980" i="13"/>
  <c r="I978" i="13"/>
  <c r="I976" i="13"/>
  <c r="I974" i="13"/>
  <c r="I972" i="13"/>
  <c r="I970" i="13"/>
  <c r="I968" i="13"/>
  <c r="I966" i="13"/>
  <c r="I964" i="13"/>
  <c r="I962" i="13"/>
  <c r="I960" i="13"/>
  <c r="I958" i="13"/>
  <c r="I956" i="13"/>
  <c r="I954" i="13"/>
  <c r="I952" i="13"/>
  <c r="I950" i="13"/>
  <c r="I948" i="13"/>
  <c r="I946" i="13"/>
  <c r="I944" i="13"/>
  <c r="I942" i="13"/>
  <c r="I940" i="13"/>
  <c r="I938" i="13"/>
  <c r="I936" i="13"/>
  <c r="I934" i="13"/>
  <c r="I932" i="13"/>
  <c r="I930" i="13"/>
  <c r="I928" i="13"/>
  <c r="I926" i="13"/>
  <c r="I924" i="13"/>
  <c r="I922" i="13"/>
  <c r="I920" i="13"/>
  <c r="I918" i="13"/>
  <c r="I916" i="13"/>
  <c r="I914" i="13"/>
  <c r="I912" i="13"/>
  <c r="I910" i="13"/>
  <c r="I908" i="13"/>
  <c r="I906" i="13"/>
  <c r="I904" i="13"/>
  <c r="I902" i="13"/>
  <c r="I900" i="13"/>
  <c r="I898" i="13"/>
  <c r="I896" i="13"/>
  <c r="I894" i="13"/>
  <c r="I892" i="13"/>
  <c r="I890" i="13"/>
  <c r="I888" i="13"/>
  <c r="I886" i="13"/>
  <c r="I884" i="13"/>
  <c r="I882" i="13"/>
  <c r="I880" i="13"/>
  <c r="I878" i="13"/>
  <c r="I876" i="13"/>
  <c r="I874" i="13"/>
  <c r="I872" i="13"/>
  <c r="I870" i="13"/>
  <c r="I868" i="13"/>
  <c r="I866" i="13"/>
  <c r="I864" i="13"/>
  <c r="I862" i="13"/>
  <c r="I860" i="13"/>
  <c r="I858" i="13"/>
  <c r="I856" i="13"/>
  <c r="I854" i="13"/>
  <c r="I852" i="13"/>
  <c r="I850" i="13"/>
  <c r="I848" i="13"/>
  <c r="I846" i="13"/>
  <c r="I844" i="13"/>
  <c r="I842" i="13"/>
  <c r="I840" i="13"/>
  <c r="I838" i="13"/>
  <c r="I836" i="13"/>
  <c r="I834" i="13"/>
  <c r="I832" i="13"/>
  <c r="I830" i="13"/>
  <c r="I828" i="13"/>
  <c r="I826" i="13"/>
  <c r="I824" i="13"/>
  <c r="I822" i="13"/>
  <c r="I820" i="13"/>
  <c r="I818" i="13"/>
  <c r="I816" i="13"/>
  <c r="I814" i="13"/>
  <c r="I812" i="13"/>
  <c r="I810" i="13"/>
  <c r="I808" i="13"/>
  <c r="I806" i="13"/>
  <c r="I804" i="13"/>
  <c r="I802" i="13"/>
  <c r="I800" i="13"/>
  <c r="I798" i="13"/>
  <c r="I796" i="13"/>
  <c r="I794" i="13"/>
  <c r="I792" i="13"/>
  <c r="I790" i="13"/>
  <c r="I788" i="13"/>
  <c r="I786" i="13"/>
  <c r="I784" i="13"/>
  <c r="I782" i="13"/>
  <c r="I780" i="13"/>
  <c r="I778" i="13"/>
  <c r="I776" i="13"/>
  <c r="I774" i="13"/>
  <c r="I772" i="13"/>
  <c r="I770" i="13"/>
  <c r="I768" i="13"/>
  <c r="I766" i="13"/>
  <c r="I764" i="13"/>
  <c r="I762" i="13"/>
  <c r="I760" i="13"/>
  <c r="I758" i="13"/>
  <c r="I756" i="13"/>
  <c r="I754" i="13"/>
  <c r="I752" i="13"/>
  <c r="I750" i="13"/>
  <c r="I748" i="13"/>
  <c r="I746" i="13"/>
  <c r="I744" i="13"/>
  <c r="I742" i="13"/>
  <c r="I740" i="13"/>
  <c r="I738" i="13"/>
  <c r="I736" i="13"/>
  <c r="I734" i="13"/>
  <c r="I732" i="13"/>
  <c r="I730" i="13"/>
  <c r="I728" i="13"/>
  <c r="I726" i="13"/>
  <c r="I724" i="13"/>
  <c r="I722" i="13"/>
  <c r="I720" i="13"/>
  <c r="I718" i="13"/>
  <c r="I716" i="13"/>
  <c r="I714" i="13"/>
  <c r="I712" i="13"/>
  <c r="I710" i="13"/>
  <c r="I708" i="13"/>
  <c r="I706" i="13"/>
  <c r="I704" i="13"/>
  <c r="I702" i="13"/>
  <c r="I700" i="13"/>
  <c r="I698" i="13"/>
  <c r="I696" i="13"/>
  <c r="I694" i="13"/>
  <c r="I692" i="13"/>
  <c r="I690" i="13"/>
  <c r="I688" i="13"/>
  <c r="I686" i="13"/>
  <c r="I684" i="13"/>
  <c r="I682" i="13"/>
  <c r="I680" i="13"/>
  <c r="I678" i="13"/>
  <c r="I676" i="13"/>
  <c r="I674" i="13"/>
  <c r="I672" i="13"/>
  <c r="I670" i="13"/>
  <c r="I668" i="13"/>
  <c r="I666" i="13"/>
  <c r="I664" i="13"/>
  <c r="I662" i="13"/>
  <c r="I660" i="13"/>
  <c r="I658" i="13"/>
  <c r="I656" i="13"/>
  <c r="I654" i="13"/>
  <c r="I652" i="13"/>
  <c r="I650" i="13"/>
  <c r="I648" i="13"/>
  <c r="I646" i="13"/>
  <c r="I644" i="13"/>
  <c r="I642" i="13"/>
  <c r="I640" i="13"/>
  <c r="I638" i="13"/>
  <c r="I636" i="13"/>
  <c r="I634" i="13"/>
  <c r="I632" i="13"/>
  <c r="I630" i="13"/>
  <c r="I628" i="13"/>
  <c r="I626" i="13"/>
  <c r="I624" i="13"/>
  <c r="I622" i="13"/>
  <c r="I620" i="13"/>
  <c r="I618" i="13"/>
  <c r="I616" i="13"/>
  <c r="I614" i="13"/>
  <c r="I612" i="13"/>
  <c r="I610" i="13"/>
  <c r="I608" i="13"/>
  <c r="I606" i="13"/>
  <c r="I604" i="13"/>
  <c r="I602" i="13"/>
  <c r="I600" i="13"/>
  <c r="I598" i="13"/>
  <c r="I596" i="13"/>
  <c r="I594" i="13"/>
  <c r="I592" i="13"/>
  <c r="I590" i="13"/>
  <c r="I588" i="13"/>
  <c r="I586" i="13"/>
  <c r="I584" i="13"/>
  <c r="I582" i="13"/>
  <c r="I580" i="13"/>
  <c r="I578" i="13"/>
  <c r="I576" i="13"/>
  <c r="I574" i="13"/>
  <c r="I572" i="13"/>
  <c r="I570" i="13"/>
  <c r="I568" i="13"/>
  <c r="I566" i="13"/>
  <c r="I564" i="13"/>
  <c r="I562" i="13"/>
  <c r="I560" i="13"/>
  <c r="I558" i="13"/>
  <c r="I556" i="13"/>
  <c r="I554" i="13"/>
  <c r="I552" i="13"/>
  <c r="I550" i="13"/>
  <c r="I548" i="13"/>
  <c r="I546" i="13"/>
  <c r="I544" i="13"/>
  <c r="I542" i="13"/>
  <c r="I540" i="13"/>
  <c r="I538" i="13"/>
  <c r="I536" i="13"/>
  <c r="I534" i="13"/>
  <c r="I532" i="13"/>
  <c r="I530" i="13"/>
  <c r="I528" i="13"/>
  <c r="I526" i="13"/>
  <c r="I524" i="13"/>
  <c r="I522" i="13"/>
  <c r="I520" i="13"/>
  <c r="I518" i="13"/>
  <c r="I516" i="13"/>
  <c r="I514" i="13"/>
  <c r="I512" i="13"/>
  <c r="I510" i="13"/>
  <c r="I508" i="13"/>
  <c r="I506" i="13"/>
  <c r="I504" i="13"/>
  <c r="I502" i="13"/>
  <c r="I500" i="13"/>
  <c r="I498" i="13"/>
  <c r="I496" i="13"/>
  <c r="I494" i="13"/>
  <c r="I492" i="13"/>
  <c r="I490" i="13"/>
  <c r="I488" i="13"/>
  <c r="I486" i="13"/>
  <c r="I484" i="13"/>
  <c r="I482" i="13"/>
  <c r="I480" i="13"/>
  <c r="I478" i="13"/>
  <c r="I476" i="13"/>
  <c r="I474" i="13"/>
  <c r="I472" i="13"/>
  <c r="I470" i="13"/>
  <c r="I468" i="13"/>
  <c r="I466" i="13"/>
  <c r="I464" i="13"/>
  <c r="I462" i="13"/>
  <c r="I460" i="13"/>
  <c r="I458" i="13"/>
  <c r="I456" i="13"/>
  <c r="I454" i="13"/>
  <c r="I452" i="13"/>
  <c r="I450" i="13"/>
  <c r="I448" i="13"/>
  <c r="I446" i="13"/>
  <c r="I444" i="13"/>
  <c r="I442" i="13"/>
  <c r="I440" i="13"/>
  <c r="I438" i="13"/>
  <c r="I436" i="13"/>
  <c r="I434" i="13"/>
  <c r="I432" i="13"/>
  <c r="I430" i="13"/>
  <c r="I428" i="13"/>
  <c r="I426" i="13"/>
  <c r="I424" i="13"/>
  <c r="I422" i="13"/>
  <c r="I420" i="13"/>
  <c r="I418" i="13"/>
  <c r="I416" i="13"/>
  <c r="I414" i="13"/>
  <c r="I412" i="13"/>
  <c r="I410" i="13"/>
  <c r="I408" i="13"/>
  <c r="I406" i="13"/>
  <c r="I404" i="13"/>
  <c r="I402" i="13"/>
  <c r="I400" i="13"/>
  <c r="I398" i="13"/>
  <c r="I396" i="13"/>
  <c r="I394" i="13"/>
  <c r="I392" i="13"/>
  <c r="I390" i="13"/>
  <c r="I388" i="13"/>
  <c r="I386" i="13"/>
  <c r="I384" i="13"/>
  <c r="I382" i="13"/>
  <c r="I380" i="13"/>
  <c r="I378" i="13"/>
  <c r="I376" i="13"/>
  <c r="I374" i="13"/>
  <c r="I372" i="13"/>
  <c r="I370" i="13"/>
  <c r="I368" i="13"/>
  <c r="I366" i="13"/>
  <c r="I364" i="13"/>
  <c r="I362" i="13"/>
  <c r="I360" i="13"/>
  <c r="I358" i="13"/>
  <c r="I356" i="13"/>
  <c r="I354" i="13"/>
  <c r="I352" i="13"/>
  <c r="I350" i="13"/>
  <c r="I348" i="13"/>
  <c r="I346" i="13"/>
  <c r="I344" i="13"/>
  <c r="I342" i="13"/>
  <c r="I340" i="13"/>
  <c r="I338" i="13"/>
  <c r="I336" i="13"/>
  <c r="I334" i="13"/>
  <c r="I332" i="13"/>
  <c r="I330" i="13"/>
  <c r="I328" i="13"/>
  <c r="I326" i="13"/>
  <c r="I324" i="13"/>
  <c r="I322" i="13"/>
  <c r="I320" i="13"/>
  <c r="I318" i="13"/>
  <c r="I316" i="13"/>
  <c r="I314" i="13"/>
  <c r="I312" i="13"/>
  <c r="I310" i="13"/>
  <c r="I308" i="13"/>
  <c r="I306" i="13"/>
  <c r="I304" i="13"/>
  <c r="I302" i="13"/>
  <c r="I300" i="13"/>
  <c r="I298" i="13"/>
  <c r="I296" i="13"/>
  <c r="I294" i="13"/>
  <c r="I292" i="13"/>
  <c r="I290" i="13"/>
  <c r="I288" i="13"/>
  <c r="I286" i="13"/>
  <c r="I284" i="13"/>
  <c r="I282" i="13"/>
  <c r="I280" i="13"/>
  <c r="I278" i="13"/>
  <c r="I276" i="13"/>
  <c r="I274" i="13"/>
  <c r="I272" i="13"/>
  <c r="I270" i="13"/>
  <c r="I268" i="13"/>
  <c r="I266" i="13"/>
  <c r="I264" i="13"/>
  <c r="I262" i="13"/>
  <c r="I260" i="13"/>
  <c r="I258" i="13"/>
  <c r="I256" i="13"/>
  <c r="I254" i="13"/>
  <c r="I252" i="13"/>
  <c r="I250" i="13"/>
  <c r="I248" i="13"/>
  <c r="I246" i="13"/>
  <c r="I244" i="13"/>
  <c r="I242" i="13"/>
  <c r="I240" i="13"/>
  <c r="I238" i="13"/>
  <c r="I236" i="13"/>
  <c r="I234" i="13"/>
  <c r="I232" i="13"/>
  <c r="I230" i="13"/>
  <c r="I228" i="13"/>
  <c r="I226" i="13"/>
  <c r="I224" i="13"/>
  <c r="I222" i="13"/>
  <c r="I220" i="13"/>
  <c r="I218" i="13"/>
  <c r="I216" i="13"/>
  <c r="I214" i="13"/>
  <c r="I212" i="13"/>
  <c r="I210" i="13"/>
  <c r="I208" i="13"/>
  <c r="I206" i="13"/>
  <c r="I204" i="13"/>
  <c r="I202" i="13"/>
  <c r="I200" i="13"/>
  <c r="I198" i="13"/>
  <c r="I196" i="13"/>
  <c r="I194" i="13"/>
  <c r="I192" i="13"/>
  <c r="I190" i="13"/>
  <c r="I188" i="13"/>
  <c r="I186" i="13"/>
  <c r="I184" i="13"/>
  <c r="I182" i="13"/>
  <c r="I180" i="13"/>
  <c r="I178" i="13"/>
  <c r="I176" i="13"/>
  <c r="I174" i="13"/>
  <c r="I172" i="13"/>
  <c r="I170" i="13"/>
  <c r="I168" i="13"/>
  <c r="I166" i="13"/>
  <c r="I164" i="13"/>
  <c r="I162" i="13"/>
  <c r="I160" i="13"/>
  <c r="I158" i="13"/>
  <c r="I156" i="13"/>
  <c r="I154" i="13"/>
  <c r="I152" i="13"/>
  <c r="I150" i="13"/>
  <c r="I148" i="13"/>
  <c r="I146" i="13"/>
  <c r="I144" i="13"/>
  <c r="I142" i="13"/>
  <c r="I140" i="13"/>
  <c r="I138" i="13"/>
  <c r="I136" i="13"/>
  <c r="I134" i="13"/>
  <c r="I132" i="13"/>
  <c r="I130" i="13"/>
  <c r="I128" i="13"/>
  <c r="I126" i="13"/>
  <c r="I124" i="13"/>
  <c r="I122" i="13"/>
  <c r="I120" i="13"/>
  <c r="I118" i="13"/>
  <c r="I116" i="13"/>
  <c r="I114" i="13"/>
  <c r="I112" i="13"/>
  <c r="I110" i="13"/>
  <c r="I108" i="13"/>
  <c r="I106" i="13"/>
  <c r="I104" i="13"/>
  <c r="I102" i="13"/>
  <c r="I100" i="13"/>
  <c r="I98" i="13"/>
  <c r="I96" i="13"/>
  <c r="I94" i="13"/>
  <c r="I92" i="13"/>
  <c r="I90" i="13"/>
  <c r="I88" i="13"/>
  <c r="I86" i="13"/>
  <c r="I84" i="13"/>
  <c r="I82" i="13"/>
  <c r="I80" i="13"/>
  <c r="I78" i="13"/>
  <c r="I76" i="13"/>
  <c r="I74" i="13"/>
  <c r="I72" i="13"/>
  <c r="I70" i="13"/>
  <c r="I68" i="13"/>
  <c r="I66" i="13"/>
  <c r="I64" i="13"/>
  <c r="I62" i="13"/>
  <c r="I60" i="13"/>
  <c r="I58" i="13"/>
  <c r="I56" i="13"/>
  <c r="I54" i="13"/>
  <c r="I52" i="13"/>
  <c r="I50" i="13"/>
  <c r="I48" i="13"/>
  <c r="I46" i="13"/>
  <c r="I44" i="13"/>
  <c r="I42" i="13"/>
  <c r="I40" i="13"/>
  <c r="I38" i="13"/>
  <c r="I36" i="13"/>
  <c r="I34" i="13"/>
  <c r="I32" i="13"/>
  <c r="I30" i="13"/>
  <c r="I28" i="13"/>
  <c r="I26" i="13"/>
  <c r="I24" i="13"/>
  <c r="I22" i="13"/>
  <c r="I20" i="13"/>
  <c r="I18" i="13"/>
  <c r="I16" i="13"/>
  <c r="I14" i="13"/>
  <c r="I12" i="13"/>
  <c r="I10" i="13"/>
  <c r="I8" i="13"/>
  <c r="H1184" i="13"/>
  <c r="H1182" i="13"/>
  <c r="H1180" i="13"/>
  <c r="H1178" i="13"/>
  <c r="H1176" i="13"/>
  <c r="H1174" i="13"/>
  <c r="H1172" i="13"/>
  <c r="H1170" i="13"/>
  <c r="H1168" i="13"/>
  <c r="H1166" i="13"/>
  <c r="H1164" i="13"/>
  <c r="H1162" i="13"/>
  <c r="H1160" i="13"/>
  <c r="H1158" i="13"/>
  <c r="H1156" i="13"/>
  <c r="H1154" i="13"/>
  <c r="H1152" i="13"/>
  <c r="H1150" i="13"/>
  <c r="H1148" i="13"/>
  <c r="H1146" i="13"/>
  <c r="H1144" i="13"/>
  <c r="H1142" i="13"/>
  <c r="H1140" i="13"/>
  <c r="H1138" i="13"/>
  <c r="H1136" i="13"/>
  <c r="H1134" i="13"/>
  <c r="H1132" i="13"/>
  <c r="H1130" i="13"/>
  <c r="H1128" i="13"/>
  <c r="H1126" i="13"/>
  <c r="H1124" i="13"/>
  <c r="H1122" i="13"/>
  <c r="H1120" i="13"/>
  <c r="H1118" i="13"/>
  <c r="H1116" i="13"/>
  <c r="H1114" i="13"/>
  <c r="H1112" i="13"/>
  <c r="H1110" i="13"/>
  <c r="H1108" i="13"/>
  <c r="H1106" i="13"/>
  <c r="H1104" i="13"/>
  <c r="H1102" i="13"/>
  <c r="H1100" i="13"/>
  <c r="H1098" i="13"/>
  <c r="H1096" i="13"/>
  <c r="H1094" i="13"/>
  <c r="H1092" i="13"/>
  <c r="H1090" i="13"/>
  <c r="H1088" i="13"/>
  <c r="H1086" i="13"/>
  <c r="H1084" i="13"/>
  <c r="H1082" i="13"/>
  <c r="H1080" i="13"/>
  <c r="H1078" i="13"/>
  <c r="H1076" i="13"/>
  <c r="H1074" i="13"/>
  <c r="H1072" i="13"/>
  <c r="H1070" i="13"/>
  <c r="H1068" i="13"/>
  <c r="H1066" i="13"/>
  <c r="H1064" i="13"/>
  <c r="H1062" i="13"/>
  <c r="H1060" i="13"/>
  <c r="H1058" i="13"/>
  <c r="H1056" i="13"/>
  <c r="H1054" i="13"/>
  <c r="H1052" i="13"/>
  <c r="H1050" i="13"/>
  <c r="H1048" i="13"/>
  <c r="H1046" i="13"/>
  <c r="H1044" i="13"/>
  <c r="H1042" i="13"/>
  <c r="H1040" i="13"/>
  <c r="H1038" i="13"/>
  <c r="H1036" i="13"/>
  <c r="H1034" i="13"/>
  <c r="H1032" i="13"/>
  <c r="H1030" i="13"/>
  <c r="H1028" i="13"/>
  <c r="H1026" i="13"/>
  <c r="H1024" i="13"/>
  <c r="H1022" i="13"/>
  <c r="H1020" i="13"/>
  <c r="H1018" i="13"/>
  <c r="H1016" i="13"/>
  <c r="H1014" i="13"/>
  <c r="H1012" i="13"/>
  <c r="H1010" i="13"/>
  <c r="H1008" i="13"/>
  <c r="H1006" i="13"/>
  <c r="H1004" i="13"/>
  <c r="H1002" i="13"/>
  <c r="H1000" i="13"/>
  <c r="H998" i="13"/>
  <c r="H996" i="13"/>
  <c r="H994" i="13"/>
  <c r="H992" i="13"/>
  <c r="H990" i="13"/>
  <c r="H988" i="13"/>
  <c r="H986" i="13"/>
  <c r="H984" i="13"/>
  <c r="H982" i="13"/>
  <c r="H980" i="13"/>
  <c r="H978" i="13"/>
  <c r="H976" i="13"/>
  <c r="H974" i="13"/>
  <c r="H972" i="13"/>
  <c r="H970" i="13"/>
  <c r="H968" i="13"/>
  <c r="H966" i="13"/>
  <c r="H964" i="13"/>
  <c r="H962" i="13"/>
  <c r="H960" i="13"/>
  <c r="H958" i="13"/>
  <c r="H956" i="13"/>
  <c r="H954" i="13"/>
  <c r="H952" i="13"/>
  <c r="H950" i="13"/>
  <c r="H948" i="13"/>
  <c r="H946" i="13"/>
  <c r="H944" i="13"/>
  <c r="H942" i="13"/>
  <c r="H940" i="13"/>
  <c r="H938" i="13"/>
  <c r="H936" i="13"/>
  <c r="H934" i="13"/>
  <c r="H932" i="13"/>
  <c r="H930" i="13"/>
  <c r="H928" i="13"/>
  <c r="H926" i="13"/>
  <c r="H924" i="13"/>
  <c r="H922" i="13"/>
  <c r="H920" i="13"/>
  <c r="H918" i="13"/>
  <c r="H916" i="13"/>
  <c r="H914" i="13"/>
  <c r="H912" i="13"/>
  <c r="H910" i="13"/>
  <c r="H908" i="13"/>
  <c r="H906" i="13"/>
  <c r="H904" i="13"/>
  <c r="H902" i="13"/>
  <c r="H900" i="13"/>
  <c r="H898" i="13"/>
  <c r="H896" i="13"/>
  <c r="H894" i="13"/>
  <c r="H892" i="13"/>
  <c r="H890" i="13"/>
  <c r="H888" i="13"/>
  <c r="H886" i="13"/>
  <c r="H884" i="13"/>
  <c r="H882" i="13"/>
  <c r="H880" i="13"/>
  <c r="H878" i="13"/>
  <c r="H876" i="13"/>
  <c r="H874" i="13"/>
  <c r="H872" i="13"/>
  <c r="H870" i="13"/>
  <c r="H868" i="13"/>
  <c r="H866" i="13"/>
  <c r="H864" i="13"/>
  <c r="H862" i="13"/>
  <c r="H860" i="13"/>
  <c r="H858" i="13"/>
  <c r="H856" i="13"/>
  <c r="H854" i="13"/>
  <c r="H852" i="13"/>
  <c r="H850" i="13"/>
  <c r="H848" i="13"/>
  <c r="H846" i="13"/>
  <c r="H844" i="13"/>
  <c r="H842" i="13"/>
  <c r="H840" i="13"/>
  <c r="H838" i="13"/>
  <c r="H836" i="13"/>
  <c r="H834" i="13"/>
  <c r="H832" i="13"/>
  <c r="H830" i="13"/>
  <c r="H828" i="13"/>
  <c r="H826" i="13"/>
  <c r="H824" i="13"/>
  <c r="H822" i="13"/>
  <c r="H820" i="13"/>
  <c r="H818" i="13"/>
  <c r="H816" i="13"/>
  <c r="H814" i="13"/>
  <c r="H812" i="13"/>
  <c r="H810" i="13"/>
  <c r="H808" i="13"/>
  <c r="H806" i="13"/>
  <c r="H804" i="13"/>
  <c r="H802" i="13"/>
  <c r="H800" i="13"/>
  <c r="H798" i="13"/>
  <c r="H796" i="13"/>
  <c r="H794" i="13"/>
  <c r="H792" i="13"/>
  <c r="H790" i="13"/>
  <c r="H788" i="13"/>
  <c r="H786" i="13"/>
  <c r="H784" i="13"/>
  <c r="H782" i="13"/>
  <c r="H780" i="13"/>
  <c r="H778" i="13"/>
  <c r="H776" i="13"/>
  <c r="H774" i="13"/>
  <c r="H772" i="13"/>
  <c r="H770" i="13"/>
  <c r="H768" i="13"/>
  <c r="H766" i="13"/>
  <c r="H764" i="13"/>
  <c r="H762" i="13"/>
  <c r="H760" i="13"/>
  <c r="H758" i="13"/>
  <c r="H756" i="13"/>
  <c r="H754" i="13"/>
  <c r="H752" i="13"/>
  <c r="H750" i="13"/>
  <c r="H748" i="13"/>
  <c r="H746" i="13"/>
  <c r="H744" i="13"/>
  <c r="H742" i="13"/>
  <c r="H740" i="13"/>
  <c r="H738" i="13"/>
  <c r="H736" i="13"/>
  <c r="H734" i="13"/>
  <c r="H732" i="13"/>
  <c r="H730" i="13"/>
  <c r="H728" i="13"/>
  <c r="H726" i="13"/>
  <c r="H724" i="13"/>
  <c r="H722" i="13"/>
  <c r="H720" i="13"/>
  <c r="H718" i="13"/>
  <c r="H716" i="13"/>
  <c r="H714" i="13"/>
  <c r="H712" i="13"/>
  <c r="H710" i="13"/>
  <c r="H708" i="13"/>
  <c r="H706" i="13"/>
  <c r="H704" i="13"/>
  <c r="H702" i="13"/>
  <c r="H700" i="13"/>
  <c r="H698" i="13"/>
  <c r="H696" i="13"/>
  <c r="H694" i="13"/>
  <c r="H692" i="13"/>
  <c r="H690" i="13"/>
  <c r="H688" i="13"/>
  <c r="H686" i="13"/>
  <c r="H684" i="13"/>
  <c r="H682" i="13"/>
  <c r="H680" i="13"/>
  <c r="H678" i="13"/>
  <c r="H676" i="13"/>
  <c r="H674" i="13"/>
  <c r="H672" i="13"/>
  <c r="H670" i="13"/>
  <c r="H668" i="13"/>
  <c r="H666" i="13"/>
  <c r="H664" i="13"/>
  <c r="H662" i="13"/>
  <c r="H660" i="13"/>
  <c r="H658" i="13"/>
  <c r="H656" i="13"/>
  <c r="H654" i="13"/>
  <c r="H652" i="13"/>
  <c r="H650" i="13"/>
  <c r="H648" i="13"/>
  <c r="H646" i="13"/>
  <c r="H644" i="13"/>
  <c r="H642" i="13"/>
  <c r="H640" i="13"/>
  <c r="H638" i="13"/>
  <c r="H636" i="13"/>
  <c r="H634" i="13"/>
  <c r="H632" i="13"/>
  <c r="H630" i="13"/>
  <c r="H628" i="13"/>
  <c r="H626" i="13"/>
  <c r="H624" i="13"/>
  <c r="H622" i="13"/>
  <c r="H620" i="13"/>
  <c r="H618" i="13"/>
  <c r="H616" i="13"/>
  <c r="H614" i="13"/>
  <c r="H612" i="13"/>
  <c r="H610" i="13"/>
  <c r="H608" i="13"/>
  <c r="H606" i="13"/>
  <c r="H604" i="13"/>
  <c r="H602" i="13"/>
  <c r="H600" i="13"/>
  <c r="H598" i="13"/>
  <c r="H596" i="13"/>
  <c r="H594" i="13"/>
  <c r="H592" i="13"/>
  <c r="H590" i="13"/>
  <c r="H588" i="13"/>
  <c r="H586" i="13"/>
  <c r="H584" i="13"/>
  <c r="H582" i="13"/>
  <c r="H580" i="13"/>
  <c r="H578" i="13"/>
  <c r="H576" i="13"/>
  <c r="H574" i="13"/>
  <c r="H572" i="13"/>
  <c r="H570" i="13"/>
  <c r="H568" i="13"/>
  <c r="H566" i="13"/>
  <c r="H564" i="13"/>
  <c r="H562" i="13"/>
  <c r="H560" i="13"/>
  <c r="H558" i="13"/>
  <c r="H556" i="13"/>
  <c r="H554" i="13"/>
  <c r="H552" i="13"/>
  <c r="H550" i="13"/>
  <c r="H548" i="13"/>
  <c r="H546" i="13"/>
  <c r="H544" i="13"/>
  <c r="H542" i="13"/>
  <c r="H540" i="13"/>
  <c r="H538" i="13"/>
  <c r="H536" i="13"/>
  <c r="H534" i="13"/>
  <c r="H532" i="13"/>
  <c r="H530" i="13"/>
  <c r="H528" i="13"/>
  <c r="H526" i="13"/>
  <c r="H524" i="13"/>
  <c r="H522" i="13"/>
  <c r="H520" i="13"/>
  <c r="H518" i="13"/>
  <c r="H516" i="13"/>
  <c r="H514" i="13"/>
  <c r="H512" i="13"/>
  <c r="H510" i="13"/>
  <c r="H508" i="13"/>
  <c r="H506" i="13"/>
  <c r="H504" i="13"/>
  <c r="H502" i="13"/>
  <c r="H500" i="13"/>
  <c r="H498" i="13"/>
  <c r="H496" i="13"/>
  <c r="H494" i="13"/>
  <c r="H492" i="13"/>
  <c r="H490" i="13"/>
  <c r="H488" i="13"/>
  <c r="H486" i="13"/>
  <c r="H484" i="13"/>
  <c r="H482" i="13"/>
  <c r="H480" i="13"/>
  <c r="H478" i="13"/>
  <c r="H476" i="13"/>
  <c r="H474" i="13"/>
  <c r="H472" i="13"/>
  <c r="H470" i="13"/>
  <c r="H468" i="13"/>
  <c r="H466" i="13"/>
  <c r="H464" i="13"/>
  <c r="H462" i="13"/>
  <c r="H460" i="13"/>
  <c r="H458" i="13"/>
  <c r="H456" i="13"/>
  <c r="H454" i="13"/>
  <c r="H452" i="13"/>
  <c r="H450" i="13"/>
  <c r="H448" i="13"/>
  <c r="H446" i="13"/>
  <c r="H444" i="13"/>
  <c r="H442" i="13"/>
  <c r="H440" i="13"/>
  <c r="H438" i="13"/>
  <c r="H436" i="13"/>
  <c r="H434" i="13"/>
  <c r="H432" i="13"/>
  <c r="H430" i="13"/>
  <c r="H428" i="13"/>
  <c r="H426" i="13"/>
  <c r="H424" i="13"/>
  <c r="H422" i="13"/>
  <c r="H420" i="13"/>
  <c r="H418" i="13"/>
  <c r="H416" i="13"/>
  <c r="H414" i="13"/>
  <c r="H412" i="13"/>
  <c r="H410" i="13"/>
  <c r="H408" i="13"/>
  <c r="H406" i="13"/>
  <c r="H404" i="13"/>
  <c r="H402" i="13"/>
  <c r="H400" i="13"/>
  <c r="H398" i="13"/>
  <c r="H396" i="13"/>
  <c r="H394" i="13"/>
  <c r="H392" i="13"/>
  <c r="H390" i="13"/>
  <c r="H388" i="13"/>
  <c r="H386" i="13"/>
  <c r="H384" i="13"/>
  <c r="H382" i="13"/>
  <c r="H380" i="13"/>
  <c r="H378" i="13"/>
  <c r="H376" i="13"/>
  <c r="H374" i="13"/>
  <c r="H372" i="13"/>
  <c r="H370" i="13"/>
  <c r="H368" i="13"/>
  <c r="H366" i="13"/>
  <c r="H364" i="13"/>
  <c r="H362" i="13"/>
  <c r="H360" i="13"/>
  <c r="H358" i="13"/>
  <c r="H356" i="13"/>
  <c r="H354" i="13"/>
  <c r="H352" i="13"/>
  <c r="H350" i="13"/>
  <c r="H348" i="13"/>
  <c r="H346" i="13"/>
  <c r="H344" i="13"/>
  <c r="H342" i="13"/>
  <c r="H340" i="13"/>
  <c r="H338" i="13"/>
  <c r="H336" i="13"/>
  <c r="H334" i="13"/>
  <c r="H332" i="13"/>
  <c r="H330" i="13"/>
  <c r="H328" i="13"/>
  <c r="H326" i="13"/>
  <c r="H324" i="13"/>
  <c r="H322" i="13"/>
  <c r="H320" i="13"/>
  <c r="H318" i="13"/>
  <c r="H316" i="13"/>
  <c r="H314" i="13"/>
  <c r="H312" i="13"/>
  <c r="H310" i="13"/>
  <c r="H308" i="13"/>
  <c r="H306" i="13"/>
  <c r="H304" i="13"/>
  <c r="H302" i="13"/>
  <c r="H300" i="13"/>
  <c r="H298" i="13"/>
  <c r="H296" i="13"/>
  <c r="H294" i="13"/>
  <c r="H292" i="13"/>
  <c r="H290" i="13"/>
  <c r="H288" i="13"/>
  <c r="H286" i="13"/>
  <c r="H284" i="13"/>
  <c r="H282" i="13"/>
  <c r="H280" i="13"/>
  <c r="H278" i="13"/>
  <c r="H276" i="13"/>
  <c r="H274" i="13"/>
  <c r="H272" i="13"/>
  <c r="H270" i="13"/>
  <c r="H268" i="13"/>
  <c r="H266" i="13"/>
  <c r="H264" i="13"/>
  <c r="H262" i="13"/>
  <c r="H260" i="13"/>
  <c r="H258" i="13"/>
  <c r="H256" i="13"/>
  <c r="H254" i="13"/>
  <c r="H252" i="13"/>
  <c r="H250" i="13"/>
  <c r="H248" i="13"/>
  <c r="H246" i="13"/>
  <c r="H244" i="13"/>
  <c r="H242" i="13"/>
  <c r="H240" i="13"/>
  <c r="H238" i="13"/>
  <c r="H236" i="13"/>
  <c r="H234" i="13"/>
  <c r="H232" i="13"/>
  <c r="H230" i="13"/>
  <c r="H228" i="13"/>
  <c r="H226" i="13"/>
  <c r="H224" i="13"/>
  <c r="H222" i="13"/>
  <c r="H220" i="13"/>
  <c r="H218" i="13"/>
  <c r="H216" i="13"/>
  <c r="H214" i="13"/>
  <c r="H212" i="13"/>
  <c r="H210" i="13"/>
  <c r="H208" i="13"/>
  <c r="H206" i="13"/>
  <c r="H204" i="13"/>
  <c r="H202" i="13"/>
  <c r="H200" i="13"/>
  <c r="H198" i="13"/>
  <c r="H196" i="13"/>
  <c r="H194" i="13"/>
  <c r="H192" i="13"/>
  <c r="H190" i="13"/>
  <c r="H188" i="13"/>
  <c r="H186" i="13"/>
  <c r="H184" i="13"/>
  <c r="H182" i="13"/>
  <c r="H180" i="13"/>
  <c r="H178" i="13"/>
  <c r="H176" i="13"/>
  <c r="H174" i="13"/>
  <c r="H172" i="13"/>
  <c r="H170" i="13"/>
  <c r="H168" i="13"/>
  <c r="H166" i="13"/>
  <c r="H164" i="13"/>
  <c r="H162" i="13"/>
  <c r="H160" i="13"/>
  <c r="H158" i="13"/>
  <c r="H156" i="13"/>
  <c r="H154" i="13"/>
  <c r="H152" i="13"/>
  <c r="H150" i="13"/>
  <c r="H148" i="13"/>
  <c r="H146" i="13"/>
  <c r="H144" i="13"/>
  <c r="H142" i="13"/>
  <c r="H140" i="13"/>
  <c r="H138" i="13"/>
  <c r="H136" i="13"/>
  <c r="H134" i="13"/>
  <c r="H132" i="13"/>
  <c r="H130" i="13"/>
  <c r="H128" i="13"/>
  <c r="H126" i="13"/>
  <c r="H124" i="13"/>
  <c r="H122" i="13"/>
  <c r="H120" i="13"/>
  <c r="H118" i="13"/>
  <c r="H116" i="13"/>
  <c r="H114" i="13"/>
  <c r="H112" i="13"/>
  <c r="H110" i="13"/>
  <c r="H108" i="13"/>
  <c r="H106" i="13"/>
  <c r="H104" i="13"/>
  <c r="H102" i="13"/>
  <c r="H100" i="13"/>
  <c r="H98" i="13"/>
  <c r="H96" i="13"/>
  <c r="H94" i="13"/>
  <c r="H92" i="13"/>
  <c r="H90" i="13"/>
  <c r="H88" i="13"/>
  <c r="H86" i="13"/>
  <c r="H84" i="13"/>
  <c r="H82" i="13"/>
  <c r="H80" i="13"/>
  <c r="H78" i="13"/>
  <c r="H76" i="13"/>
  <c r="H74" i="13"/>
  <c r="H72" i="13"/>
  <c r="H70" i="13"/>
  <c r="H68" i="13"/>
  <c r="H66" i="13"/>
  <c r="H64" i="13"/>
  <c r="H62" i="13"/>
  <c r="H60" i="13"/>
  <c r="H58" i="13"/>
  <c r="H56" i="13"/>
  <c r="H54" i="13"/>
  <c r="H52" i="13"/>
  <c r="H50" i="13"/>
  <c r="H48" i="13"/>
  <c r="H46" i="13"/>
  <c r="H44" i="13"/>
  <c r="H42" i="13"/>
  <c r="H40" i="13"/>
  <c r="H38" i="13"/>
  <c r="H36" i="13"/>
  <c r="H34" i="13"/>
  <c r="H32" i="13"/>
  <c r="H30" i="13"/>
  <c r="H28" i="13"/>
  <c r="H26" i="13"/>
  <c r="H24" i="13"/>
  <c r="H22" i="13"/>
  <c r="H20" i="13"/>
  <c r="H18" i="13"/>
  <c r="H16" i="13"/>
  <c r="H14" i="13"/>
  <c r="H12" i="13"/>
  <c r="H10" i="13"/>
  <c r="H8" i="13"/>
  <c r="G1184" i="13"/>
  <c r="G1182" i="13"/>
  <c r="G1180" i="13"/>
  <c r="G1178" i="13"/>
  <c r="G1176" i="13"/>
  <c r="G1174" i="13"/>
  <c r="G1172" i="13"/>
  <c r="G1170" i="13"/>
  <c r="G1168" i="13"/>
  <c r="G1166" i="13"/>
  <c r="G1164" i="13"/>
  <c r="G1162" i="13"/>
  <c r="G1160" i="13"/>
  <c r="G1158" i="13"/>
  <c r="G1156" i="13"/>
  <c r="G1154" i="13"/>
  <c r="G1152" i="13"/>
  <c r="G1150" i="13"/>
  <c r="G1148" i="13"/>
  <c r="G1146" i="13"/>
  <c r="G1144" i="13"/>
  <c r="G1142" i="13"/>
  <c r="G1140" i="13"/>
  <c r="G1138" i="13"/>
  <c r="G1136" i="13"/>
  <c r="G1134" i="13"/>
  <c r="G1132" i="13"/>
  <c r="G1130" i="13"/>
  <c r="G1128" i="13"/>
  <c r="G1126" i="13"/>
  <c r="G1124" i="13"/>
  <c r="G1122" i="13"/>
  <c r="G1120" i="13"/>
  <c r="G1118" i="13"/>
  <c r="G1116" i="13"/>
  <c r="G1114" i="13"/>
  <c r="G1112" i="13"/>
  <c r="G1110" i="13"/>
  <c r="G1108" i="13"/>
  <c r="G1106" i="13"/>
  <c r="G1104" i="13"/>
  <c r="G1102" i="13"/>
  <c r="G1100" i="13"/>
  <c r="G1098" i="13"/>
  <c r="G1096" i="13"/>
  <c r="G1094" i="13"/>
  <c r="G1092" i="13"/>
  <c r="G1090" i="13"/>
  <c r="G1088" i="13"/>
  <c r="G1086" i="13"/>
  <c r="G1084" i="13"/>
  <c r="G1082" i="13"/>
  <c r="G1080" i="13"/>
  <c r="G1078" i="13"/>
  <c r="G1076" i="13"/>
  <c r="G1074" i="13"/>
  <c r="G1072" i="13"/>
  <c r="G1070" i="13"/>
  <c r="G1068" i="13"/>
  <c r="G1066" i="13"/>
  <c r="G1064" i="13"/>
  <c r="G1062" i="13"/>
  <c r="G1060" i="13"/>
  <c r="G1058" i="13"/>
  <c r="G1056" i="13"/>
  <c r="G1054" i="13"/>
  <c r="G1052" i="13"/>
  <c r="G1050" i="13"/>
  <c r="G1048" i="13"/>
  <c r="G1046" i="13"/>
  <c r="G1044" i="13"/>
  <c r="G1042" i="13"/>
  <c r="G1040" i="13"/>
  <c r="G1038" i="13"/>
  <c r="G1036" i="13"/>
  <c r="G1034" i="13"/>
  <c r="G1032" i="13"/>
  <c r="G1030" i="13"/>
  <c r="G1028" i="13"/>
  <c r="G1026" i="13"/>
  <c r="G1024" i="13"/>
  <c r="G1022" i="13"/>
  <c r="G1020" i="13"/>
  <c r="G1018" i="13"/>
  <c r="G1016" i="13"/>
  <c r="G1014" i="13"/>
  <c r="G1012" i="13"/>
  <c r="G1010" i="13"/>
  <c r="G1008" i="13"/>
  <c r="G1006" i="13"/>
  <c r="G1004" i="13"/>
  <c r="G1002" i="13"/>
  <c r="G1000" i="13"/>
  <c r="G998" i="13"/>
  <c r="G996" i="13"/>
  <c r="G994" i="13"/>
  <c r="G992" i="13"/>
  <c r="G990" i="13"/>
  <c r="G988" i="13"/>
  <c r="G986" i="13"/>
  <c r="G984" i="13"/>
  <c r="G982" i="13"/>
  <c r="G980" i="13"/>
  <c r="G978" i="13"/>
  <c r="G976" i="13"/>
  <c r="G974" i="13"/>
  <c r="G972" i="13"/>
  <c r="G970" i="13"/>
  <c r="G968" i="13"/>
  <c r="G966" i="13"/>
  <c r="G964" i="13"/>
  <c r="G962" i="13"/>
  <c r="G960" i="13"/>
  <c r="G958" i="13"/>
  <c r="G956" i="13"/>
  <c r="G954" i="13"/>
  <c r="G952" i="13"/>
  <c r="G950" i="13"/>
  <c r="G948" i="13"/>
  <c r="G946" i="13"/>
  <c r="G944" i="13"/>
  <c r="G942" i="13"/>
  <c r="G940" i="13"/>
  <c r="G938" i="13"/>
  <c r="G936" i="13"/>
  <c r="G934" i="13"/>
  <c r="G932" i="13"/>
  <c r="G930" i="13"/>
  <c r="G928" i="13"/>
  <c r="G926" i="13"/>
  <c r="G924" i="13"/>
  <c r="G922" i="13"/>
  <c r="G920" i="13"/>
  <c r="G918" i="13"/>
  <c r="G916" i="13"/>
  <c r="G914" i="13"/>
  <c r="G912" i="13"/>
  <c r="G910" i="13"/>
  <c r="G908" i="13"/>
  <c r="G906" i="13"/>
  <c r="G904" i="13"/>
  <c r="G902" i="13"/>
  <c r="G900" i="13"/>
  <c r="G898" i="13"/>
  <c r="G896" i="13"/>
  <c r="G894" i="13"/>
  <c r="G892" i="13"/>
  <c r="G890" i="13"/>
  <c r="G888" i="13"/>
  <c r="G886" i="13"/>
  <c r="G884" i="13"/>
  <c r="G882" i="13"/>
  <c r="G880" i="13"/>
  <c r="G878" i="13"/>
  <c r="G876" i="13"/>
  <c r="G874" i="13"/>
  <c r="G872" i="13"/>
  <c r="G870" i="13"/>
  <c r="G868" i="13"/>
  <c r="G866" i="13"/>
  <c r="G864" i="13"/>
  <c r="G862" i="13"/>
  <c r="G860" i="13"/>
  <c r="G858" i="13"/>
  <c r="G856" i="13"/>
  <c r="G854" i="13"/>
  <c r="G852" i="13"/>
  <c r="G850" i="13"/>
  <c r="G848" i="13"/>
  <c r="G846" i="13"/>
  <c r="G844" i="13"/>
  <c r="G842" i="13"/>
  <c r="G840" i="13"/>
  <c r="G838" i="13"/>
  <c r="G836" i="13"/>
  <c r="G834" i="13"/>
  <c r="G832" i="13"/>
  <c r="G830" i="13"/>
  <c r="G828" i="13"/>
  <c r="G826" i="13"/>
  <c r="G824" i="13"/>
  <c r="G822" i="13"/>
  <c r="G820" i="13"/>
  <c r="G818" i="13"/>
  <c r="G816" i="13"/>
  <c r="G814" i="13"/>
  <c r="G812" i="13"/>
  <c r="G810" i="13"/>
  <c r="G808" i="13"/>
  <c r="G806" i="13"/>
  <c r="G804" i="13"/>
  <c r="G802" i="13"/>
  <c r="G800" i="13"/>
  <c r="G798" i="13"/>
  <c r="G796" i="13"/>
  <c r="G794" i="13"/>
  <c r="G792" i="13"/>
  <c r="G790" i="13"/>
  <c r="G788" i="13"/>
  <c r="G786" i="13"/>
  <c r="G784" i="13"/>
  <c r="G782" i="13"/>
  <c r="G780" i="13"/>
  <c r="G778" i="13"/>
  <c r="G776" i="13"/>
  <c r="G774" i="13"/>
  <c r="G772" i="13"/>
  <c r="G770" i="13"/>
  <c r="G768" i="13"/>
  <c r="G766" i="13"/>
  <c r="G764" i="13"/>
  <c r="G762" i="13"/>
  <c r="G760" i="13"/>
  <c r="G758" i="13"/>
  <c r="G756" i="13"/>
  <c r="G754" i="13"/>
  <c r="G752" i="13"/>
  <c r="G750" i="13"/>
  <c r="G748" i="13"/>
  <c r="G746" i="13"/>
  <c r="G744" i="13"/>
  <c r="G742" i="13"/>
  <c r="G740" i="13"/>
  <c r="G738" i="13"/>
  <c r="G736" i="13"/>
  <c r="G734" i="13"/>
  <c r="G732" i="13"/>
  <c r="G730" i="13"/>
  <c r="G728" i="13"/>
  <c r="G726" i="13"/>
  <c r="G724" i="13"/>
  <c r="G722" i="13"/>
  <c r="G720" i="13"/>
  <c r="G718" i="13"/>
  <c r="G716" i="13"/>
  <c r="G714" i="13"/>
  <c r="G712" i="13"/>
  <c r="G710" i="13"/>
  <c r="G708" i="13"/>
  <c r="G706" i="13"/>
  <c r="G704" i="13"/>
  <c r="G702" i="13"/>
  <c r="G700" i="13"/>
  <c r="G698" i="13"/>
  <c r="G696" i="13"/>
  <c r="G694" i="13"/>
  <c r="G692" i="13"/>
  <c r="G690" i="13"/>
  <c r="G688" i="13"/>
  <c r="G686" i="13"/>
  <c r="G684" i="13"/>
  <c r="G682" i="13"/>
  <c r="G680" i="13"/>
  <c r="G678" i="13"/>
  <c r="G676" i="13"/>
  <c r="G674" i="13"/>
  <c r="G672" i="13"/>
  <c r="G670" i="13"/>
  <c r="G668" i="13"/>
  <c r="G666" i="13"/>
  <c r="G664" i="13"/>
  <c r="G662" i="13"/>
  <c r="G660" i="13"/>
  <c r="G658" i="13"/>
  <c r="G656" i="13"/>
  <c r="G654" i="13"/>
  <c r="G652" i="13"/>
  <c r="G650" i="13"/>
  <c r="G648" i="13"/>
  <c r="G646" i="13"/>
  <c r="G644" i="13"/>
  <c r="G642" i="13"/>
  <c r="G640" i="13"/>
  <c r="G638" i="13"/>
  <c r="G636" i="13"/>
  <c r="G634" i="13"/>
  <c r="G632" i="13"/>
  <c r="G630" i="13"/>
  <c r="G628" i="13"/>
  <c r="G626" i="13"/>
  <c r="G624" i="13"/>
  <c r="G622" i="13"/>
  <c r="G620" i="13"/>
  <c r="G618" i="13"/>
  <c r="G616" i="13"/>
  <c r="G614" i="13"/>
  <c r="G612" i="13"/>
  <c r="G610" i="13"/>
  <c r="G608" i="13"/>
  <c r="G606" i="13"/>
  <c r="G604" i="13"/>
  <c r="G602" i="13"/>
  <c r="G600" i="13"/>
  <c r="G598" i="13"/>
  <c r="G596" i="13"/>
  <c r="G594" i="13"/>
  <c r="G592" i="13"/>
  <c r="G590" i="13"/>
  <c r="G588" i="13"/>
  <c r="G586" i="13"/>
  <c r="G584" i="13"/>
  <c r="G582" i="13"/>
  <c r="G580" i="13"/>
  <c r="G578" i="13"/>
  <c r="G576" i="13"/>
  <c r="G574" i="13"/>
  <c r="G572" i="13"/>
  <c r="G570" i="13"/>
  <c r="G568" i="13"/>
  <c r="G566" i="13"/>
  <c r="G564" i="13"/>
  <c r="G562" i="13"/>
  <c r="G560" i="13"/>
  <c r="G558" i="13"/>
  <c r="G556" i="13"/>
  <c r="G554" i="13"/>
  <c r="G552" i="13"/>
  <c r="G550" i="13"/>
  <c r="G548" i="13"/>
  <c r="G546" i="13"/>
  <c r="G544" i="13"/>
  <c r="G542" i="13"/>
  <c r="G540" i="13"/>
  <c r="G538" i="13"/>
  <c r="G536" i="13"/>
  <c r="G534" i="13"/>
  <c r="G532" i="13"/>
  <c r="G530" i="13"/>
  <c r="G528" i="13"/>
  <c r="G526" i="13"/>
  <c r="G524" i="13"/>
  <c r="G522" i="13"/>
  <c r="G520" i="13"/>
  <c r="G518" i="13"/>
  <c r="G516" i="13"/>
  <c r="G514" i="13"/>
  <c r="G512" i="13"/>
  <c r="G510" i="13"/>
  <c r="G508" i="13"/>
  <c r="G506" i="13"/>
  <c r="G504" i="13"/>
  <c r="G502" i="13"/>
  <c r="G500" i="13"/>
  <c r="G498" i="13"/>
  <c r="G496" i="13"/>
  <c r="G494" i="13"/>
  <c r="G492" i="13"/>
  <c r="G490" i="13"/>
  <c r="G488" i="13"/>
  <c r="G486" i="13"/>
  <c r="G484" i="13"/>
  <c r="G482" i="13"/>
  <c r="G480" i="13"/>
  <c r="G478" i="13"/>
  <c r="G476" i="13"/>
  <c r="G474" i="13"/>
  <c r="G472" i="13"/>
  <c r="G470" i="13"/>
  <c r="G468" i="13"/>
  <c r="G466" i="13"/>
  <c r="G464" i="13"/>
  <c r="G462" i="13"/>
  <c r="G460" i="13"/>
  <c r="G458" i="13"/>
  <c r="G456" i="13"/>
  <c r="G454" i="13"/>
  <c r="G452" i="13"/>
  <c r="G450" i="13"/>
  <c r="G448" i="13"/>
  <c r="G446" i="13"/>
  <c r="G444" i="13"/>
  <c r="G442" i="13"/>
  <c r="G440" i="13"/>
  <c r="G438" i="13"/>
  <c r="G436" i="13"/>
  <c r="G434" i="13"/>
  <c r="G432" i="13"/>
  <c r="G430" i="13"/>
  <c r="G428" i="13"/>
  <c r="G426" i="13"/>
  <c r="G424" i="13"/>
  <c r="G422" i="13"/>
  <c r="G420" i="13"/>
  <c r="G418" i="13"/>
  <c r="G416" i="13"/>
  <c r="G414" i="13"/>
  <c r="G412" i="13"/>
  <c r="G410" i="13"/>
  <c r="G408" i="13"/>
  <c r="G406" i="13"/>
  <c r="G404" i="13"/>
  <c r="G402" i="13"/>
  <c r="G400" i="13"/>
  <c r="G398" i="13"/>
  <c r="G396" i="13"/>
  <c r="G394" i="13"/>
  <c r="G392" i="13"/>
  <c r="G390" i="13"/>
  <c r="G388" i="13"/>
  <c r="G386" i="13"/>
  <c r="G384" i="13"/>
  <c r="G382" i="13"/>
  <c r="G380" i="13"/>
  <c r="G378" i="13"/>
  <c r="G376" i="13"/>
  <c r="G374" i="13"/>
  <c r="G372" i="13"/>
  <c r="G370" i="13"/>
  <c r="G368" i="13"/>
  <c r="G366" i="13"/>
  <c r="G364" i="13"/>
  <c r="G362" i="13"/>
  <c r="G360" i="13"/>
  <c r="G358" i="13"/>
  <c r="G356" i="13"/>
  <c r="G354" i="13"/>
  <c r="G352" i="13"/>
  <c r="G350" i="13"/>
  <c r="G348" i="13"/>
  <c r="G346" i="13"/>
  <c r="G344" i="13"/>
  <c r="G342" i="13"/>
  <c r="G340" i="13"/>
  <c r="G338" i="13"/>
  <c r="G336" i="13"/>
  <c r="G334" i="13"/>
  <c r="G332" i="13"/>
  <c r="G330" i="13"/>
  <c r="G328" i="13"/>
  <c r="G326" i="13"/>
  <c r="G324" i="13"/>
  <c r="G322" i="13"/>
  <c r="G320" i="13"/>
  <c r="G318" i="13"/>
  <c r="G316" i="13"/>
  <c r="G314" i="13"/>
  <c r="G312" i="13"/>
  <c r="G310" i="13"/>
  <c r="G308" i="13"/>
  <c r="G306" i="13"/>
  <c r="G304" i="13"/>
  <c r="G302" i="13"/>
  <c r="G300" i="13"/>
  <c r="G298" i="13"/>
  <c r="G296" i="13"/>
  <c r="G294" i="13"/>
  <c r="G292" i="13"/>
  <c r="G290" i="13"/>
  <c r="G288" i="13"/>
  <c r="G286" i="13"/>
  <c r="G284" i="13"/>
  <c r="G282" i="13"/>
  <c r="G280" i="13"/>
  <c r="G278" i="13"/>
  <c r="G276" i="13"/>
  <c r="G274" i="13"/>
  <c r="G272" i="13"/>
  <c r="G270" i="13"/>
  <c r="G268" i="13"/>
  <c r="G266" i="13"/>
  <c r="G264" i="13"/>
  <c r="G262" i="13"/>
  <c r="G260" i="13"/>
  <c r="G258" i="13"/>
  <c r="G256" i="13"/>
  <c r="G254" i="13"/>
  <c r="G252" i="13"/>
  <c r="G250" i="13"/>
  <c r="G248" i="13"/>
  <c r="G246" i="13"/>
  <c r="G244" i="13"/>
  <c r="G242" i="13"/>
  <c r="G240" i="13"/>
  <c r="G238" i="13"/>
  <c r="G236" i="13"/>
  <c r="G234" i="13"/>
  <c r="G232" i="13"/>
  <c r="G230" i="13"/>
  <c r="G228" i="13"/>
  <c r="G226" i="13"/>
  <c r="G224" i="13"/>
  <c r="G222" i="13"/>
  <c r="G220" i="13"/>
  <c r="G218" i="13"/>
  <c r="G216" i="13"/>
  <c r="G214" i="13"/>
  <c r="G212" i="13"/>
  <c r="G210" i="13"/>
  <c r="G208" i="13"/>
  <c r="G206" i="13"/>
  <c r="G204" i="13"/>
  <c r="G202" i="13"/>
  <c r="G200" i="13"/>
  <c r="G198" i="13"/>
  <c r="G196" i="13"/>
  <c r="G194" i="13"/>
  <c r="G192" i="13"/>
  <c r="G190" i="13"/>
  <c r="G188" i="13"/>
  <c r="G186" i="13"/>
  <c r="G184" i="13"/>
  <c r="G182" i="13"/>
  <c r="G180" i="13"/>
  <c r="G178" i="13"/>
  <c r="G176" i="13"/>
  <c r="G174" i="13"/>
  <c r="G172" i="13"/>
  <c r="G170" i="13"/>
  <c r="G168" i="13"/>
  <c r="G166" i="13"/>
  <c r="G164" i="13"/>
  <c r="G162" i="13"/>
  <c r="G160" i="13"/>
  <c r="G158" i="13"/>
  <c r="G156" i="13"/>
  <c r="G154" i="13"/>
  <c r="G152" i="13"/>
  <c r="G150" i="13"/>
  <c r="G148" i="13"/>
  <c r="G146" i="13"/>
  <c r="G144" i="13"/>
  <c r="G142" i="13"/>
  <c r="G140" i="13"/>
  <c r="G138" i="13"/>
  <c r="G136" i="13"/>
  <c r="G134" i="13"/>
  <c r="G132" i="13"/>
  <c r="G130" i="13"/>
  <c r="G128" i="13"/>
  <c r="G126" i="13"/>
  <c r="G124" i="13"/>
  <c r="G122" i="13"/>
  <c r="G120" i="13"/>
  <c r="G118" i="13"/>
  <c r="G116" i="13"/>
  <c r="G114" i="13"/>
  <c r="G112" i="13"/>
  <c r="G110" i="13"/>
  <c r="G108" i="13"/>
  <c r="G106" i="13"/>
  <c r="G104" i="13"/>
  <c r="G102" i="13"/>
  <c r="G100" i="13"/>
  <c r="G98" i="13"/>
  <c r="G96" i="13"/>
  <c r="G94" i="13"/>
  <c r="G92" i="13"/>
  <c r="G90" i="13"/>
  <c r="G88" i="13"/>
  <c r="G86" i="13"/>
  <c r="G84" i="13"/>
  <c r="G82" i="13"/>
  <c r="G80" i="13"/>
  <c r="G78" i="13"/>
  <c r="G76" i="13"/>
  <c r="G74" i="13"/>
  <c r="G72" i="13"/>
  <c r="G70" i="13"/>
  <c r="G68" i="13"/>
  <c r="G66" i="13"/>
  <c r="G64" i="13"/>
  <c r="G62" i="13"/>
  <c r="G60" i="13"/>
  <c r="G58" i="13"/>
  <c r="G56" i="13"/>
  <c r="G54" i="13"/>
  <c r="G52" i="13"/>
  <c r="G50" i="13"/>
  <c r="G48" i="13"/>
  <c r="G46" i="13"/>
  <c r="G44" i="13"/>
  <c r="G42" i="13"/>
  <c r="G40" i="13"/>
  <c r="G38" i="13"/>
  <c r="G36" i="13"/>
  <c r="G34" i="13"/>
  <c r="G32" i="13"/>
  <c r="G30" i="13"/>
  <c r="G28" i="13"/>
  <c r="G26" i="13"/>
  <c r="G24" i="13"/>
  <c r="G22" i="13"/>
  <c r="G20" i="13"/>
  <c r="G18" i="13"/>
  <c r="G16" i="13"/>
  <c r="G14" i="13"/>
  <c r="G12" i="13"/>
  <c r="G10" i="13"/>
  <c r="G8" i="13"/>
  <c r="F1184" i="13"/>
  <c r="F1182" i="13"/>
  <c r="F1180" i="13"/>
  <c r="F1178" i="13"/>
  <c r="F1176" i="13"/>
  <c r="F1174" i="13"/>
  <c r="F1172" i="13"/>
  <c r="F1170" i="13"/>
  <c r="F1168" i="13"/>
  <c r="F1166" i="13"/>
  <c r="F1164" i="13"/>
  <c r="F1162" i="13"/>
  <c r="F1160" i="13"/>
  <c r="F1158" i="13"/>
  <c r="F1156" i="13"/>
  <c r="F1154" i="13"/>
  <c r="F1152" i="13"/>
  <c r="F1150" i="13"/>
  <c r="F1148" i="13"/>
  <c r="F1146" i="13"/>
  <c r="F1144" i="13"/>
  <c r="F1142" i="13"/>
  <c r="F1140" i="13"/>
  <c r="F1138" i="13"/>
  <c r="F1136" i="13"/>
  <c r="F1134" i="13"/>
  <c r="F1132" i="13"/>
  <c r="F1130" i="13"/>
  <c r="F1128" i="13"/>
  <c r="F1126" i="13"/>
  <c r="F1124" i="13"/>
  <c r="F1122" i="13"/>
  <c r="F1120" i="13"/>
  <c r="F1118" i="13"/>
  <c r="F1116" i="13"/>
  <c r="F1114" i="13"/>
  <c r="F1112" i="13"/>
  <c r="F1110" i="13"/>
  <c r="F1108" i="13"/>
  <c r="F1106" i="13"/>
  <c r="F1104" i="13"/>
  <c r="F1102" i="13"/>
  <c r="F1100" i="13"/>
  <c r="F1098" i="13"/>
  <c r="F1096" i="13"/>
  <c r="F1094" i="13"/>
  <c r="F1092" i="13"/>
  <c r="F1090" i="13"/>
  <c r="F1088" i="13"/>
  <c r="F1086" i="13"/>
  <c r="F1084" i="13"/>
  <c r="F1082" i="13"/>
  <c r="F1080" i="13"/>
  <c r="F1078" i="13"/>
  <c r="F1076" i="13"/>
  <c r="F1074" i="13"/>
  <c r="F1072" i="13"/>
  <c r="F1070" i="13"/>
  <c r="F1068" i="13"/>
  <c r="F1066" i="13"/>
  <c r="F1064" i="13"/>
  <c r="F1062" i="13"/>
  <c r="F1060" i="13"/>
  <c r="F1058" i="13"/>
  <c r="F1056" i="13"/>
  <c r="F1054" i="13"/>
  <c r="F1052" i="13"/>
  <c r="F1050" i="13"/>
  <c r="F1048" i="13"/>
  <c r="F1046" i="13"/>
  <c r="F1044" i="13"/>
  <c r="F1042" i="13"/>
  <c r="F1040" i="13"/>
  <c r="F1038" i="13"/>
  <c r="F1036" i="13"/>
  <c r="F1034" i="13"/>
  <c r="F1032" i="13"/>
  <c r="F1030" i="13"/>
  <c r="F1028" i="13"/>
  <c r="F1026" i="13"/>
  <c r="F1024" i="13"/>
  <c r="F1022" i="13"/>
  <c r="F1020" i="13"/>
  <c r="F1018" i="13"/>
  <c r="F1016" i="13"/>
  <c r="F1014" i="13"/>
  <c r="F1012" i="13"/>
  <c r="F1010" i="13"/>
  <c r="F1008" i="13"/>
  <c r="F1006" i="13"/>
  <c r="F1004" i="13"/>
  <c r="F1002" i="13"/>
  <c r="F1000" i="13"/>
  <c r="F998" i="13"/>
  <c r="F996" i="13"/>
  <c r="F994" i="13"/>
  <c r="F992" i="13"/>
  <c r="F990" i="13"/>
  <c r="F988" i="13"/>
  <c r="F986" i="13"/>
  <c r="F984" i="13"/>
  <c r="F982" i="13"/>
  <c r="F980" i="13"/>
  <c r="F978" i="13"/>
  <c r="F976" i="13"/>
  <c r="F974" i="13"/>
  <c r="F972" i="13"/>
  <c r="F970" i="13"/>
  <c r="F968" i="13"/>
  <c r="F966" i="13"/>
  <c r="F964" i="13"/>
  <c r="F962" i="13"/>
  <c r="F960" i="13"/>
  <c r="F958" i="13"/>
  <c r="F956" i="13"/>
  <c r="F954" i="13"/>
  <c r="F952" i="13"/>
  <c r="F950" i="13"/>
  <c r="F948" i="13"/>
  <c r="F946" i="13"/>
  <c r="F944" i="13"/>
  <c r="F942" i="13"/>
  <c r="F940" i="13"/>
  <c r="F938" i="13"/>
  <c r="F936" i="13"/>
  <c r="F934" i="13"/>
  <c r="F932" i="13"/>
  <c r="F930" i="13"/>
  <c r="F928" i="13"/>
  <c r="F926" i="13"/>
  <c r="F924" i="13"/>
  <c r="F922" i="13"/>
  <c r="F920" i="13"/>
  <c r="F918" i="13"/>
  <c r="F916" i="13"/>
  <c r="F914" i="13"/>
  <c r="F912" i="13"/>
  <c r="F910" i="13"/>
  <c r="F908" i="13"/>
  <c r="F906" i="13"/>
  <c r="F904" i="13"/>
  <c r="F902" i="13"/>
  <c r="F900" i="13"/>
  <c r="F898" i="13"/>
  <c r="F896" i="13"/>
  <c r="F894" i="13"/>
  <c r="F892" i="13"/>
  <c r="F890" i="13"/>
  <c r="F888" i="13"/>
  <c r="F886" i="13"/>
  <c r="F884" i="13"/>
  <c r="F882" i="13"/>
  <c r="F880" i="13"/>
  <c r="F878" i="13"/>
  <c r="F876" i="13"/>
  <c r="F874" i="13"/>
  <c r="F872" i="13"/>
  <c r="F870" i="13"/>
  <c r="F868" i="13"/>
  <c r="F866" i="13"/>
  <c r="F864" i="13"/>
  <c r="F862" i="13"/>
  <c r="F860" i="13"/>
  <c r="F858" i="13"/>
  <c r="F856" i="13"/>
  <c r="F854" i="13"/>
  <c r="F852" i="13"/>
  <c r="F850" i="13"/>
  <c r="F848" i="13"/>
  <c r="F846" i="13"/>
  <c r="F844" i="13"/>
  <c r="F842" i="13"/>
  <c r="F840" i="13"/>
  <c r="F838" i="13"/>
  <c r="F836" i="13"/>
  <c r="F834" i="13"/>
  <c r="F832" i="13"/>
  <c r="F830" i="13"/>
  <c r="F828" i="13"/>
  <c r="F826" i="13"/>
  <c r="F824" i="13"/>
  <c r="F822" i="13"/>
  <c r="F820" i="13"/>
  <c r="F818" i="13"/>
  <c r="F816" i="13"/>
  <c r="F814" i="13"/>
  <c r="F812" i="13"/>
  <c r="F810" i="13"/>
  <c r="F808" i="13"/>
  <c r="F806" i="13"/>
  <c r="F804" i="13"/>
  <c r="F802" i="13"/>
  <c r="F800" i="13"/>
  <c r="F798" i="13"/>
  <c r="F796" i="13"/>
  <c r="F794" i="13"/>
  <c r="F792" i="13"/>
  <c r="F790" i="13"/>
  <c r="F788" i="13"/>
  <c r="F786" i="13"/>
  <c r="F784" i="13"/>
  <c r="F782" i="13"/>
  <c r="F780" i="13"/>
  <c r="F778" i="13"/>
  <c r="F776" i="13"/>
  <c r="F774" i="13"/>
  <c r="F772" i="13"/>
  <c r="F770" i="13"/>
  <c r="F768" i="13"/>
  <c r="F766" i="13"/>
  <c r="F764" i="13"/>
  <c r="F762" i="13"/>
  <c r="F760" i="13"/>
  <c r="F758" i="13"/>
  <c r="F756" i="13"/>
  <c r="F754" i="13"/>
  <c r="F752" i="13"/>
  <c r="F750" i="13"/>
  <c r="F748" i="13"/>
  <c r="F746" i="13"/>
  <c r="F744" i="13"/>
  <c r="F742" i="13"/>
  <c r="F740" i="13"/>
  <c r="F738" i="13"/>
  <c r="F736" i="13"/>
  <c r="F734" i="13"/>
  <c r="F732" i="13"/>
  <c r="F730" i="13"/>
  <c r="F728" i="13"/>
  <c r="F726" i="13"/>
  <c r="F724" i="13"/>
  <c r="F722" i="13"/>
  <c r="F720" i="13"/>
  <c r="F718" i="13"/>
  <c r="F716" i="13"/>
  <c r="F714" i="13"/>
  <c r="F712" i="13"/>
  <c r="F710" i="13"/>
  <c r="F708" i="13"/>
  <c r="F706" i="13"/>
  <c r="F704" i="13"/>
  <c r="F702" i="13"/>
  <c r="F700" i="13"/>
  <c r="F698" i="13"/>
  <c r="F696" i="13"/>
  <c r="F694" i="13"/>
  <c r="F692" i="13"/>
  <c r="F690" i="13"/>
  <c r="F688" i="13"/>
  <c r="F686" i="13"/>
  <c r="F684" i="13"/>
  <c r="F682" i="13"/>
  <c r="F680" i="13"/>
  <c r="F678" i="13"/>
  <c r="F676" i="13"/>
  <c r="F674" i="13"/>
  <c r="F672" i="13"/>
  <c r="F670" i="13"/>
  <c r="F668" i="13"/>
  <c r="F666" i="13"/>
  <c r="F664" i="13"/>
  <c r="F662" i="13"/>
  <c r="F660" i="13"/>
  <c r="F658" i="13"/>
  <c r="F656" i="13"/>
  <c r="F654" i="13"/>
  <c r="F652" i="13"/>
  <c r="F650" i="13"/>
  <c r="F648" i="13"/>
  <c r="F646" i="13"/>
  <c r="F644" i="13"/>
  <c r="F642" i="13"/>
  <c r="F640" i="13"/>
  <c r="F638" i="13"/>
  <c r="F636" i="13"/>
  <c r="F634" i="13"/>
  <c r="F632" i="13"/>
  <c r="F630" i="13"/>
  <c r="F628" i="13"/>
  <c r="F626" i="13"/>
  <c r="F624" i="13"/>
  <c r="F622" i="13"/>
  <c r="F620" i="13"/>
  <c r="F618" i="13"/>
  <c r="F616" i="13"/>
  <c r="F614" i="13"/>
  <c r="F612" i="13"/>
  <c r="F610" i="13"/>
  <c r="F608" i="13"/>
  <c r="F606" i="13"/>
  <c r="F604" i="13"/>
  <c r="F602" i="13"/>
  <c r="F600" i="13"/>
  <c r="F598" i="13"/>
  <c r="F596" i="13"/>
  <c r="F594" i="13"/>
  <c r="F592" i="13"/>
  <c r="F590" i="13"/>
  <c r="F588" i="13"/>
  <c r="F586" i="13"/>
  <c r="F584" i="13"/>
  <c r="F582" i="13"/>
  <c r="F580" i="13"/>
  <c r="F578" i="13"/>
  <c r="F576" i="13"/>
  <c r="F574" i="13"/>
  <c r="F572" i="13"/>
  <c r="F570" i="13"/>
  <c r="F568" i="13"/>
  <c r="F566" i="13"/>
  <c r="F564" i="13"/>
  <c r="F562" i="13"/>
  <c r="F560" i="13"/>
  <c r="F558" i="13"/>
  <c r="F556" i="13"/>
  <c r="F554" i="13"/>
  <c r="F552" i="13"/>
  <c r="F550" i="13"/>
  <c r="F548" i="13"/>
  <c r="F546" i="13"/>
  <c r="F544" i="13"/>
  <c r="F542" i="13"/>
  <c r="F540" i="13"/>
  <c r="F538" i="13"/>
  <c r="F536" i="13"/>
  <c r="F534" i="13"/>
  <c r="F532" i="13"/>
  <c r="F530" i="13"/>
  <c r="F528" i="13"/>
  <c r="F526" i="13"/>
  <c r="F524" i="13"/>
  <c r="F522" i="13"/>
  <c r="F520" i="13"/>
  <c r="F518" i="13"/>
  <c r="F516" i="13"/>
  <c r="F514" i="13"/>
  <c r="F512" i="13"/>
  <c r="F510" i="13"/>
  <c r="F508" i="13"/>
  <c r="F506" i="13"/>
  <c r="F504" i="13"/>
  <c r="F502" i="13"/>
  <c r="F500" i="13"/>
  <c r="F498" i="13"/>
  <c r="F496" i="13"/>
  <c r="F494" i="13"/>
  <c r="F492" i="13"/>
  <c r="F490" i="13"/>
  <c r="F488" i="13"/>
  <c r="F486" i="13"/>
  <c r="F484" i="13"/>
  <c r="F482" i="13"/>
  <c r="F480" i="13"/>
  <c r="F478" i="13"/>
  <c r="F476" i="13"/>
  <c r="F474" i="13"/>
  <c r="F472" i="13"/>
  <c r="F470" i="13"/>
  <c r="F468" i="13"/>
  <c r="F466" i="13"/>
  <c r="F464" i="13"/>
  <c r="F462" i="13"/>
  <c r="F460" i="13"/>
  <c r="F458" i="13"/>
  <c r="F456" i="13"/>
  <c r="F454" i="13"/>
  <c r="F452" i="13"/>
  <c r="F450" i="13"/>
  <c r="F448" i="13"/>
  <c r="F446" i="13"/>
  <c r="F444" i="13"/>
  <c r="F442" i="13"/>
  <c r="F440" i="13"/>
  <c r="F438" i="13"/>
  <c r="F436" i="13"/>
  <c r="F434" i="13"/>
  <c r="F432" i="13"/>
  <c r="F430" i="13"/>
  <c r="F428" i="13"/>
  <c r="F426" i="13"/>
  <c r="F424" i="13"/>
  <c r="F422" i="13"/>
  <c r="F420" i="13"/>
  <c r="F418" i="13"/>
  <c r="F416" i="13"/>
  <c r="F414" i="13"/>
  <c r="F412" i="13"/>
  <c r="F410" i="13"/>
  <c r="F408" i="13"/>
  <c r="F406" i="13"/>
  <c r="F404" i="13"/>
  <c r="F402" i="13"/>
  <c r="F400" i="13"/>
  <c r="F398" i="13"/>
  <c r="F396" i="13"/>
  <c r="F394" i="13"/>
  <c r="F392" i="13"/>
  <c r="F390" i="13"/>
  <c r="F388" i="13"/>
  <c r="F386" i="13"/>
  <c r="F384" i="13"/>
  <c r="F382" i="13"/>
  <c r="F380" i="13"/>
  <c r="F378" i="13"/>
  <c r="F376" i="13"/>
  <c r="F374" i="13"/>
  <c r="F372" i="13"/>
  <c r="F370" i="13"/>
  <c r="F368" i="13"/>
  <c r="F366" i="13"/>
  <c r="F364" i="13"/>
  <c r="F362" i="13"/>
  <c r="F360" i="13"/>
  <c r="F358" i="13"/>
  <c r="F356" i="13"/>
  <c r="F354" i="13"/>
  <c r="F352" i="13"/>
  <c r="F350" i="13"/>
  <c r="F348" i="13"/>
  <c r="F346" i="13"/>
  <c r="F344" i="13"/>
  <c r="F342" i="13"/>
  <c r="F340" i="13"/>
  <c r="F338" i="13"/>
  <c r="F336" i="13"/>
  <c r="F334" i="13"/>
  <c r="F332" i="13"/>
  <c r="F330" i="13"/>
  <c r="F328" i="13"/>
  <c r="F326" i="13"/>
  <c r="F324" i="13"/>
  <c r="F322" i="13"/>
  <c r="F320" i="13"/>
  <c r="F318" i="13"/>
  <c r="F316" i="13"/>
  <c r="F314" i="13"/>
  <c r="F312" i="13"/>
  <c r="F310" i="13"/>
  <c r="F308" i="13"/>
  <c r="F306" i="13"/>
  <c r="F304" i="13"/>
  <c r="F302" i="13"/>
  <c r="F300" i="13"/>
  <c r="F298" i="13"/>
  <c r="F296" i="13"/>
  <c r="F294" i="13"/>
  <c r="F292" i="13"/>
  <c r="F290" i="13"/>
  <c r="F288" i="13"/>
  <c r="F286" i="13"/>
  <c r="F284" i="13"/>
  <c r="F282" i="13"/>
  <c r="F280" i="13"/>
  <c r="F278" i="13"/>
  <c r="F276" i="13"/>
  <c r="F274" i="13"/>
  <c r="F272" i="13"/>
  <c r="F270" i="13"/>
  <c r="F268" i="13"/>
  <c r="F266" i="13"/>
  <c r="F264" i="13"/>
  <c r="F262" i="13"/>
  <c r="F260" i="13"/>
  <c r="F258" i="13"/>
  <c r="F256" i="13"/>
  <c r="F254" i="13"/>
  <c r="F252" i="13"/>
  <c r="F250" i="13"/>
  <c r="F248" i="13"/>
  <c r="F246" i="13"/>
  <c r="F244" i="13"/>
  <c r="F242" i="13"/>
  <c r="F240" i="13"/>
  <c r="F238" i="13"/>
  <c r="F236" i="13"/>
  <c r="F234" i="13"/>
  <c r="F232" i="13"/>
  <c r="F230" i="13"/>
  <c r="F228" i="13"/>
  <c r="F226" i="13"/>
  <c r="F224" i="13"/>
  <c r="F222" i="13"/>
  <c r="F220" i="13"/>
  <c r="F218" i="13"/>
  <c r="F216" i="13"/>
  <c r="F214" i="13"/>
  <c r="F212" i="13"/>
  <c r="F210" i="13"/>
  <c r="F208" i="13"/>
  <c r="F206" i="13"/>
  <c r="F204" i="13"/>
  <c r="F202" i="13"/>
  <c r="F200" i="13"/>
  <c r="F198" i="13"/>
  <c r="F196" i="13"/>
  <c r="F194" i="13"/>
  <c r="F192" i="13"/>
  <c r="F190" i="13"/>
  <c r="F188" i="13"/>
  <c r="F186" i="13"/>
  <c r="F184" i="13"/>
  <c r="F182" i="13"/>
  <c r="F180" i="13"/>
  <c r="F178" i="13"/>
  <c r="F176" i="13"/>
  <c r="F174" i="13"/>
  <c r="F172" i="13"/>
  <c r="F170" i="13"/>
  <c r="F168" i="13"/>
  <c r="F166" i="13"/>
  <c r="F164" i="13"/>
  <c r="F162" i="13"/>
  <c r="F160" i="13"/>
  <c r="F158" i="13"/>
  <c r="F156" i="13"/>
  <c r="F154" i="13"/>
  <c r="F152" i="13"/>
  <c r="F150" i="13"/>
  <c r="F148" i="13"/>
  <c r="F146" i="13"/>
  <c r="F144" i="13"/>
  <c r="F142" i="13"/>
  <c r="F140" i="13"/>
  <c r="F138" i="13"/>
  <c r="F136" i="13"/>
  <c r="F134" i="13"/>
  <c r="F132" i="13"/>
  <c r="F130" i="13"/>
  <c r="F128" i="13"/>
  <c r="F126" i="13"/>
  <c r="F124" i="13"/>
  <c r="F122" i="13"/>
  <c r="F120" i="13"/>
  <c r="F118" i="13"/>
  <c r="F116" i="13"/>
  <c r="F114" i="13"/>
  <c r="F112" i="13"/>
  <c r="F110" i="13"/>
  <c r="F108" i="13"/>
  <c r="F106" i="13"/>
  <c r="F104" i="13"/>
  <c r="F102" i="13"/>
  <c r="F100" i="13"/>
  <c r="F98" i="13"/>
  <c r="F96" i="13"/>
  <c r="F94" i="13"/>
  <c r="F92" i="13"/>
  <c r="F90" i="13"/>
  <c r="F88" i="13"/>
  <c r="F86" i="13"/>
  <c r="F84" i="13"/>
  <c r="F82" i="13"/>
  <c r="F80" i="13"/>
  <c r="F78" i="13"/>
  <c r="F76" i="13"/>
  <c r="F74" i="13"/>
  <c r="F72" i="13"/>
  <c r="F70" i="13"/>
  <c r="F68" i="13"/>
  <c r="F66" i="13"/>
  <c r="F64" i="13"/>
  <c r="F62" i="13"/>
  <c r="F60" i="13"/>
  <c r="F58" i="13"/>
  <c r="F56" i="13"/>
  <c r="F54" i="13"/>
  <c r="F52" i="13"/>
  <c r="F50" i="13"/>
  <c r="F48" i="13"/>
  <c r="F46" i="13"/>
  <c r="F44" i="13"/>
  <c r="F42" i="13"/>
  <c r="F40" i="13"/>
  <c r="F38" i="13"/>
  <c r="F36" i="13"/>
  <c r="F34" i="13"/>
  <c r="F32" i="13"/>
  <c r="F30" i="13"/>
  <c r="F28" i="13"/>
  <c r="F26" i="13"/>
  <c r="F24" i="13"/>
  <c r="F22" i="13"/>
  <c r="F20" i="13"/>
  <c r="F18" i="13"/>
  <c r="F16" i="13"/>
  <c r="F14" i="13"/>
  <c r="F12" i="13"/>
  <c r="F10" i="13"/>
  <c r="F8" i="13"/>
  <c r="E1184" i="13"/>
  <c r="E1182" i="13"/>
  <c r="E1180" i="13"/>
  <c r="E1178" i="13"/>
  <c r="E1176" i="13"/>
  <c r="E1174" i="13"/>
  <c r="E1172" i="13"/>
  <c r="E1170" i="13"/>
  <c r="E1168" i="13"/>
  <c r="E1166" i="13"/>
  <c r="E1164" i="13"/>
  <c r="E1162" i="13"/>
  <c r="E1160" i="13"/>
  <c r="E1158" i="13"/>
  <c r="E1156" i="13"/>
  <c r="E1154" i="13"/>
  <c r="E1152" i="13"/>
  <c r="E1150" i="13"/>
  <c r="E1148" i="13"/>
  <c r="E1146" i="13"/>
  <c r="E1144" i="13"/>
  <c r="E1142" i="13"/>
  <c r="E1140" i="13"/>
  <c r="E1138" i="13"/>
  <c r="E1136" i="13"/>
  <c r="E1134" i="13"/>
  <c r="E1132" i="13"/>
  <c r="E1130" i="13"/>
  <c r="E1128" i="13"/>
  <c r="E1126" i="13"/>
  <c r="E1124" i="13"/>
  <c r="E1122" i="13"/>
  <c r="E1120" i="13"/>
  <c r="E1118" i="13"/>
  <c r="E1116" i="13"/>
  <c r="E1114" i="13"/>
  <c r="E1112" i="13"/>
  <c r="E1110" i="13"/>
  <c r="E1108" i="13"/>
  <c r="E1106" i="13"/>
  <c r="E1104" i="13"/>
  <c r="E1102" i="13"/>
  <c r="E1100" i="13"/>
  <c r="E1098" i="13"/>
  <c r="E1096" i="13"/>
  <c r="E1094" i="13"/>
  <c r="E1092" i="13"/>
  <c r="E1090" i="13"/>
  <c r="E1088" i="13"/>
  <c r="E1086" i="13"/>
  <c r="E1084" i="13"/>
  <c r="E1082" i="13"/>
  <c r="E1080" i="13"/>
  <c r="E1078" i="13"/>
  <c r="E1076" i="13"/>
  <c r="E1074" i="13"/>
  <c r="E1072" i="13"/>
  <c r="E1070" i="13"/>
  <c r="E1068" i="13"/>
  <c r="E1066" i="13"/>
  <c r="E1064" i="13"/>
  <c r="E1062" i="13"/>
  <c r="E1060" i="13"/>
  <c r="E1058" i="13"/>
  <c r="E1056" i="13"/>
  <c r="E1054" i="13"/>
  <c r="E1052" i="13"/>
  <c r="E1050" i="13"/>
  <c r="E1048" i="13"/>
  <c r="E1046" i="13"/>
  <c r="E1044" i="13"/>
  <c r="E1042" i="13"/>
  <c r="E1040" i="13"/>
  <c r="E1038" i="13"/>
  <c r="E1036" i="13"/>
  <c r="E1034" i="13"/>
  <c r="E1032" i="13"/>
  <c r="E1030" i="13"/>
  <c r="E1028" i="13"/>
  <c r="E1026" i="13"/>
  <c r="E1024" i="13"/>
  <c r="E1022" i="13"/>
  <c r="E1020" i="13"/>
  <c r="E1018" i="13"/>
  <c r="E1016" i="13"/>
  <c r="E1014" i="13"/>
  <c r="E1012" i="13"/>
  <c r="E1010" i="13"/>
  <c r="E1008" i="13"/>
  <c r="E1006" i="13"/>
  <c r="E1004" i="13"/>
  <c r="E1002" i="13"/>
  <c r="E1000" i="13"/>
  <c r="E998" i="13"/>
  <c r="E996" i="13"/>
  <c r="E994" i="13"/>
  <c r="E992" i="13"/>
  <c r="E990" i="13"/>
  <c r="E988" i="13"/>
  <c r="E986" i="13"/>
  <c r="E984" i="13"/>
  <c r="E982" i="13"/>
  <c r="E980" i="13"/>
  <c r="E978" i="13"/>
  <c r="E976" i="13"/>
  <c r="E974" i="13"/>
  <c r="E972" i="13"/>
  <c r="E970" i="13"/>
  <c r="E968" i="13"/>
  <c r="E966" i="13"/>
  <c r="E964" i="13"/>
  <c r="E962" i="13"/>
  <c r="E960" i="13"/>
  <c r="E958" i="13"/>
  <c r="E956" i="13"/>
  <c r="E954" i="13"/>
  <c r="E952" i="13"/>
  <c r="E950" i="13"/>
  <c r="E948" i="13"/>
  <c r="E946" i="13"/>
  <c r="E944" i="13"/>
  <c r="E942" i="13"/>
  <c r="E940" i="13"/>
  <c r="E938" i="13"/>
  <c r="E936" i="13"/>
  <c r="E934" i="13"/>
  <c r="E932" i="13"/>
  <c r="E930" i="13"/>
  <c r="E928" i="13"/>
  <c r="E926" i="13"/>
  <c r="E924" i="13"/>
  <c r="E922" i="13"/>
  <c r="E920" i="13"/>
  <c r="E918" i="13"/>
  <c r="E916" i="13"/>
  <c r="E914" i="13"/>
  <c r="E912" i="13"/>
  <c r="E910" i="13"/>
  <c r="E908" i="13"/>
  <c r="E906" i="13"/>
  <c r="E904" i="13"/>
  <c r="E902" i="13"/>
  <c r="E900" i="13"/>
  <c r="E898" i="13"/>
  <c r="E896" i="13"/>
  <c r="E894" i="13"/>
  <c r="E892" i="13"/>
  <c r="E890" i="13"/>
  <c r="E888" i="13"/>
  <c r="E886" i="13"/>
  <c r="E884" i="13"/>
  <c r="E882" i="13"/>
  <c r="E880" i="13"/>
  <c r="E878" i="13"/>
  <c r="E876" i="13"/>
  <c r="E874" i="13"/>
  <c r="E872" i="13"/>
  <c r="E870" i="13"/>
  <c r="E868" i="13"/>
  <c r="E866" i="13"/>
  <c r="E864" i="13"/>
  <c r="E862" i="13"/>
  <c r="E860" i="13"/>
  <c r="E858" i="13"/>
  <c r="E856" i="13"/>
  <c r="E854" i="13"/>
  <c r="E852" i="13"/>
  <c r="E850" i="13"/>
  <c r="E848" i="13"/>
  <c r="E846" i="13"/>
  <c r="E844" i="13"/>
  <c r="E842" i="13"/>
  <c r="E840" i="13"/>
  <c r="E838" i="13"/>
  <c r="E836" i="13"/>
  <c r="E834" i="13"/>
  <c r="E832" i="13"/>
  <c r="E830" i="13"/>
  <c r="E828" i="13"/>
  <c r="E826" i="13"/>
  <c r="E824" i="13"/>
  <c r="E822" i="13"/>
  <c r="E820" i="13"/>
  <c r="E818" i="13"/>
  <c r="E816" i="13"/>
  <c r="E814" i="13"/>
  <c r="E812" i="13"/>
  <c r="E810" i="13"/>
  <c r="E808" i="13"/>
  <c r="E806" i="13"/>
  <c r="E804" i="13"/>
  <c r="E802" i="13"/>
  <c r="E800" i="13"/>
  <c r="E798" i="13"/>
  <c r="E796" i="13"/>
  <c r="E794" i="13"/>
  <c r="E792" i="13"/>
  <c r="E790" i="13"/>
  <c r="E788" i="13"/>
  <c r="E786" i="13"/>
  <c r="E784" i="13"/>
  <c r="E782" i="13"/>
  <c r="E780" i="13"/>
  <c r="E778" i="13"/>
  <c r="E776" i="13"/>
  <c r="E774" i="13"/>
  <c r="E772" i="13"/>
  <c r="E770" i="13"/>
  <c r="E768" i="13"/>
  <c r="E766" i="13"/>
  <c r="E764" i="13"/>
  <c r="E762" i="13"/>
  <c r="E760" i="13"/>
  <c r="E758" i="13"/>
  <c r="E756" i="13"/>
  <c r="E754" i="13"/>
  <c r="E752" i="13"/>
  <c r="E750" i="13"/>
  <c r="E748" i="13"/>
  <c r="E746" i="13"/>
  <c r="E744" i="13"/>
  <c r="E742" i="13"/>
  <c r="E740" i="13"/>
  <c r="E738" i="13"/>
  <c r="E736" i="13"/>
  <c r="E734" i="13"/>
  <c r="E732" i="13"/>
  <c r="E730" i="13"/>
  <c r="E728" i="13"/>
  <c r="E726" i="13"/>
  <c r="E724" i="13"/>
  <c r="E722" i="13"/>
  <c r="E720" i="13"/>
  <c r="E718" i="13"/>
  <c r="E716" i="13"/>
  <c r="E714" i="13"/>
  <c r="E712" i="13"/>
  <c r="E710" i="13"/>
  <c r="E708" i="13"/>
  <c r="E706" i="13"/>
  <c r="E704" i="13"/>
  <c r="E702" i="13"/>
  <c r="E700" i="13"/>
  <c r="E698" i="13"/>
  <c r="E696" i="13"/>
  <c r="E694" i="13"/>
  <c r="E692" i="13"/>
  <c r="E690" i="13"/>
  <c r="E688" i="13"/>
  <c r="E686" i="13"/>
  <c r="E684" i="13"/>
  <c r="E682" i="13"/>
  <c r="E680" i="13"/>
  <c r="E678" i="13"/>
  <c r="E676" i="13"/>
  <c r="E674" i="13"/>
  <c r="E672" i="13"/>
  <c r="E670" i="13"/>
  <c r="E668" i="13"/>
  <c r="E666" i="13"/>
  <c r="E664" i="13"/>
  <c r="E662" i="13"/>
  <c r="E660" i="13"/>
  <c r="E658" i="13"/>
  <c r="E656" i="13"/>
  <c r="E654" i="13"/>
  <c r="E652" i="13"/>
  <c r="E650" i="13"/>
  <c r="E648" i="13"/>
  <c r="E646" i="13"/>
  <c r="E644" i="13"/>
  <c r="E642" i="13"/>
  <c r="E640" i="13"/>
  <c r="E638" i="13"/>
  <c r="E636" i="13"/>
  <c r="E634" i="13"/>
  <c r="E632" i="13"/>
  <c r="E630" i="13"/>
  <c r="E628" i="13"/>
  <c r="E626" i="13"/>
  <c r="E624" i="13"/>
  <c r="E622" i="13"/>
  <c r="E620" i="13"/>
  <c r="E618" i="13"/>
  <c r="E616" i="13"/>
  <c r="E614" i="13"/>
  <c r="E612" i="13"/>
  <c r="E610" i="13"/>
  <c r="E608" i="13"/>
  <c r="E606" i="13"/>
  <c r="E604" i="13"/>
  <c r="E602" i="13"/>
  <c r="E600" i="13"/>
  <c r="E598" i="13"/>
  <c r="E596" i="13"/>
  <c r="E594" i="13"/>
  <c r="E592" i="13"/>
  <c r="E590" i="13"/>
  <c r="E588" i="13"/>
  <c r="E586" i="13"/>
  <c r="E584" i="13"/>
  <c r="E582" i="13"/>
  <c r="E580" i="13"/>
  <c r="E578" i="13"/>
  <c r="E576" i="13"/>
  <c r="E574" i="13"/>
  <c r="E572" i="13"/>
  <c r="E570" i="13"/>
  <c r="E568" i="13"/>
  <c r="E566" i="13"/>
  <c r="E564" i="13"/>
  <c r="E562" i="13"/>
  <c r="E560" i="13"/>
  <c r="E558" i="13"/>
  <c r="E556" i="13"/>
  <c r="E554" i="13"/>
  <c r="E552" i="13"/>
  <c r="E550" i="13"/>
  <c r="E548" i="13"/>
  <c r="E546" i="13"/>
  <c r="E544" i="13"/>
  <c r="E542" i="13"/>
  <c r="E540" i="13"/>
  <c r="E538" i="13"/>
  <c r="E536" i="13"/>
  <c r="E534" i="13"/>
  <c r="E532" i="13"/>
  <c r="E530" i="13"/>
  <c r="E528" i="13"/>
  <c r="E526" i="13"/>
  <c r="E524" i="13"/>
  <c r="E522" i="13"/>
  <c r="E520" i="13"/>
  <c r="E518" i="13"/>
  <c r="E516" i="13"/>
  <c r="E514" i="13"/>
  <c r="E512" i="13"/>
  <c r="E510" i="13"/>
  <c r="E508" i="13"/>
  <c r="E506" i="13"/>
  <c r="E504" i="13"/>
  <c r="E502" i="13"/>
  <c r="E500" i="13"/>
  <c r="E498" i="13"/>
  <c r="E496" i="13"/>
  <c r="E494" i="13"/>
  <c r="E492" i="13"/>
  <c r="E490" i="13"/>
  <c r="E488" i="13"/>
  <c r="E486" i="13"/>
  <c r="E484" i="13"/>
  <c r="E482" i="13"/>
  <c r="E480" i="13"/>
  <c r="E478" i="13"/>
  <c r="E476" i="13"/>
  <c r="E474" i="13"/>
  <c r="E472" i="13"/>
  <c r="E470" i="13"/>
  <c r="E468" i="13"/>
  <c r="E466" i="13"/>
  <c r="E464" i="13"/>
  <c r="E462" i="13"/>
  <c r="E460" i="13"/>
  <c r="E458" i="13"/>
  <c r="E456" i="13"/>
  <c r="E454" i="13"/>
  <c r="E452" i="13"/>
  <c r="E450" i="13"/>
  <c r="E448" i="13"/>
  <c r="E446" i="13"/>
  <c r="E444" i="13"/>
  <c r="E442" i="13"/>
  <c r="E440" i="13"/>
  <c r="E438" i="13"/>
  <c r="E436" i="13"/>
  <c r="E434" i="13"/>
  <c r="E432" i="13"/>
  <c r="E430" i="13"/>
  <c r="E428" i="13"/>
  <c r="E426" i="13"/>
  <c r="E424" i="13"/>
  <c r="E422" i="13"/>
  <c r="E420" i="13"/>
  <c r="E418" i="13"/>
  <c r="E416" i="13"/>
  <c r="E414" i="13"/>
  <c r="E412" i="13"/>
  <c r="E410" i="13"/>
  <c r="E408" i="13"/>
  <c r="E406" i="13"/>
  <c r="E404" i="13"/>
  <c r="E402" i="13"/>
  <c r="E400" i="13"/>
  <c r="E398" i="13"/>
  <c r="E396" i="13"/>
  <c r="E394" i="13"/>
  <c r="E392" i="13"/>
  <c r="E390" i="13"/>
  <c r="E388" i="13"/>
  <c r="E386" i="13"/>
  <c r="E384" i="13"/>
  <c r="E382" i="13"/>
  <c r="E380" i="13"/>
  <c r="E378" i="13"/>
  <c r="E376" i="13"/>
  <c r="E374" i="13"/>
  <c r="E372" i="13"/>
  <c r="E370" i="13"/>
  <c r="E368" i="13"/>
  <c r="E366" i="13"/>
  <c r="E364" i="13"/>
  <c r="E362" i="13"/>
  <c r="E360" i="13"/>
  <c r="E358" i="13"/>
  <c r="E356" i="13"/>
  <c r="E354" i="13"/>
  <c r="E352" i="13"/>
  <c r="E350" i="13"/>
  <c r="E348" i="13"/>
  <c r="E346" i="13"/>
  <c r="E344" i="13"/>
  <c r="E342" i="13"/>
  <c r="E340" i="13"/>
  <c r="E338" i="13"/>
  <c r="E336" i="13"/>
  <c r="E334" i="13"/>
  <c r="E332" i="13"/>
  <c r="E330" i="13"/>
  <c r="E328" i="13"/>
  <c r="E326" i="13"/>
  <c r="E324" i="13"/>
  <c r="E322" i="13"/>
  <c r="E320" i="13"/>
  <c r="E318" i="13"/>
  <c r="E316" i="13"/>
  <c r="E314" i="13"/>
  <c r="E312" i="13"/>
  <c r="E310" i="13"/>
  <c r="E308" i="13"/>
  <c r="E306" i="13"/>
  <c r="E304" i="13"/>
  <c r="E302" i="13"/>
  <c r="E300" i="13"/>
  <c r="E298" i="13"/>
  <c r="E296" i="13"/>
  <c r="E294" i="13"/>
  <c r="E292" i="13"/>
  <c r="E290" i="13"/>
  <c r="E288" i="13"/>
  <c r="E286" i="13"/>
  <c r="E284" i="13"/>
  <c r="E282" i="13"/>
  <c r="E280" i="13"/>
  <c r="E278" i="13"/>
  <c r="E276" i="13"/>
  <c r="E274" i="13"/>
  <c r="E272" i="13"/>
  <c r="E270" i="13"/>
  <c r="E268" i="13"/>
  <c r="E266" i="13"/>
  <c r="E264" i="13"/>
  <c r="E262" i="13"/>
  <c r="E260" i="13"/>
  <c r="E258" i="13"/>
  <c r="E256" i="13"/>
  <c r="E254" i="13"/>
  <c r="E252" i="13"/>
  <c r="E250" i="13"/>
  <c r="E248" i="13"/>
  <c r="E246" i="13"/>
  <c r="E244" i="13"/>
  <c r="E242" i="13"/>
  <c r="E240" i="13"/>
  <c r="E238" i="13"/>
  <c r="E236" i="13"/>
  <c r="E234" i="13"/>
  <c r="E232" i="13"/>
  <c r="E230" i="13"/>
  <c r="E228" i="13"/>
  <c r="E226" i="13"/>
  <c r="E224" i="13"/>
  <c r="E222" i="13"/>
  <c r="E220" i="13"/>
  <c r="E218" i="13"/>
  <c r="E216" i="13"/>
  <c r="E214" i="13"/>
  <c r="E212" i="13"/>
  <c r="E210" i="13"/>
  <c r="E208" i="13"/>
  <c r="E206" i="13"/>
  <c r="E204" i="13"/>
  <c r="E202" i="13"/>
  <c r="E200" i="13"/>
  <c r="E198" i="13"/>
  <c r="E196" i="13"/>
  <c r="E194" i="13"/>
  <c r="E192" i="13"/>
  <c r="E190" i="13"/>
  <c r="E188" i="13"/>
  <c r="E186" i="13"/>
  <c r="E184" i="13"/>
  <c r="E182" i="13"/>
  <c r="E180" i="13"/>
  <c r="E178" i="13"/>
  <c r="E176" i="13"/>
  <c r="E174" i="13"/>
  <c r="E172" i="13"/>
  <c r="E170" i="13"/>
  <c r="E168" i="13"/>
  <c r="E166" i="13"/>
  <c r="E164" i="13"/>
  <c r="E162" i="13"/>
  <c r="E160" i="13"/>
  <c r="E158" i="13"/>
  <c r="E156" i="13"/>
  <c r="E154" i="13"/>
  <c r="E152" i="13"/>
  <c r="E150" i="13"/>
  <c r="E148" i="13"/>
  <c r="E146" i="13"/>
  <c r="E144" i="13"/>
  <c r="E142" i="13"/>
  <c r="E140" i="13"/>
  <c r="E138" i="13"/>
  <c r="E136" i="13"/>
  <c r="E134" i="13"/>
  <c r="E132" i="13"/>
  <c r="E130" i="13"/>
  <c r="E128" i="13"/>
  <c r="E126" i="13"/>
  <c r="E124" i="13"/>
  <c r="E122" i="13"/>
  <c r="E120" i="13"/>
  <c r="E118" i="13"/>
  <c r="E116" i="13"/>
  <c r="E114" i="13"/>
  <c r="E112" i="13"/>
  <c r="E110" i="13"/>
  <c r="E108" i="13"/>
  <c r="E106" i="13"/>
  <c r="E104" i="13"/>
  <c r="E102" i="13"/>
  <c r="E100" i="13"/>
  <c r="E98" i="13"/>
  <c r="E96" i="13"/>
  <c r="E94" i="13"/>
  <c r="E92" i="13"/>
  <c r="E90" i="13"/>
  <c r="E88" i="13"/>
  <c r="E86" i="13"/>
  <c r="E84" i="13"/>
  <c r="E82" i="13"/>
  <c r="E80" i="13"/>
  <c r="E78" i="13"/>
  <c r="E76" i="13"/>
  <c r="E74" i="13"/>
  <c r="E72" i="13"/>
  <c r="E70" i="13"/>
  <c r="E68" i="13"/>
  <c r="E66" i="13"/>
  <c r="E64" i="13"/>
  <c r="E62" i="13"/>
  <c r="E60" i="13"/>
  <c r="E58" i="13"/>
  <c r="E56" i="13"/>
  <c r="E54" i="13"/>
  <c r="E52" i="13"/>
  <c r="E50" i="13"/>
  <c r="E48" i="13"/>
  <c r="E46" i="13"/>
  <c r="E44" i="13"/>
  <c r="E42" i="13"/>
  <c r="E40" i="13"/>
  <c r="E38" i="13"/>
  <c r="E36" i="13"/>
  <c r="E34" i="13"/>
  <c r="E32" i="13"/>
  <c r="E30" i="13"/>
  <c r="E28" i="13"/>
  <c r="E26" i="13"/>
  <c r="E24" i="13"/>
  <c r="E22" i="13"/>
  <c r="E20" i="13"/>
  <c r="E18" i="13"/>
  <c r="E16" i="13"/>
  <c r="E14" i="13"/>
  <c r="E12" i="13"/>
  <c r="E10" i="13"/>
  <c r="E8" i="13"/>
  <c r="D1184" i="13"/>
  <c r="D1182" i="13"/>
  <c r="D1180" i="13"/>
  <c r="D1178" i="13"/>
  <c r="D1176" i="13"/>
  <c r="D1174" i="13"/>
  <c r="D1172" i="13"/>
  <c r="D1170" i="13"/>
  <c r="D1168" i="13"/>
  <c r="D1166" i="13"/>
  <c r="D1164" i="13"/>
  <c r="D1162" i="13"/>
  <c r="D1160" i="13"/>
  <c r="D1158" i="13"/>
  <c r="D1156" i="13"/>
  <c r="D1154" i="13"/>
  <c r="D1152" i="13"/>
  <c r="D1150" i="13"/>
  <c r="D1148" i="13"/>
  <c r="D1146" i="13"/>
  <c r="D1144" i="13"/>
  <c r="D1142" i="13"/>
  <c r="D1140" i="13"/>
  <c r="D1138" i="13"/>
  <c r="D1136" i="13"/>
  <c r="D1134" i="13"/>
  <c r="D1132" i="13"/>
  <c r="D1130" i="13"/>
  <c r="D1128" i="13"/>
  <c r="D1126" i="13"/>
  <c r="D1124" i="13"/>
  <c r="D1122" i="13"/>
  <c r="D1120" i="13"/>
  <c r="D1118" i="13"/>
  <c r="D1116" i="13"/>
  <c r="D1114" i="13"/>
  <c r="D1112" i="13"/>
  <c r="D1110" i="13"/>
  <c r="D1108" i="13"/>
  <c r="D1106" i="13"/>
  <c r="D1104" i="13"/>
  <c r="D1102" i="13"/>
  <c r="D1100" i="13"/>
  <c r="D1098" i="13"/>
  <c r="D1096" i="13"/>
  <c r="D1094" i="13"/>
  <c r="D1092" i="13"/>
  <c r="D1090" i="13"/>
  <c r="D1088" i="13"/>
  <c r="D1086" i="13"/>
  <c r="D1084" i="13"/>
  <c r="D1082" i="13"/>
  <c r="D1080" i="13"/>
  <c r="D1078" i="13"/>
  <c r="D1076" i="13"/>
  <c r="D1074" i="13"/>
  <c r="D1072" i="13"/>
  <c r="D1070" i="13"/>
  <c r="D1068" i="13"/>
  <c r="D1066" i="13"/>
  <c r="D1064" i="13"/>
  <c r="D1062" i="13"/>
  <c r="D1060" i="13"/>
  <c r="D1058" i="13"/>
  <c r="D1056" i="13"/>
  <c r="D1054" i="13"/>
  <c r="D1052" i="13"/>
  <c r="D1050" i="13"/>
  <c r="D1048" i="13"/>
  <c r="D1046" i="13"/>
  <c r="D1044" i="13"/>
  <c r="D1042" i="13"/>
  <c r="D1040" i="13"/>
  <c r="D1038" i="13"/>
  <c r="D1036" i="13"/>
  <c r="D1034" i="13"/>
  <c r="D1032" i="13"/>
  <c r="D1030" i="13"/>
  <c r="D1028" i="13"/>
  <c r="D1026" i="13"/>
  <c r="D1024" i="13"/>
  <c r="D1022" i="13"/>
  <c r="D1020" i="13"/>
  <c r="D1018" i="13"/>
  <c r="D1016" i="13"/>
  <c r="D1014" i="13"/>
  <c r="D1012" i="13"/>
  <c r="D1010" i="13"/>
  <c r="D1008" i="13"/>
  <c r="D1006" i="13"/>
  <c r="D1004" i="13"/>
  <c r="D1002" i="13"/>
  <c r="D1000" i="13"/>
  <c r="D998" i="13"/>
  <c r="D996" i="13"/>
  <c r="D994" i="13"/>
  <c r="D992" i="13"/>
  <c r="D990" i="13"/>
  <c r="D988" i="13"/>
  <c r="D986" i="13"/>
  <c r="D984" i="13"/>
  <c r="D982" i="13"/>
  <c r="D980" i="13"/>
  <c r="D978" i="13"/>
  <c r="D976" i="13"/>
  <c r="D974" i="13"/>
  <c r="D972" i="13"/>
  <c r="D970" i="13"/>
  <c r="D968" i="13"/>
  <c r="D966" i="13"/>
  <c r="D964" i="13"/>
  <c r="D962" i="13"/>
  <c r="D960" i="13"/>
  <c r="D958" i="13"/>
  <c r="D956" i="13"/>
  <c r="D954" i="13"/>
  <c r="D952" i="13"/>
  <c r="D950" i="13"/>
  <c r="D948" i="13"/>
  <c r="D946" i="13"/>
  <c r="D944" i="13"/>
  <c r="D942" i="13"/>
  <c r="D940" i="13"/>
  <c r="D938" i="13"/>
  <c r="D936" i="13"/>
  <c r="D934" i="13"/>
  <c r="D932" i="13"/>
  <c r="D930" i="13"/>
  <c r="D928" i="13"/>
  <c r="D926" i="13"/>
  <c r="D924" i="13"/>
  <c r="D922" i="13"/>
  <c r="D920" i="13"/>
  <c r="D918" i="13"/>
  <c r="D916" i="13"/>
  <c r="D914" i="13"/>
  <c r="D912" i="13"/>
  <c r="D910" i="13"/>
  <c r="D908" i="13"/>
  <c r="D906" i="13"/>
  <c r="D904" i="13"/>
  <c r="D902" i="13"/>
  <c r="D900" i="13"/>
  <c r="D898" i="13"/>
  <c r="D896" i="13"/>
  <c r="D894" i="13"/>
  <c r="D892" i="13"/>
  <c r="D890" i="13"/>
  <c r="D888" i="13"/>
  <c r="D886" i="13"/>
  <c r="D884" i="13"/>
  <c r="D882" i="13"/>
  <c r="D880" i="13"/>
  <c r="D878" i="13"/>
  <c r="D876" i="13"/>
  <c r="D874" i="13"/>
  <c r="D872" i="13"/>
  <c r="D870" i="13"/>
  <c r="D868" i="13"/>
  <c r="D866" i="13"/>
  <c r="D864" i="13"/>
  <c r="D862" i="13"/>
  <c r="D860" i="13"/>
  <c r="D858" i="13"/>
  <c r="D856" i="13"/>
  <c r="D854" i="13"/>
  <c r="D852" i="13"/>
  <c r="D850" i="13"/>
  <c r="D848" i="13"/>
  <c r="D846" i="13"/>
  <c r="D844" i="13"/>
  <c r="D842" i="13"/>
  <c r="D840" i="13"/>
  <c r="D838" i="13"/>
  <c r="D836" i="13"/>
  <c r="D834" i="13"/>
  <c r="D832" i="13"/>
  <c r="D830" i="13"/>
  <c r="D828" i="13"/>
  <c r="D826" i="13"/>
  <c r="D824" i="13"/>
  <c r="D822" i="13"/>
  <c r="D820" i="13"/>
  <c r="D818" i="13"/>
  <c r="D816" i="13"/>
  <c r="D814" i="13"/>
  <c r="D812" i="13"/>
  <c r="D810" i="13"/>
  <c r="D808" i="13"/>
  <c r="D806" i="13"/>
  <c r="D804" i="13"/>
  <c r="D802" i="13"/>
  <c r="D800" i="13"/>
  <c r="D798" i="13"/>
  <c r="D796" i="13"/>
  <c r="D794" i="13"/>
  <c r="D792" i="13"/>
  <c r="D790" i="13"/>
  <c r="D788" i="13"/>
  <c r="D786" i="13"/>
  <c r="D784" i="13"/>
  <c r="D782" i="13"/>
  <c r="D780" i="13"/>
  <c r="D778" i="13"/>
  <c r="D776" i="13"/>
  <c r="D774" i="13"/>
  <c r="D772" i="13"/>
  <c r="D770" i="13"/>
  <c r="D768" i="13"/>
  <c r="D766" i="13"/>
  <c r="D764" i="13"/>
  <c r="D762" i="13"/>
  <c r="D760" i="13"/>
  <c r="D758" i="13"/>
  <c r="D756" i="13"/>
  <c r="D754" i="13"/>
  <c r="D752" i="13"/>
  <c r="D750" i="13"/>
  <c r="D748" i="13"/>
  <c r="D746" i="13"/>
  <c r="D744" i="13"/>
  <c r="D742" i="13"/>
  <c r="D740" i="13"/>
  <c r="D738" i="13"/>
  <c r="D736" i="13"/>
  <c r="D734" i="13"/>
  <c r="D732" i="13"/>
  <c r="D730" i="13"/>
  <c r="D728" i="13"/>
  <c r="D726" i="13"/>
  <c r="D724" i="13"/>
  <c r="D722" i="13"/>
  <c r="D720" i="13"/>
  <c r="D718" i="13"/>
  <c r="D716" i="13"/>
  <c r="D714" i="13"/>
  <c r="D712" i="13"/>
  <c r="D710" i="13"/>
  <c r="D708" i="13"/>
  <c r="D706" i="13"/>
  <c r="D704" i="13"/>
  <c r="D702" i="13"/>
  <c r="D700" i="13"/>
  <c r="D698" i="13"/>
  <c r="D696" i="13"/>
  <c r="D694" i="13"/>
  <c r="D692" i="13"/>
  <c r="D690" i="13"/>
  <c r="D688" i="13"/>
  <c r="D686" i="13"/>
  <c r="D684" i="13"/>
  <c r="D682" i="13"/>
  <c r="D680" i="13"/>
  <c r="D678" i="13"/>
  <c r="D676" i="13"/>
  <c r="D674" i="13"/>
  <c r="D672" i="13"/>
  <c r="D670" i="13"/>
  <c r="D668" i="13"/>
  <c r="D666" i="13"/>
  <c r="D664" i="13"/>
  <c r="D662" i="13"/>
  <c r="D660" i="13"/>
  <c r="D658" i="13"/>
  <c r="D656" i="13"/>
  <c r="D654" i="13"/>
  <c r="D652" i="13"/>
  <c r="D650" i="13"/>
  <c r="D648" i="13"/>
  <c r="D646" i="13"/>
  <c r="D644" i="13"/>
  <c r="D642" i="13"/>
  <c r="D640" i="13"/>
  <c r="D638" i="13"/>
  <c r="D636" i="13"/>
  <c r="D634" i="13"/>
  <c r="D632" i="13"/>
  <c r="D630" i="13"/>
  <c r="D628" i="13"/>
  <c r="D626" i="13"/>
  <c r="D624" i="13"/>
  <c r="D622" i="13"/>
  <c r="D620" i="13"/>
  <c r="D618" i="13"/>
  <c r="D616" i="13"/>
  <c r="D614" i="13"/>
  <c r="D612" i="13"/>
  <c r="D610" i="13"/>
  <c r="D608" i="13"/>
  <c r="D606" i="13"/>
  <c r="D604" i="13"/>
  <c r="D602" i="13"/>
  <c r="D600" i="13"/>
  <c r="D598" i="13"/>
  <c r="D596" i="13"/>
  <c r="D594" i="13"/>
  <c r="D592" i="13"/>
  <c r="D590" i="13"/>
  <c r="D588" i="13"/>
  <c r="D586" i="13"/>
  <c r="D584" i="13"/>
  <c r="D582" i="13"/>
  <c r="D580" i="13"/>
  <c r="D578" i="13"/>
  <c r="D576" i="13"/>
  <c r="D574" i="13"/>
  <c r="D572" i="13"/>
  <c r="D570" i="13"/>
  <c r="D568" i="13"/>
  <c r="D566" i="13"/>
  <c r="D564" i="13"/>
  <c r="D562" i="13"/>
  <c r="D560" i="13"/>
  <c r="D558" i="13"/>
  <c r="D556" i="13"/>
  <c r="D554" i="13"/>
  <c r="D552" i="13"/>
  <c r="D550" i="13"/>
  <c r="D548" i="13"/>
  <c r="D546" i="13"/>
  <c r="D544" i="13"/>
  <c r="D542" i="13"/>
  <c r="D540" i="13"/>
  <c r="D538" i="13"/>
  <c r="D536" i="13"/>
  <c r="D534" i="13"/>
  <c r="D532" i="13"/>
  <c r="D530" i="13"/>
  <c r="D528" i="13"/>
  <c r="D526" i="13"/>
  <c r="D524" i="13"/>
  <c r="D522" i="13"/>
  <c r="D520" i="13"/>
  <c r="D518" i="13"/>
  <c r="D516" i="13"/>
  <c r="D514" i="13"/>
  <c r="D512" i="13"/>
  <c r="D510" i="13"/>
  <c r="D508" i="13"/>
  <c r="D506" i="13"/>
  <c r="D504" i="13"/>
  <c r="D502" i="13"/>
  <c r="D500" i="13"/>
  <c r="D498" i="13"/>
  <c r="D496" i="13"/>
  <c r="D494" i="13"/>
  <c r="D492" i="13"/>
  <c r="D490" i="13"/>
  <c r="D488" i="13"/>
  <c r="D486" i="13"/>
  <c r="D484" i="13"/>
  <c r="D482" i="13"/>
  <c r="D480" i="13"/>
  <c r="D478" i="13"/>
  <c r="D476" i="13"/>
  <c r="D474" i="13"/>
  <c r="D472" i="13"/>
  <c r="D470" i="13"/>
  <c r="D468" i="13"/>
  <c r="D466" i="13"/>
  <c r="D464" i="13"/>
  <c r="D462" i="13"/>
  <c r="D460" i="13"/>
  <c r="D458" i="13"/>
  <c r="D456" i="13"/>
  <c r="D454" i="13"/>
  <c r="D452" i="13"/>
  <c r="D450" i="13"/>
  <c r="D448" i="13"/>
  <c r="D446" i="13"/>
  <c r="D444" i="13"/>
  <c r="D442" i="13"/>
  <c r="D440" i="13"/>
  <c r="D438" i="13"/>
  <c r="D436" i="13"/>
  <c r="D434" i="13"/>
  <c r="D432" i="13"/>
  <c r="D430" i="13"/>
  <c r="D428" i="13"/>
  <c r="D426" i="13"/>
  <c r="D424" i="13"/>
  <c r="D422" i="13"/>
  <c r="D420" i="13"/>
  <c r="D418" i="13"/>
  <c r="D416" i="13"/>
  <c r="D414" i="13"/>
  <c r="D412" i="13"/>
  <c r="D410" i="13"/>
  <c r="D408" i="13"/>
  <c r="D406" i="13"/>
  <c r="D404" i="13"/>
  <c r="D402" i="13"/>
  <c r="D400" i="13"/>
  <c r="D398" i="13"/>
  <c r="D396" i="13"/>
  <c r="D394" i="13"/>
  <c r="D392" i="13"/>
  <c r="D390" i="13"/>
  <c r="D388" i="13"/>
  <c r="D386" i="13"/>
  <c r="D384" i="13"/>
  <c r="D382" i="13"/>
  <c r="D380" i="13"/>
  <c r="D378" i="13"/>
  <c r="D376" i="13"/>
  <c r="D374" i="13"/>
  <c r="D372" i="13"/>
  <c r="D370" i="13"/>
  <c r="D368" i="13"/>
  <c r="D366" i="13"/>
  <c r="D364" i="13"/>
  <c r="D362" i="13"/>
  <c r="D360" i="13"/>
  <c r="D358" i="13"/>
  <c r="D356" i="13"/>
  <c r="D354" i="13"/>
  <c r="D352" i="13"/>
  <c r="D350" i="13"/>
  <c r="D348" i="13"/>
  <c r="D346" i="13"/>
  <c r="D344" i="13"/>
  <c r="D342" i="13"/>
  <c r="D340" i="13"/>
  <c r="D338" i="13"/>
  <c r="D336" i="13"/>
  <c r="D334" i="13"/>
  <c r="D332" i="13"/>
  <c r="D330" i="13"/>
  <c r="D328" i="13"/>
  <c r="D326" i="13"/>
  <c r="D324" i="13"/>
  <c r="D322" i="13"/>
  <c r="D320" i="13"/>
  <c r="D318" i="13"/>
  <c r="D316" i="13"/>
  <c r="D314" i="13"/>
  <c r="D312" i="13"/>
  <c r="D310" i="13"/>
  <c r="D308" i="13"/>
  <c r="D306" i="13"/>
  <c r="D304" i="13"/>
  <c r="D302" i="13"/>
  <c r="D300" i="13"/>
  <c r="D298" i="13"/>
  <c r="D296" i="13"/>
  <c r="D294" i="13"/>
  <c r="D292" i="13"/>
  <c r="D290" i="13"/>
  <c r="D288" i="13"/>
  <c r="D286" i="13"/>
  <c r="D284" i="13"/>
  <c r="D282" i="13"/>
  <c r="D280" i="13"/>
  <c r="D278" i="13"/>
  <c r="D276" i="13"/>
  <c r="D274" i="13"/>
  <c r="D272" i="13"/>
  <c r="D270" i="13"/>
  <c r="D268" i="13"/>
  <c r="D266" i="13"/>
  <c r="D264" i="13"/>
  <c r="D262" i="13"/>
  <c r="D260" i="13"/>
  <c r="D258" i="13"/>
  <c r="D256" i="13"/>
  <c r="D254" i="13"/>
  <c r="D252" i="13"/>
  <c r="D250" i="13"/>
  <c r="D248" i="13"/>
  <c r="D246" i="13"/>
  <c r="D244" i="13"/>
  <c r="D242" i="13"/>
  <c r="D240" i="13"/>
  <c r="D238" i="13"/>
  <c r="D236" i="13"/>
  <c r="D234" i="13"/>
  <c r="D232" i="13"/>
  <c r="D230" i="13"/>
  <c r="D228" i="13"/>
  <c r="D226" i="13"/>
  <c r="D224" i="13"/>
  <c r="D222" i="13"/>
  <c r="D220" i="13"/>
  <c r="D218" i="13"/>
  <c r="D216" i="13"/>
  <c r="D214" i="13"/>
  <c r="D212" i="13"/>
  <c r="D210" i="13"/>
  <c r="D208" i="13"/>
  <c r="D206" i="13"/>
  <c r="D204" i="13"/>
  <c r="D202" i="13"/>
  <c r="D200" i="13"/>
  <c r="D198" i="13"/>
  <c r="D196" i="13"/>
  <c r="D194" i="13"/>
  <c r="D192" i="13"/>
  <c r="D190" i="13"/>
  <c r="D188" i="13"/>
  <c r="D186" i="13"/>
  <c r="D184" i="13"/>
  <c r="D182" i="13"/>
  <c r="D180" i="13"/>
  <c r="D178" i="13"/>
  <c r="D176" i="13"/>
  <c r="D174" i="13"/>
  <c r="D172" i="13"/>
  <c r="D170" i="13"/>
  <c r="D168" i="13"/>
  <c r="D166" i="13"/>
  <c r="D164" i="13"/>
  <c r="D162" i="13"/>
  <c r="D160" i="13"/>
  <c r="D158" i="13"/>
  <c r="D156" i="13"/>
  <c r="D154" i="13"/>
  <c r="D152" i="13"/>
  <c r="D150" i="13"/>
  <c r="D148" i="13"/>
  <c r="D146" i="13"/>
  <c r="D144" i="13"/>
  <c r="D142" i="13"/>
  <c r="D140" i="13"/>
  <c r="D138" i="13"/>
  <c r="D136" i="13"/>
  <c r="D134" i="13"/>
  <c r="D132" i="13"/>
  <c r="D130" i="13"/>
  <c r="D128" i="13"/>
  <c r="D126" i="13"/>
  <c r="D124" i="13"/>
  <c r="D122" i="13"/>
  <c r="D120" i="13"/>
  <c r="D118" i="13"/>
  <c r="D116" i="13"/>
  <c r="D114" i="13"/>
  <c r="D112" i="13"/>
  <c r="D110" i="13"/>
  <c r="D108" i="13"/>
  <c r="D106" i="13"/>
  <c r="D104" i="13"/>
  <c r="D102" i="13"/>
  <c r="D100" i="13"/>
  <c r="D98" i="13"/>
  <c r="D96" i="13"/>
  <c r="D94" i="13"/>
  <c r="D92" i="13"/>
  <c r="D90" i="13"/>
  <c r="D88" i="13"/>
  <c r="D86" i="13"/>
  <c r="D84" i="13"/>
  <c r="D82" i="13"/>
  <c r="D80" i="13"/>
  <c r="D78" i="13"/>
  <c r="D76" i="13"/>
  <c r="D74" i="13"/>
  <c r="D72" i="13"/>
  <c r="D70" i="13"/>
  <c r="D68" i="13"/>
  <c r="D66" i="13"/>
  <c r="D64" i="13"/>
  <c r="D62" i="13"/>
  <c r="D60" i="13"/>
  <c r="D58" i="13"/>
  <c r="D56" i="13"/>
  <c r="D54" i="13"/>
  <c r="D52" i="13"/>
  <c r="D50" i="13"/>
  <c r="D48" i="13"/>
  <c r="D46" i="13"/>
  <c r="D44" i="13"/>
  <c r="D42" i="13"/>
  <c r="D40" i="13"/>
  <c r="D38" i="13"/>
  <c r="D36" i="13"/>
  <c r="D34" i="13"/>
  <c r="D32" i="13"/>
  <c r="D30" i="13"/>
  <c r="D28" i="13"/>
  <c r="D26" i="13"/>
  <c r="D24" i="13"/>
  <c r="D22" i="13"/>
  <c r="D20" i="13"/>
  <c r="D18" i="13"/>
  <c r="D16" i="13"/>
  <c r="D14" i="13"/>
  <c r="D12" i="13"/>
  <c r="D10" i="13"/>
  <c r="D8" i="13"/>
  <c r="C1184" i="13"/>
  <c r="C1182" i="13"/>
  <c r="C1180" i="13"/>
  <c r="C1178" i="13"/>
  <c r="C1176" i="13"/>
  <c r="C1174" i="13"/>
  <c r="C1172" i="13"/>
  <c r="C1170" i="13"/>
  <c r="C1168" i="13"/>
  <c r="C1166" i="13"/>
  <c r="C1164" i="13"/>
  <c r="C1162" i="13"/>
  <c r="C1160" i="13"/>
  <c r="C1158" i="13"/>
  <c r="C1156" i="13"/>
  <c r="C1154" i="13"/>
  <c r="C1152" i="13"/>
  <c r="C1150" i="13"/>
  <c r="C1148" i="13"/>
  <c r="C1146" i="13"/>
  <c r="C1144" i="13"/>
  <c r="C1142" i="13"/>
  <c r="C1140" i="13"/>
  <c r="C1138" i="13"/>
  <c r="C1136" i="13"/>
  <c r="C1134" i="13"/>
  <c r="C1132" i="13"/>
  <c r="C1130" i="13"/>
  <c r="C1128" i="13"/>
  <c r="C1126" i="13"/>
  <c r="C1124" i="13"/>
  <c r="C1122" i="13"/>
  <c r="C1120" i="13"/>
  <c r="C1118" i="13"/>
  <c r="C1116" i="13"/>
  <c r="C1114" i="13"/>
  <c r="C1112" i="13"/>
  <c r="C1110" i="13"/>
  <c r="C1108" i="13"/>
  <c r="C1106" i="13"/>
  <c r="C1104" i="13"/>
  <c r="C1102" i="13"/>
  <c r="C1100" i="13"/>
  <c r="C1098" i="13"/>
  <c r="C1096" i="13"/>
  <c r="C1094" i="13"/>
  <c r="C1092" i="13"/>
  <c r="C1090" i="13"/>
  <c r="C1088" i="13"/>
  <c r="C1086" i="13"/>
  <c r="C1084" i="13"/>
  <c r="C1082" i="13"/>
  <c r="C1080" i="13"/>
  <c r="C1078" i="13"/>
  <c r="C1076" i="13"/>
  <c r="C1074" i="13"/>
  <c r="C1072" i="13"/>
  <c r="C1070" i="13"/>
  <c r="C1068" i="13"/>
  <c r="C1066" i="13"/>
  <c r="C1064" i="13"/>
  <c r="C1062" i="13"/>
  <c r="C1060" i="13"/>
  <c r="C1058" i="13"/>
  <c r="C1056" i="13"/>
  <c r="C1054" i="13"/>
  <c r="C1052" i="13"/>
  <c r="C1050" i="13"/>
  <c r="C1048" i="13"/>
  <c r="C1046" i="13"/>
  <c r="C1044" i="13"/>
  <c r="C1042" i="13"/>
  <c r="C1040" i="13"/>
  <c r="C1038" i="13"/>
  <c r="C1036" i="13"/>
  <c r="C1034" i="13"/>
  <c r="C1032" i="13"/>
  <c r="C1030" i="13"/>
  <c r="C1028" i="13"/>
  <c r="C1026" i="13"/>
  <c r="C1024" i="13"/>
  <c r="C1022" i="13"/>
  <c r="C1020" i="13"/>
  <c r="C1018" i="13"/>
  <c r="C1016" i="13"/>
  <c r="C1014" i="13"/>
  <c r="C1012" i="13"/>
  <c r="C1010" i="13"/>
  <c r="C1008" i="13"/>
  <c r="C1006" i="13"/>
  <c r="C1004" i="13"/>
  <c r="C1002" i="13"/>
  <c r="C1000" i="13"/>
  <c r="C998" i="13"/>
  <c r="C996" i="13"/>
  <c r="C994" i="13"/>
  <c r="C992" i="13"/>
  <c r="C990" i="13"/>
  <c r="C988" i="13"/>
  <c r="C986" i="13"/>
  <c r="C984" i="13"/>
  <c r="C982" i="13"/>
  <c r="C980" i="13"/>
  <c r="C978" i="13"/>
  <c r="C976" i="13"/>
  <c r="C974" i="13"/>
  <c r="C972" i="13"/>
  <c r="C970" i="13"/>
  <c r="C968" i="13"/>
  <c r="C966" i="13"/>
  <c r="C964" i="13"/>
  <c r="C962" i="13"/>
  <c r="C960" i="13"/>
  <c r="C958" i="13"/>
  <c r="C956" i="13"/>
  <c r="C954" i="13"/>
  <c r="C952" i="13"/>
  <c r="C950" i="13"/>
  <c r="C948" i="13"/>
  <c r="C946" i="13"/>
  <c r="C944" i="13"/>
  <c r="C942" i="13"/>
  <c r="C940" i="13"/>
  <c r="C938" i="13"/>
  <c r="C936" i="13"/>
  <c r="C934" i="13"/>
  <c r="C932" i="13"/>
  <c r="C930" i="13"/>
  <c r="C928" i="13"/>
  <c r="C926" i="13"/>
  <c r="C924" i="13"/>
  <c r="C922" i="13"/>
  <c r="C920" i="13"/>
  <c r="C918" i="13"/>
  <c r="C916" i="13"/>
  <c r="C914" i="13"/>
  <c r="C912" i="13"/>
  <c r="C910" i="13"/>
  <c r="C908" i="13"/>
  <c r="C906" i="13"/>
  <c r="C904" i="13"/>
  <c r="C902" i="13"/>
  <c r="C900" i="13"/>
  <c r="C898" i="13"/>
  <c r="C896" i="13"/>
  <c r="C894" i="13"/>
  <c r="C892" i="13"/>
  <c r="C890" i="13"/>
  <c r="C888" i="13"/>
  <c r="C886" i="13"/>
  <c r="C884" i="13"/>
  <c r="C882" i="13"/>
  <c r="C880" i="13"/>
  <c r="C878" i="13"/>
  <c r="C876" i="13"/>
  <c r="C874" i="13"/>
  <c r="C872" i="13"/>
  <c r="C870" i="13"/>
  <c r="C868" i="13"/>
  <c r="C866" i="13"/>
  <c r="C864" i="13"/>
  <c r="C862" i="13"/>
  <c r="C860" i="13"/>
  <c r="C858" i="13"/>
  <c r="C856" i="13"/>
  <c r="C854" i="13"/>
  <c r="C852" i="13"/>
  <c r="C850" i="13"/>
  <c r="C848" i="13"/>
  <c r="C846" i="13"/>
  <c r="C844" i="13"/>
  <c r="C842" i="13"/>
  <c r="C840" i="13"/>
  <c r="C838" i="13"/>
  <c r="C836" i="13"/>
  <c r="C834" i="13"/>
  <c r="C832" i="13"/>
  <c r="C830" i="13"/>
  <c r="C828" i="13"/>
  <c r="C826" i="13"/>
  <c r="C824" i="13"/>
  <c r="C822" i="13"/>
  <c r="C820" i="13"/>
  <c r="C818" i="13"/>
  <c r="C816" i="13"/>
  <c r="C814" i="13"/>
  <c r="C812" i="13"/>
  <c r="C810" i="13"/>
  <c r="C808" i="13"/>
  <c r="C806" i="13"/>
  <c r="C804" i="13"/>
  <c r="C802" i="13"/>
  <c r="C800" i="13"/>
  <c r="C798" i="13"/>
  <c r="C796" i="13"/>
  <c r="C794" i="13"/>
  <c r="C792" i="13"/>
  <c r="C790" i="13"/>
  <c r="C788" i="13"/>
  <c r="C786" i="13"/>
  <c r="C784" i="13"/>
  <c r="C782" i="13"/>
  <c r="C780" i="13"/>
  <c r="C778" i="13"/>
  <c r="C776" i="13"/>
  <c r="C774" i="13"/>
  <c r="C772" i="13"/>
  <c r="C770" i="13"/>
  <c r="C768" i="13"/>
  <c r="C766" i="13"/>
  <c r="C764" i="13"/>
  <c r="C762" i="13"/>
  <c r="C760" i="13"/>
  <c r="C758" i="13"/>
  <c r="C756" i="13"/>
  <c r="C754" i="13"/>
  <c r="C752" i="13"/>
  <c r="C750" i="13"/>
  <c r="C748" i="13"/>
  <c r="C746" i="13"/>
  <c r="C744" i="13"/>
  <c r="C742" i="13"/>
  <c r="C740" i="13"/>
  <c r="C738" i="13"/>
  <c r="C736" i="13"/>
  <c r="C734" i="13"/>
  <c r="C732" i="13"/>
  <c r="C730" i="13"/>
  <c r="C728" i="13"/>
  <c r="C726" i="13"/>
  <c r="C724" i="13"/>
  <c r="C722" i="13"/>
  <c r="C720" i="13"/>
  <c r="C718" i="13"/>
  <c r="C716" i="13"/>
  <c r="C714" i="13"/>
  <c r="C712" i="13"/>
  <c r="C710" i="13"/>
  <c r="C708" i="13"/>
  <c r="C706" i="13"/>
  <c r="C704" i="13"/>
  <c r="C702" i="13"/>
  <c r="C700" i="13"/>
  <c r="C698" i="13"/>
  <c r="C696" i="13"/>
  <c r="C694" i="13"/>
  <c r="C692" i="13"/>
  <c r="C690" i="13"/>
  <c r="C688" i="13"/>
  <c r="C686" i="13"/>
  <c r="C684" i="13"/>
  <c r="C682" i="13"/>
  <c r="C680" i="13"/>
  <c r="C678" i="13"/>
  <c r="C676" i="13"/>
  <c r="C674" i="13"/>
  <c r="C672" i="13"/>
  <c r="C670" i="13"/>
  <c r="C668" i="13"/>
  <c r="C666" i="13"/>
  <c r="C664" i="13"/>
  <c r="C662" i="13"/>
  <c r="C660" i="13"/>
  <c r="C658" i="13"/>
  <c r="C656" i="13"/>
  <c r="C654" i="13"/>
  <c r="C652" i="13"/>
  <c r="C650" i="13"/>
  <c r="C648" i="13"/>
  <c r="C646" i="13"/>
  <c r="C644" i="13"/>
  <c r="C642" i="13"/>
  <c r="C640" i="13"/>
  <c r="C638" i="13"/>
  <c r="C636" i="13"/>
  <c r="C634" i="13"/>
  <c r="C632" i="13"/>
  <c r="C630" i="13"/>
  <c r="C628" i="13"/>
  <c r="C626" i="13"/>
  <c r="C624" i="13"/>
  <c r="C622" i="13"/>
  <c r="C620" i="13"/>
  <c r="C618" i="13"/>
  <c r="C616" i="13"/>
  <c r="C614" i="13"/>
  <c r="C612" i="13"/>
  <c r="C610" i="13"/>
  <c r="C608" i="13"/>
  <c r="C606" i="13"/>
  <c r="C604" i="13"/>
  <c r="C602" i="13"/>
  <c r="C600" i="13"/>
  <c r="C598" i="13"/>
  <c r="C596" i="13"/>
  <c r="C594" i="13"/>
  <c r="C592" i="13"/>
  <c r="C590" i="13"/>
  <c r="C588" i="13"/>
  <c r="C586" i="13"/>
  <c r="C584" i="13"/>
  <c r="C582" i="13"/>
  <c r="C580" i="13"/>
  <c r="C578" i="13"/>
  <c r="C576" i="13"/>
  <c r="C574" i="13"/>
  <c r="C572" i="13"/>
  <c r="C570" i="13"/>
  <c r="C568" i="13"/>
  <c r="C566" i="13"/>
  <c r="C564" i="13"/>
  <c r="C562" i="13"/>
  <c r="C560" i="13"/>
  <c r="C558" i="13"/>
  <c r="C556" i="13"/>
  <c r="C554" i="13"/>
  <c r="C552" i="13"/>
  <c r="C550" i="13"/>
  <c r="C548" i="13"/>
  <c r="C546" i="13"/>
  <c r="C544" i="13"/>
  <c r="C542" i="13"/>
  <c r="C540" i="13"/>
  <c r="C538" i="13"/>
  <c r="C536" i="13"/>
  <c r="C534" i="13"/>
  <c r="C532" i="13"/>
  <c r="C530" i="13"/>
  <c r="C528" i="13"/>
  <c r="C526" i="13"/>
  <c r="C524" i="13"/>
  <c r="C522" i="13"/>
  <c r="C520" i="13"/>
  <c r="C518" i="13"/>
  <c r="C516" i="13"/>
  <c r="C514" i="13"/>
  <c r="C512" i="13"/>
  <c r="C510" i="13"/>
  <c r="C508" i="13"/>
  <c r="C506" i="13"/>
  <c r="C504" i="13"/>
  <c r="C502" i="13"/>
  <c r="C500" i="13"/>
  <c r="C498" i="13"/>
  <c r="C496" i="13"/>
  <c r="C494" i="13"/>
  <c r="C492" i="13"/>
  <c r="C490" i="13"/>
  <c r="C488" i="13"/>
  <c r="C486" i="13"/>
  <c r="C484" i="13"/>
  <c r="C482" i="13"/>
  <c r="C480" i="13"/>
  <c r="C478" i="13"/>
  <c r="C476" i="13"/>
  <c r="C474" i="13"/>
  <c r="C472" i="13"/>
  <c r="C470" i="13"/>
  <c r="C468" i="13"/>
  <c r="C466" i="13"/>
  <c r="C464" i="13"/>
  <c r="C462" i="13"/>
  <c r="C460" i="13"/>
  <c r="C458" i="13"/>
  <c r="C456" i="13"/>
  <c r="C454" i="13"/>
  <c r="C452" i="13"/>
  <c r="C450" i="13"/>
  <c r="C448" i="13"/>
  <c r="C446" i="13"/>
  <c r="C444" i="13"/>
  <c r="C442" i="13"/>
  <c r="C440" i="13"/>
  <c r="C438" i="13"/>
  <c r="C436" i="13"/>
  <c r="C434" i="13"/>
  <c r="C432" i="13"/>
  <c r="C430" i="13"/>
  <c r="C428" i="13"/>
  <c r="C426" i="13"/>
  <c r="C424" i="13"/>
  <c r="C422" i="13"/>
  <c r="C420" i="13"/>
  <c r="C418" i="13"/>
  <c r="C416" i="13"/>
  <c r="C414" i="13"/>
  <c r="C412" i="13"/>
  <c r="C410" i="13"/>
  <c r="C408" i="13"/>
  <c r="C406" i="13"/>
  <c r="C404" i="13"/>
  <c r="C402" i="13"/>
  <c r="C400" i="13"/>
  <c r="C398" i="13"/>
  <c r="C396" i="13"/>
  <c r="C394" i="13"/>
  <c r="C392" i="13"/>
  <c r="C390" i="13"/>
  <c r="C388" i="13"/>
  <c r="C386" i="13"/>
  <c r="C384" i="13"/>
  <c r="C382" i="13"/>
  <c r="C380" i="13"/>
  <c r="C378" i="13"/>
  <c r="C376" i="13"/>
  <c r="C374" i="13"/>
  <c r="C372" i="13"/>
  <c r="C370" i="13"/>
  <c r="C368" i="13"/>
  <c r="C366" i="13"/>
  <c r="C364" i="13"/>
  <c r="C362" i="13"/>
  <c r="C360" i="13"/>
  <c r="C358" i="13"/>
  <c r="C356" i="13"/>
  <c r="C354" i="13"/>
  <c r="C352" i="13"/>
  <c r="C350" i="13"/>
  <c r="C348" i="13"/>
  <c r="C346" i="13"/>
  <c r="C344" i="13"/>
  <c r="C342" i="13"/>
  <c r="C340" i="13"/>
  <c r="C338" i="13"/>
  <c r="C336" i="13"/>
  <c r="C334" i="13"/>
  <c r="C332" i="13"/>
  <c r="C330" i="13"/>
  <c r="C328" i="13"/>
  <c r="C326" i="13"/>
  <c r="C324" i="13"/>
  <c r="C322" i="13"/>
  <c r="C320" i="13"/>
  <c r="C318" i="13"/>
  <c r="C316" i="13"/>
  <c r="C314" i="13"/>
  <c r="C312" i="13"/>
  <c r="C310" i="13"/>
  <c r="C308" i="13"/>
  <c r="C306" i="13"/>
  <c r="C304" i="13"/>
  <c r="C302" i="13"/>
  <c r="C300" i="13"/>
  <c r="C298" i="13"/>
  <c r="C296" i="13"/>
  <c r="C294" i="13"/>
  <c r="C292" i="13"/>
  <c r="C290" i="13"/>
  <c r="C288" i="13"/>
  <c r="C286" i="13"/>
  <c r="C284" i="13"/>
  <c r="C282" i="13"/>
  <c r="C280" i="13"/>
  <c r="C278" i="13"/>
  <c r="C276" i="13"/>
  <c r="C274" i="13"/>
  <c r="C272" i="13"/>
  <c r="C270" i="13"/>
  <c r="C268" i="13"/>
  <c r="C266" i="13"/>
  <c r="C264" i="13"/>
  <c r="C262" i="13"/>
  <c r="C260" i="13"/>
  <c r="C258" i="13"/>
  <c r="C256" i="13"/>
  <c r="C254" i="13"/>
  <c r="C252" i="13"/>
  <c r="C250" i="13"/>
  <c r="C248" i="13"/>
  <c r="C246" i="13"/>
  <c r="C244" i="13"/>
  <c r="C242" i="13"/>
  <c r="C240" i="13"/>
  <c r="C238" i="13"/>
  <c r="C236" i="13"/>
  <c r="C234" i="13"/>
  <c r="C232" i="13"/>
  <c r="C230" i="13"/>
  <c r="C228" i="13"/>
  <c r="C226" i="13"/>
  <c r="C224" i="13"/>
  <c r="C222" i="13"/>
  <c r="C220" i="13"/>
  <c r="C218" i="13"/>
  <c r="C216" i="13"/>
  <c r="C214" i="13"/>
  <c r="C212" i="13"/>
  <c r="C210" i="13"/>
  <c r="C208" i="13"/>
  <c r="C206" i="13"/>
  <c r="C204" i="13"/>
  <c r="C202" i="13"/>
  <c r="C200" i="13"/>
  <c r="C198" i="13"/>
  <c r="C196" i="13"/>
  <c r="C194" i="13"/>
  <c r="C192" i="13"/>
  <c r="C190" i="13"/>
  <c r="C188" i="13"/>
  <c r="C186" i="13"/>
  <c r="C184" i="13"/>
  <c r="C182" i="13"/>
  <c r="C180" i="13"/>
  <c r="C178" i="13"/>
  <c r="C176" i="13"/>
  <c r="C174" i="13"/>
  <c r="C172" i="13"/>
  <c r="C170" i="13"/>
  <c r="C168" i="13"/>
  <c r="C166" i="13"/>
  <c r="C164" i="13"/>
  <c r="C162" i="13"/>
  <c r="C160" i="13"/>
  <c r="C158" i="13"/>
  <c r="C156" i="13"/>
  <c r="C154" i="13"/>
  <c r="C152" i="13"/>
  <c r="C150" i="13"/>
  <c r="C148" i="13"/>
  <c r="C146" i="13"/>
  <c r="C144" i="13"/>
  <c r="C142" i="13"/>
  <c r="C140" i="13"/>
  <c r="C138" i="13"/>
  <c r="C136" i="13"/>
  <c r="C134" i="13"/>
  <c r="C132" i="13"/>
  <c r="C130" i="13"/>
  <c r="C128" i="13"/>
  <c r="C126" i="13"/>
  <c r="C124" i="13"/>
  <c r="C122" i="13"/>
  <c r="C120" i="13"/>
  <c r="C118" i="13"/>
  <c r="C116" i="13"/>
  <c r="C114" i="13"/>
  <c r="C112" i="13"/>
  <c r="C110" i="13"/>
  <c r="C108" i="13"/>
  <c r="C106" i="13"/>
  <c r="C104" i="13"/>
  <c r="C102" i="13"/>
  <c r="C100" i="13"/>
  <c r="C98" i="13"/>
  <c r="C96" i="13"/>
  <c r="C94" i="13"/>
  <c r="C92" i="13"/>
  <c r="C90" i="13"/>
  <c r="C88" i="13"/>
  <c r="C86" i="13"/>
  <c r="C84" i="13"/>
  <c r="C82" i="13"/>
  <c r="C80" i="13"/>
  <c r="C78" i="13"/>
  <c r="C76" i="13"/>
  <c r="C74" i="13"/>
  <c r="C72" i="13"/>
  <c r="C70" i="13"/>
  <c r="C68" i="13"/>
  <c r="C66" i="13"/>
  <c r="C64" i="13"/>
  <c r="C62" i="13"/>
  <c r="C60" i="13"/>
  <c r="C58" i="13"/>
  <c r="C56" i="13"/>
  <c r="C54" i="13"/>
  <c r="C52" i="13"/>
  <c r="C50" i="13"/>
  <c r="C48" i="13"/>
  <c r="C46" i="13"/>
  <c r="C44" i="13"/>
  <c r="C42" i="13"/>
  <c r="C40" i="13"/>
  <c r="C38" i="13"/>
  <c r="C36" i="13"/>
  <c r="C34" i="13"/>
  <c r="C32" i="13"/>
  <c r="C30" i="13"/>
  <c r="C28" i="13"/>
  <c r="C26" i="13"/>
  <c r="C24" i="13"/>
  <c r="C22" i="13"/>
  <c r="C20" i="13"/>
  <c r="C18" i="13"/>
  <c r="C16" i="13"/>
  <c r="C14" i="13"/>
  <c r="C12" i="13"/>
  <c r="C10" i="13"/>
  <c r="C8" i="13"/>
  <c r="B1184" i="13"/>
  <c r="B1182" i="13"/>
  <c r="B1180" i="13"/>
  <c r="B1178" i="13"/>
  <c r="B1176" i="13"/>
  <c r="B1174" i="13"/>
  <c r="B1172" i="13"/>
  <c r="B1170" i="13"/>
  <c r="B1168" i="13"/>
  <c r="B1166" i="13"/>
  <c r="B1164" i="13"/>
  <c r="B1162" i="13"/>
  <c r="B1160" i="13"/>
  <c r="B1158" i="13"/>
  <c r="B1156" i="13"/>
  <c r="B1154" i="13"/>
  <c r="B1152" i="13"/>
  <c r="B1150" i="13"/>
  <c r="B1148" i="13"/>
  <c r="B1146" i="13"/>
  <c r="B1144" i="13"/>
  <c r="B1142" i="13"/>
  <c r="B1140" i="13"/>
  <c r="B1138" i="13"/>
  <c r="B1136" i="13"/>
  <c r="B1134" i="13"/>
  <c r="B1132" i="13"/>
  <c r="B1130" i="13"/>
  <c r="B1128" i="13"/>
  <c r="B1126" i="13"/>
  <c r="B1124" i="13"/>
  <c r="B1122" i="13"/>
  <c r="B1120" i="13"/>
  <c r="B1118" i="13"/>
  <c r="B1116" i="13"/>
  <c r="B1114" i="13"/>
  <c r="B1112" i="13"/>
  <c r="B1110" i="13"/>
  <c r="B1108" i="13"/>
  <c r="B1106" i="13"/>
  <c r="B1104" i="13"/>
  <c r="B1102" i="13"/>
  <c r="B1100" i="13"/>
  <c r="B1098" i="13"/>
  <c r="B1096" i="13"/>
  <c r="B1094" i="13"/>
  <c r="B1092" i="13"/>
  <c r="B1090" i="13"/>
  <c r="B1088" i="13"/>
  <c r="B1086" i="13"/>
  <c r="B1084" i="13"/>
  <c r="B1082" i="13"/>
  <c r="B1080" i="13"/>
  <c r="B1078" i="13"/>
  <c r="B1076" i="13"/>
  <c r="B1074" i="13"/>
  <c r="B1072" i="13"/>
  <c r="B1070" i="13"/>
  <c r="B1068" i="13"/>
  <c r="B1066" i="13"/>
  <c r="B1064" i="13"/>
  <c r="B1062" i="13"/>
  <c r="B1060" i="13"/>
  <c r="B1058" i="13"/>
  <c r="B1056" i="13"/>
  <c r="B1054" i="13"/>
  <c r="B1052" i="13"/>
  <c r="B1050" i="13"/>
  <c r="B1048" i="13"/>
  <c r="B1046" i="13"/>
  <c r="B1044" i="13"/>
  <c r="B1042" i="13"/>
  <c r="B1040" i="13"/>
  <c r="B1038" i="13"/>
  <c r="B1036" i="13"/>
  <c r="B1034" i="13"/>
  <c r="B1032" i="13"/>
  <c r="B1030" i="13"/>
  <c r="B1028" i="13"/>
  <c r="B1026" i="13"/>
  <c r="B1024" i="13"/>
  <c r="B1022" i="13"/>
  <c r="B1020" i="13"/>
  <c r="B1018" i="13"/>
  <c r="B1016" i="13"/>
  <c r="B1014" i="13"/>
  <c r="B1012" i="13"/>
  <c r="B1010" i="13"/>
  <c r="B1008" i="13"/>
  <c r="B1006" i="13"/>
  <c r="B1004" i="13"/>
  <c r="B1002" i="13"/>
  <c r="B1000" i="13"/>
  <c r="B998" i="13"/>
  <c r="B996" i="13"/>
  <c r="B994" i="13"/>
  <c r="B992" i="13"/>
  <c r="B990" i="13"/>
  <c r="B988" i="13"/>
  <c r="B986" i="13"/>
  <c r="B984" i="13"/>
  <c r="B982" i="13"/>
  <c r="B980" i="13"/>
  <c r="B978" i="13"/>
  <c r="B976" i="13"/>
  <c r="B974" i="13"/>
  <c r="B972" i="13"/>
  <c r="B970" i="13"/>
  <c r="B968" i="13"/>
  <c r="B966" i="13"/>
  <c r="B964" i="13"/>
  <c r="B962" i="13"/>
  <c r="B960" i="13"/>
  <c r="B958" i="13"/>
  <c r="B956" i="13"/>
  <c r="B954" i="13"/>
  <c r="B952" i="13"/>
  <c r="B950" i="13"/>
  <c r="B948" i="13"/>
  <c r="B946" i="13"/>
  <c r="B944" i="13"/>
  <c r="B942" i="13"/>
  <c r="B940" i="13"/>
  <c r="B938" i="13"/>
  <c r="B936" i="13"/>
  <c r="B934" i="13"/>
  <c r="B932" i="13"/>
  <c r="B930" i="13"/>
  <c r="B928" i="13"/>
  <c r="B926" i="13"/>
  <c r="B924" i="13"/>
  <c r="B922" i="13"/>
  <c r="B920" i="13"/>
  <c r="B918" i="13"/>
  <c r="B916" i="13"/>
  <c r="B914" i="13"/>
  <c r="B912" i="13"/>
  <c r="B910" i="13"/>
  <c r="B908" i="13"/>
  <c r="B906" i="13"/>
  <c r="B904" i="13"/>
  <c r="B902" i="13"/>
  <c r="B900" i="13"/>
  <c r="B898" i="13"/>
  <c r="B896" i="13"/>
  <c r="B894" i="13"/>
  <c r="B892" i="13"/>
  <c r="B890" i="13"/>
  <c r="B888" i="13"/>
  <c r="B886" i="13"/>
  <c r="B884" i="13"/>
  <c r="B882" i="13"/>
  <c r="B880" i="13"/>
  <c r="B878" i="13"/>
  <c r="B876" i="13"/>
  <c r="B874" i="13"/>
  <c r="B872" i="13"/>
  <c r="B870" i="13"/>
  <c r="B868" i="13"/>
  <c r="B866" i="13"/>
  <c r="B864" i="13"/>
  <c r="B862" i="13"/>
  <c r="B860" i="13"/>
  <c r="B858" i="13"/>
  <c r="B856" i="13"/>
  <c r="B854" i="13"/>
  <c r="B852" i="13"/>
  <c r="B850" i="13"/>
  <c r="B848" i="13"/>
  <c r="B846" i="13"/>
  <c r="B844" i="13"/>
  <c r="B842" i="13"/>
  <c r="B840" i="13"/>
  <c r="B838" i="13"/>
  <c r="B836" i="13"/>
  <c r="B834" i="13"/>
  <c r="B832" i="13"/>
  <c r="B830" i="13"/>
  <c r="B828" i="13"/>
  <c r="B826" i="13"/>
  <c r="B824" i="13"/>
  <c r="B822" i="13"/>
  <c r="B820" i="13"/>
  <c r="B818" i="13"/>
  <c r="B816" i="13"/>
  <c r="B814" i="13"/>
  <c r="B812" i="13"/>
  <c r="B810" i="13"/>
  <c r="B808" i="13"/>
  <c r="B806" i="13"/>
  <c r="B804" i="13"/>
  <c r="B802" i="13"/>
  <c r="B800" i="13"/>
  <c r="B798" i="13"/>
  <c r="B796" i="13"/>
  <c r="B794" i="13"/>
  <c r="B792" i="13"/>
  <c r="B790" i="13"/>
  <c r="B788" i="13"/>
  <c r="B786" i="13"/>
  <c r="B784" i="13"/>
  <c r="B782" i="13"/>
  <c r="B780" i="13"/>
  <c r="B778" i="13"/>
  <c r="B776" i="13"/>
  <c r="B774" i="13"/>
  <c r="B772" i="13"/>
  <c r="B770" i="13"/>
  <c r="B768" i="13"/>
  <c r="B766" i="13"/>
  <c r="B764" i="13"/>
  <c r="B762" i="13"/>
  <c r="B760" i="13"/>
  <c r="B758" i="13"/>
  <c r="B756" i="13"/>
  <c r="B754" i="13"/>
  <c r="B752" i="13"/>
  <c r="B750" i="13"/>
  <c r="B748" i="13"/>
  <c r="B746" i="13"/>
  <c r="B744" i="13"/>
  <c r="B742" i="13"/>
  <c r="B740" i="13"/>
  <c r="B738" i="13"/>
  <c r="B736" i="13"/>
  <c r="B734" i="13"/>
  <c r="B732" i="13"/>
  <c r="B730" i="13"/>
  <c r="B728" i="13"/>
  <c r="B726" i="13"/>
  <c r="B724" i="13"/>
  <c r="B722" i="13"/>
  <c r="B720" i="13"/>
  <c r="B718" i="13"/>
  <c r="B716" i="13"/>
  <c r="B714" i="13"/>
  <c r="B712" i="13"/>
  <c r="B710" i="13"/>
  <c r="B708" i="13"/>
  <c r="B706" i="13"/>
  <c r="B704" i="13"/>
  <c r="B702" i="13"/>
  <c r="B700" i="13"/>
  <c r="B698" i="13"/>
  <c r="B696" i="13"/>
  <c r="B694" i="13"/>
  <c r="B692" i="13"/>
  <c r="B690" i="13"/>
  <c r="B688" i="13"/>
  <c r="B686" i="13"/>
  <c r="B684" i="13"/>
  <c r="B682" i="13"/>
  <c r="B680" i="13"/>
  <c r="B678" i="13"/>
  <c r="B676" i="13"/>
  <c r="B674" i="13"/>
  <c r="B672" i="13"/>
  <c r="B670" i="13"/>
  <c r="B668" i="13"/>
  <c r="B666" i="13"/>
  <c r="B664" i="13"/>
  <c r="B662" i="13"/>
  <c r="B660" i="13"/>
  <c r="B658" i="13"/>
  <c r="B656" i="13"/>
  <c r="B654" i="13"/>
  <c r="B652" i="13"/>
  <c r="B650" i="13"/>
  <c r="B648" i="13"/>
  <c r="B646" i="13"/>
  <c r="B644" i="13"/>
  <c r="B642" i="13"/>
  <c r="B640" i="13"/>
  <c r="B638" i="13"/>
  <c r="B636" i="13"/>
  <c r="B634" i="13"/>
  <c r="B632" i="13"/>
  <c r="B630" i="13"/>
  <c r="B628" i="13"/>
  <c r="B626" i="13"/>
  <c r="B624" i="13"/>
  <c r="B622" i="13"/>
  <c r="B620" i="13"/>
  <c r="B618" i="13"/>
  <c r="B616" i="13"/>
  <c r="B614" i="13"/>
  <c r="B612" i="13"/>
  <c r="B610" i="13"/>
  <c r="B608" i="13"/>
  <c r="B606" i="13"/>
  <c r="B604" i="13"/>
  <c r="B602" i="13"/>
  <c r="B600" i="13"/>
  <c r="B598" i="13"/>
  <c r="B596" i="13"/>
  <c r="B594" i="13"/>
  <c r="B592" i="13"/>
  <c r="B590" i="13"/>
  <c r="B588" i="13"/>
  <c r="B586" i="13"/>
  <c r="B584" i="13"/>
  <c r="B582" i="13"/>
  <c r="B580" i="13"/>
  <c r="B578" i="13"/>
  <c r="B576" i="13"/>
  <c r="B574" i="13"/>
  <c r="B572" i="13"/>
  <c r="B570" i="13"/>
  <c r="B568" i="13"/>
  <c r="B566" i="13"/>
  <c r="B564" i="13"/>
  <c r="B562" i="13"/>
  <c r="B560" i="13"/>
  <c r="B558" i="13"/>
  <c r="B556" i="13"/>
  <c r="B554" i="13"/>
  <c r="B552" i="13"/>
  <c r="B550" i="13"/>
  <c r="B548" i="13"/>
  <c r="B546" i="13"/>
  <c r="B544" i="13"/>
  <c r="B542" i="13"/>
  <c r="B540" i="13"/>
  <c r="B538" i="13"/>
  <c r="B536" i="13"/>
  <c r="B534" i="13"/>
  <c r="B532" i="13"/>
  <c r="B530" i="13"/>
  <c r="B528" i="13"/>
  <c r="B526" i="13"/>
  <c r="B524" i="13"/>
  <c r="B522" i="13"/>
  <c r="B520" i="13"/>
  <c r="B518" i="13"/>
  <c r="B516" i="13"/>
  <c r="B514" i="13"/>
  <c r="B512" i="13"/>
  <c r="B510" i="13"/>
  <c r="B508" i="13"/>
  <c r="B506" i="13"/>
  <c r="B504" i="13"/>
  <c r="B502" i="13"/>
  <c r="B500" i="13"/>
  <c r="B498" i="13"/>
  <c r="B496" i="13"/>
  <c r="B494" i="13"/>
  <c r="B492" i="13"/>
  <c r="B490" i="13"/>
  <c r="B488" i="13"/>
  <c r="B486" i="13"/>
  <c r="B484" i="13"/>
  <c r="B482" i="13"/>
  <c r="B480" i="13"/>
  <c r="B478" i="13"/>
  <c r="B476" i="13"/>
  <c r="B474" i="13"/>
  <c r="B472" i="13"/>
  <c r="B470" i="13"/>
  <c r="B468" i="13"/>
  <c r="B466" i="13"/>
  <c r="B464" i="13"/>
  <c r="B462" i="13"/>
  <c r="B460" i="13"/>
  <c r="B458" i="13"/>
  <c r="B456" i="13"/>
  <c r="B454" i="13"/>
  <c r="B452" i="13"/>
  <c r="B450" i="13"/>
  <c r="B448" i="13"/>
  <c r="B446" i="13"/>
  <c r="B444" i="13"/>
  <c r="B442" i="13"/>
  <c r="B440" i="13"/>
  <c r="B438" i="13"/>
  <c r="B436" i="13"/>
  <c r="B434" i="13"/>
  <c r="B432" i="13"/>
  <c r="B430" i="13"/>
  <c r="B428" i="13"/>
  <c r="B426" i="13"/>
  <c r="B424" i="13"/>
  <c r="B422" i="13"/>
  <c r="B420" i="13"/>
  <c r="B418" i="13"/>
  <c r="B416" i="13"/>
  <c r="B414" i="13"/>
  <c r="B412" i="13"/>
  <c r="B410" i="13"/>
  <c r="B408" i="13"/>
  <c r="B406" i="13"/>
  <c r="B404" i="13"/>
  <c r="B402" i="13"/>
  <c r="B400" i="13"/>
  <c r="B398" i="13"/>
  <c r="B396" i="13"/>
  <c r="B394" i="13"/>
  <c r="B392" i="13"/>
  <c r="B390" i="13"/>
  <c r="B388" i="13"/>
  <c r="B386" i="13"/>
  <c r="B384" i="13"/>
  <c r="B382" i="13"/>
  <c r="B380" i="13"/>
  <c r="B378" i="13"/>
  <c r="B376" i="13"/>
  <c r="B374" i="13"/>
  <c r="B372" i="13"/>
  <c r="B370" i="13"/>
  <c r="B368" i="13"/>
  <c r="B366" i="13"/>
  <c r="B364" i="13"/>
  <c r="B362" i="13"/>
  <c r="B360" i="13"/>
  <c r="B358" i="13"/>
  <c r="B356" i="13"/>
  <c r="B354" i="13"/>
  <c r="B352" i="13"/>
  <c r="B350" i="13"/>
  <c r="B348" i="13"/>
  <c r="B346" i="13"/>
  <c r="B344" i="13"/>
  <c r="B342" i="13"/>
  <c r="B340" i="13"/>
  <c r="B338" i="13"/>
  <c r="B336" i="13"/>
  <c r="B334" i="13"/>
  <c r="B332" i="13"/>
  <c r="B330" i="13"/>
  <c r="B328" i="13"/>
  <c r="B326" i="13"/>
  <c r="B324" i="13"/>
  <c r="B322" i="13"/>
  <c r="B320" i="13"/>
  <c r="B318" i="13"/>
  <c r="B316" i="13"/>
  <c r="B314" i="13"/>
  <c r="B312" i="13"/>
  <c r="B310" i="13"/>
  <c r="B308" i="13"/>
  <c r="B306" i="13"/>
  <c r="B304" i="13"/>
  <c r="B302" i="13"/>
  <c r="B300" i="13"/>
  <c r="B298" i="13"/>
  <c r="B296" i="13"/>
  <c r="B294" i="13"/>
  <c r="B292" i="13"/>
  <c r="B290" i="13"/>
  <c r="B288" i="13"/>
  <c r="B286" i="13"/>
  <c r="B284" i="13"/>
  <c r="B282" i="13"/>
  <c r="B280" i="13"/>
  <c r="B278" i="13"/>
  <c r="B276" i="13"/>
  <c r="B274" i="13"/>
  <c r="B272" i="13"/>
  <c r="B270" i="13"/>
  <c r="B268" i="13"/>
  <c r="B266" i="13"/>
  <c r="B264" i="13"/>
  <c r="B262" i="13"/>
  <c r="B260" i="13"/>
  <c r="B258" i="13"/>
  <c r="B256" i="13"/>
  <c r="B254" i="13"/>
  <c r="B252" i="13"/>
  <c r="B250" i="13"/>
  <c r="B248" i="13"/>
  <c r="B246" i="13"/>
  <c r="B244" i="13"/>
  <c r="B242" i="13"/>
  <c r="B240" i="13"/>
  <c r="B238" i="13"/>
  <c r="B236" i="13"/>
  <c r="B234" i="13"/>
  <c r="B232" i="13"/>
  <c r="B230" i="13"/>
  <c r="B228" i="13"/>
  <c r="B226" i="13"/>
  <c r="B224" i="13"/>
  <c r="B222" i="13"/>
  <c r="B220" i="13"/>
  <c r="B218" i="13"/>
  <c r="B216" i="13"/>
  <c r="B214" i="13"/>
  <c r="B212" i="13"/>
  <c r="B210" i="13"/>
  <c r="B208" i="13"/>
  <c r="B206" i="13"/>
  <c r="B204" i="13"/>
  <c r="B202" i="13"/>
  <c r="B200" i="13"/>
  <c r="B198" i="13"/>
  <c r="B196" i="13"/>
  <c r="B194" i="13"/>
  <c r="B192" i="13"/>
  <c r="B190" i="13"/>
  <c r="B188" i="13"/>
  <c r="B186" i="13"/>
  <c r="B184" i="13"/>
  <c r="B182" i="13"/>
  <c r="B180" i="13"/>
  <c r="B178" i="13"/>
  <c r="B176" i="13"/>
  <c r="B174" i="13"/>
  <c r="B172" i="13"/>
  <c r="B170" i="13"/>
  <c r="B168" i="13"/>
  <c r="B166" i="13"/>
  <c r="B164" i="13"/>
  <c r="B162" i="13"/>
  <c r="B160" i="13"/>
  <c r="B158" i="13"/>
  <c r="B156" i="13"/>
  <c r="B154" i="13"/>
  <c r="B152" i="13"/>
  <c r="B150" i="13"/>
  <c r="B148" i="13"/>
  <c r="B146" i="13"/>
  <c r="B144" i="13"/>
  <c r="B142" i="13"/>
  <c r="B140" i="13"/>
  <c r="B138" i="13"/>
  <c r="B136" i="13"/>
  <c r="B134" i="13"/>
  <c r="B132" i="13"/>
  <c r="B130" i="13"/>
  <c r="B128" i="13"/>
  <c r="B126" i="13"/>
  <c r="B124" i="13"/>
  <c r="B122" i="13"/>
  <c r="B120" i="13"/>
  <c r="B118" i="13"/>
  <c r="B116" i="13"/>
  <c r="B114" i="13"/>
  <c r="B112" i="13"/>
  <c r="B110" i="13"/>
  <c r="B108" i="13"/>
  <c r="B106" i="13"/>
  <c r="B104" i="13"/>
  <c r="B102" i="13"/>
  <c r="B100" i="13"/>
  <c r="B98" i="13"/>
  <c r="B96" i="13"/>
  <c r="B94" i="13"/>
  <c r="B92" i="13"/>
  <c r="B90" i="13"/>
  <c r="B88" i="13"/>
  <c r="B86" i="13"/>
  <c r="B84" i="13"/>
  <c r="B82" i="13"/>
  <c r="B80" i="13"/>
  <c r="B78" i="13"/>
  <c r="B76" i="13"/>
  <c r="B74" i="13"/>
  <c r="B72" i="13"/>
  <c r="B70" i="13"/>
  <c r="B68" i="13"/>
  <c r="B66" i="13"/>
  <c r="B64" i="13"/>
  <c r="B62" i="13"/>
  <c r="B60" i="13"/>
  <c r="B58" i="13"/>
  <c r="B56" i="13"/>
  <c r="B54" i="13"/>
  <c r="B52" i="13"/>
  <c r="B50" i="13"/>
  <c r="B48" i="13"/>
  <c r="B46" i="13"/>
  <c r="B44" i="13"/>
  <c r="B42" i="13"/>
  <c r="B40" i="13"/>
  <c r="B38" i="13"/>
  <c r="B36" i="13"/>
  <c r="B34" i="13"/>
  <c r="B32" i="13"/>
  <c r="B30" i="13"/>
  <c r="B28" i="13"/>
  <c r="B26" i="13"/>
  <c r="B24" i="13"/>
  <c r="B22" i="13"/>
  <c r="B20" i="13"/>
  <c r="B18" i="13"/>
  <c r="B16" i="13"/>
  <c r="B14" i="13"/>
  <c r="B12" i="13"/>
  <c r="B10" i="13"/>
  <c r="B8" i="13"/>
  <c r="R12" i="2" l="1"/>
  <c r="P1078" i="13" l="1"/>
  <c r="P1080" i="13"/>
  <c r="P1082" i="13"/>
  <c r="P1084" i="13"/>
  <c r="P1086" i="13"/>
  <c r="P1088" i="13"/>
  <c r="P1090" i="13"/>
  <c r="P1092" i="13"/>
  <c r="P1094" i="13"/>
  <c r="P1096" i="13"/>
  <c r="P1098" i="13"/>
  <c r="P1100" i="13"/>
  <c r="P1102" i="13"/>
  <c r="P1104" i="13"/>
  <c r="P1106" i="13"/>
  <c r="P1108" i="13"/>
  <c r="P1110" i="13"/>
  <c r="P1112" i="13"/>
  <c r="P1114" i="13"/>
  <c r="P1116" i="13"/>
  <c r="P1118" i="13"/>
  <c r="P1120" i="13"/>
  <c r="P1122" i="13"/>
  <c r="P1124" i="13"/>
  <c r="P1126" i="13"/>
  <c r="P1128" i="13"/>
  <c r="P1132" i="13"/>
  <c r="P1136" i="13"/>
  <c r="P1138" i="13"/>
  <c r="P1140" i="13"/>
  <c r="P1142" i="13"/>
  <c r="P1144" i="13"/>
  <c r="P1146" i="13"/>
  <c r="P1148" i="13"/>
  <c r="P1150" i="13"/>
  <c r="P1152" i="13"/>
  <c r="P1154" i="13"/>
  <c r="P1156" i="13"/>
  <c r="P1158" i="13"/>
  <c r="P1160" i="13"/>
  <c r="P1162" i="13"/>
  <c r="P1164" i="13"/>
  <c r="P1166" i="13"/>
  <c r="P1168" i="13"/>
  <c r="P1170" i="13"/>
  <c r="P1172" i="13"/>
  <c r="P1174" i="13"/>
  <c r="P1176" i="13"/>
  <c r="P1178" i="13"/>
  <c r="P1180" i="13"/>
  <c r="P1182" i="13"/>
  <c r="P1184" i="13"/>
  <c r="P1186" i="13"/>
  <c r="P1076" i="13"/>
  <c r="P1074" i="13"/>
  <c r="M1079" i="13"/>
  <c r="M1081" i="13"/>
  <c r="M1083" i="13"/>
  <c r="M1085" i="13"/>
  <c r="M1089" i="13"/>
  <c r="M1093" i="13"/>
  <c r="M1095" i="13"/>
  <c r="M1097" i="13"/>
  <c r="M1101" i="13"/>
  <c r="M1103" i="13"/>
  <c r="M1105" i="13"/>
  <c r="M1109" i="13"/>
  <c r="M1111" i="13"/>
  <c r="M1113" i="13"/>
  <c r="M1117" i="13"/>
  <c r="M1119" i="13"/>
  <c r="M1121" i="13"/>
  <c r="M1123" i="13"/>
  <c r="M1125" i="13"/>
  <c r="M1127" i="13"/>
  <c r="M1129" i="13"/>
  <c r="M1133" i="13"/>
  <c r="M1135" i="13"/>
  <c r="M1137" i="13"/>
  <c r="M1139" i="13"/>
  <c r="M1141" i="13"/>
  <c r="M1143" i="13"/>
  <c r="M1145" i="13"/>
  <c r="M1147" i="13"/>
  <c r="M1151" i="13"/>
  <c r="M1153" i="13"/>
  <c r="M1155" i="13"/>
  <c r="M1157" i="13"/>
  <c r="M1159" i="13"/>
  <c r="M1161" i="13"/>
  <c r="M1163" i="13"/>
  <c r="M1167" i="13"/>
  <c r="M1169" i="13"/>
  <c r="M1171" i="13"/>
  <c r="M1173" i="13"/>
  <c r="M1177" i="13"/>
  <c r="M1179" i="13"/>
  <c r="M1183" i="13"/>
  <c r="M1185" i="13"/>
  <c r="M1187" i="13"/>
  <c r="M1077" i="13"/>
  <c r="L1079" i="13"/>
  <c r="L1081" i="13"/>
  <c r="L1083" i="13"/>
  <c r="L1085" i="13"/>
  <c r="L1089" i="13"/>
  <c r="L1093" i="13"/>
  <c r="L1095" i="13"/>
  <c r="L1097" i="13"/>
  <c r="L1101" i="13"/>
  <c r="L1103" i="13"/>
  <c r="L1105" i="13"/>
  <c r="L1109" i="13"/>
  <c r="L1111" i="13"/>
  <c r="L1113" i="13"/>
  <c r="L1117" i="13"/>
  <c r="L1119" i="13"/>
  <c r="L1121" i="13"/>
  <c r="L1123" i="13"/>
  <c r="L1125" i="13"/>
  <c r="L1127" i="13"/>
  <c r="L1129" i="13"/>
  <c r="L1133" i="13"/>
  <c r="L1135" i="13"/>
  <c r="L1137" i="13"/>
  <c r="L1139" i="13"/>
  <c r="L1141" i="13"/>
  <c r="L1143" i="13"/>
  <c r="L1145" i="13"/>
  <c r="L1147" i="13"/>
  <c r="L1151" i="13"/>
  <c r="L1153" i="13"/>
  <c r="L1155" i="13"/>
  <c r="L1157" i="13"/>
  <c r="L1159" i="13"/>
  <c r="L1161" i="13"/>
  <c r="L1163" i="13"/>
  <c r="L1167" i="13"/>
  <c r="L1169" i="13"/>
  <c r="L1171" i="13"/>
  <c r="L1173" i="13"/>
  <c r="L1177" i="13"/>
  <c r="L1179" i="13"/>
  <c r="L1183" i="13"/>
  <c r="L1185" i="13"/>
  <c r="L1187" i="13"/>
  <c r="L1077" i="13"/>
  <c r="K1079" i="13"/>
  <c r="K1081" i="13"/>
  <c r="K1083" i="13"/>
  <c r="K1085" i="13"/>
  <c r="K1089" i="13"/>
  <c r="K1093" i="13"/>
  <c r="K1095" i="13"/>
  <c r="K1097" i="13"/>
  <c r="K1101" i="13"/>
  <c r="K1103" i="13"/>
  <c r="K1105" i="13"/>
  <c r="K1109" i="13"/>
  <c r="K1111" i="13"/>
  <c r="K1113" i="13"/>
  <c r="K1117" i="13"/>
  <c r="K1119" i="13"/>
  <c r="K1121" i="13"/>
  <c r="K1123" i="13"/>
  <c r="K1125" i="13"/>
  <c r="K1127" i="13"/>
  <c r="K1129" i="13"/>
  <c r="K1133" i="13"/>
  <c r="K1135" i="13"/>
  <c r="K1137" i="13"/>
  <c r="K1139" i="13"/>
  <c r="K1141" i="13"/>
  <c r="K1143" i="13"/>
  <c r="K1145" i="13"/>
  <c r="K1147" i="13"/>
  <c r="K1151" i="13"/>
  <c r="K1153" i="13"/>
  <c r="K1155" i="13"/>
  <c r="K1157" i="13"/>
  <c r="K1159" i="13"/>
  <c r="K1161" i="13"/>
  <c r="K1163" i="13"/>
  <c r="K1167" i="13"/>
  <c r="K1169" i="13"/>
  <c r="K1171" i="13"/>
  <c r="K1173" i="13"/>
  <c r="K1177" i="13"/>
  <c r="K1179" i="13"/>
  <c r="K1183" i="13"/>
  <c r="K1185" i="13"/>
  <c r="K1187" i="13"/>
  <c r="K1077" i="13"/>
  <c r="J1079" i="13"/>
  <c r="J1081" i="13"/>
  <c r="J1083" i="13"/>
  <c r="J1085" i="13"/>
  <c r="J1089" i="13"/>
  <c r="J1093" i="13"/>
  <c r="J1095" i="13"/>
  <c r="J1097" i="13"/>
  <c r="J1101" i="13"/>
  <c r="J1103" i="13"/>
  <c r="J1105" i="13"/>
  <c r="J1109" i="13"/>
  <c r="J1111" i="13"/>
  <c r="J1113" i="13"/>
  <c r="J1117" i="13"/>
  <c r="J1119" i="13"/>
  <c r="J1121" i="13"/>
  <c r="J1123" i="13"/>
  <c r="J1125" i="13"/>
  <c r="J1127" i="13"/>
  <c r="J1129" i="13"/>
  <c r="J1133" i="13"/>
  <c r="J1135" i="13"/>
  <c r="J1137" i="13"/>
  <c r="J1139" i="13"/>
  <c r="J1141" i="13"/>
  <c r="J1143" i="13"/>
  <c r="J1145" i="13"/>
  <c r="J1147" i="13"/>
  <c r="J1151" i="13"/>
  <c r="J1153" i="13"/>
  <c r="J1155" i="13"/>
  <c r="J1157" i="13"/>
  <c r="J1159" i="13"/>
  <c r="J1161" i="13"/>
  <c r="J1163" i="13"/>
  <c r="J1167" i="13"/>
  <c r="J1169" i="13"/>
  <c r="J1171" i="13"/>
  <c r="J1173" i="13"/>
  <c r="J1177" i="13"/>
  <c r="J1179" i="13"/>
  <c r="J1183" i="13"/>
  <c r="J1185" i="13"/>
  <c r="J1187" i="13"/>
  <c r="J1077" i="13"/>
  <c r="I1079" i="13"/>
  <c r="I1081" i="13"/>
  <c r="I1083" i="13"/>
  <c r="I1085" i="13"/>
  <c r="I1089" i="13"/>
  <c r="I1093" i="13"/>
  <c r="I1095" i="13"/>
  <c r="I1097" i="13"/>
  <c r="I1101" i="13"/>
  <c r="I1103" i="13"/>
  <c r="I1105" i="13"/>
  <c r="I1109" i="13"/>
  <c r="I1111" i="13"/>
  <c r="I1113" i="13"/>
  <c r="I1117" i="13"/>
  <c r="I1119" i="13"/>
  <c r="I1121" i="13"/>
  <c r="I1123" i="13"/>
  <c r="I1125" i="13"/>
  <c r="I1127" i="13"/>
  <c r="I1129" i="13"/>
  <c r="I1133" i="13"/>
  <c r="I1135" i="13"/>
  <c r="I1137" i="13"/>
  <c r="I1139" i="13"/>
  <c r="I1141" i="13"/>
  <c r="I1143" i="13"/>
  <c r="I1145" i="13"/>
  <c r="I1147" i="13"/>
  <c r="I1151" i="13"/>
  <c r="I1153" i="13"/>
  <c r="I1155" i="13"/>
  <c r="I1157" i="13"/>
  <c r="I1159" i="13"/>
  <c r="I1161" i="13"/>
  <c r="I1163" i="13"/>
  <c r="I1167" i="13"/>
  <c r="I1169" i="13"/>
  <c r="I1171" i="13"/>
  <c r="I1173" i="13"/>
  <c r="I1177" i="13"/>
  <c r="I1179" i="13"/>
  <c r="I1183" i="13"/>
  <c r="I1185" i="13"/>
  <c r="I1187" i="13"/>
  <c r="I1077" i="13"/>
  <c r="H1079" i="13"/>
  <c r="H1081" i="13"/>
  <c r="H1083" i="13"/>
  <c r="H1085" i="13"/>
  <c r="H1089" i="13"/>
  <c r="H1093" i="13"/>
  <c r="H1095" i="13"/>
  <c r="H1097" i="13"/>
  <c r="H1101" i="13"/>
  <c r="H1103" i="13"/>
  <c r="H1105" i="13"/>
  <c r="H1109" i="13"/>
  <c r="H1111" i="13"/>
  <c r="H1113" i="13"/>
  <c r="H1117" i="13"/>
  <c r="H1119" i="13"/>
  <c r="H1121" i="13"/>
  <c r="H1123" i="13"/>
  <c r="H1125" i="13"/>
  <c r="H1127" i="13"/>
  <c r="H1129" i="13"/>
  <c r="H1133" i="13"/>
  <c r="H1135" i="13"/>
  <c r="H1137" i="13"/>
  <c r="H1139" i="13"/>
  <c r="H1141" i="13"/>
  <c r="H1143" i="13"/>
  <c r="H1145" i="13"/>
  <c r="H1147" i="13"/>
  <c r="H1151" i="13"/>
  <c r="H1153" i="13"/>
  <c r="H1155" i="13"/>
  <c r="H1157" i="13"/>
  <c r="H1159" i="13"/>
  <c r="H1161" i="13"/>
  <c r="H1163" i="13"/>
  <c r="H1167" i="13"/>
  <c r="H1169" i="13"/>
  <c r="H1171" i="13"/>
  <c r="H1173" i="13"/>
  <c r="H1177" i="13"/>
  <c r="H1179" i="13"/>
  <c r="H1183" i="13"/>
  <c r="H1185" i="13"/>
  <c r="H1187" i="13"/>
  <c r="H1077" i="13"/>
  <c r="G1079" i="13"/>
  <c r="G1081" i="13"/>
  <c r="G1083" i="13"/>
  <c r="G1085" i="13"/>
  <c r="G1089" i="13"/>
  <c r="G1093" i="13"/>
  <c r="G1095" i="13"/>
  <c r="G1097" i="13"/>
  <c r="G1101" i="13"/>
  <c r="G1103" i="13"/>
  <c r="G1105" i="13"/>
  <c r="G1109" i="13"/>
  <c r="G1111" i="13"/>
  <c r="G1113" i="13"/>
  <c r="G1117" i="13"/>
  <c r="G1119" i="13"/>
  <c r="G1121" i="13"/>
  <c r="G1123" i="13"/>
  <c r="G1125" i="13"/>
  <c r="G1127" i="13"/>
  <c r="G1129" i="13"/>
  <c r="G1133" i="13"/>
  <c r="G1135" i="13"/>
  <c r="G1137" i="13"/>
  <c r="G1139" i="13"/>
  <c r="G1141" i="13"/>
  <c r="G1143" i="13"/>
  <c r="G1145" i="13"/>
  <c r="G1147" i="13"/>
  <c r="G1151" i="13"/>
  <c r="G1153" i="13"/>
  <c r="G1155" i="13"/>
  <c r="G1157" i="13"/>
  <c r="G1159" i="13"/>
  <c r="G1161" i="13"/>
  <c r="G1163" i="13"/>
  <c r="G1167" i="13"/>
  <c r="G1169" i="13"/>
  <c r="G1171" i="13"/>
  <c r="G1173" i="13"/>
  <c r="G1177" i="13"/>
  <c r="G1179" i="13"/>
  <c r="G1183" i="13"/>
  <c r="G1185" i="13"/>
  <c r="G1187" i="13"/>
  <c r="G1077" i="13"/>
  <c r="F1079" i="13"/>
  <c r="F1081" i="13"/>
  <c r="F1083" i="13"/>
  <c r="F1085" i="13"/>
  <c r="F1089" i="13"/>
  <c r="F1093" i="13"/>
  <c r="F1095" i="13"/>
  <c r="F1097" i="13"/>
  <c r="F1101" i="13"/>
  <c r="F1103" i="13"/>
  <c r="F1105" i="13"/>
  <c r="F1109" i="13"/>
  <c r="F1111" i="13"/>
  <c r="F1113" i="13"/>
  <c r="F1117" i="13"/>
  <c r="F1119" i="13"/>
  <c r="F1121" i="13"/>
  <c r="F1123" i="13"/>
  <c r="F1125" i="13"/>
  <c r="F1127" i="13"/>
  <c r="F1129" i="13"/>
  <c r="F1133" i="13"/>
  <c r="F1135" i="13"/>
  <c r="F1137" i="13"/>
  <c r="F1139" i="13"/>
  <c r="F1141" i="13"/>
  <c r="F1143" i="13"/>
  <c r="F1145" i="13"/>
  <c r="F1147" i="13"/>
  <c r="F1151" i="13"/>
  <c r="F1153" i="13"/>
  <c r="F1155" i="13"/>
  <c r="F1157" i="13"/>
  <c r="F1159" i="13"/>
  <c r="F1161" i="13"/>
  <c r="F1163" i="13"/>
  <c r="F1167" i="13"/>
  <c r="F1169" i="13"/>
  <c r="F1171" i="13"/>
  <c r="F1173" i="13"/>
  <c r="F1177" i="13"/>
  <c r="F1179" i="13"/>
  <c r="F1183" i="13"/>
  <c r="F1185" i="13"/>
  <c r="F1187" i="13"/>
  <c r="F1077" i="13"/>
  <c r="E1079" i="13"/>
  <c r="E1081" i="13"/>
  <c r="E1083" i="13"/>
  <c r="E1085" i="13"/>
  <c r="E1089" i="13"/>
  <c r="E1093" i="13"/>
  <c r="E1095" i="13"/>
  <c r="E1097" i="13"/>
  <c r="E1101" i="13"/>
  <c r="E1103" i="13"/>
  <c r="E1105" i="13"/>
  <c r="E1109" i="13"/>
  <c r="E1111" i="13"/>
  <c r="E1113" i="13"/>
  <c r="E1117" i="13"/>
  <c r="E1119" i="13"/>
  <c r="E1121" i="13"/>
  <c r="E1123" i="13"/>
  <c r="E1125" i="13"/>
  <c r="E1127" i="13"/>
  <c r="E1129" i="13"/>
  <c r="E1133" i="13"/>
  <c r="E1135" i="13"/>
  <c r="E1137" i="13"/>
  <c r="E1139" i="13"/>
  <c r="E1141" i="13"/>
  <c r="E1143" i="13"/>
  <c r="E1145" i="13"/>
  <c r="E1147" i="13"/>
  <c r="E1151" i="13"/>
  <c r="E1153" i="13"/>
  <c r="E1155" i="13"/>
  <c r="E1157" i="13"/>
  <c r="E1159" i="13"/>
  <c r="E1161" i="13"/>
  <c r="E1163" i="13"/>
  <c r="E1167" i="13"/>
  <c r="E1169" i="13"/>
  <c r="E1171" i="13"/>
  <c r="E1173" i="13"/>
  <c r="E1177" i="13"/>
  <c r="E1179" i="13"/>
  <c r="E1183" i="13"/>
  <c r="E1185" i="13"/>
  <c r="E1187" i="13"/>
  <c r="E1077" i="13"/>
  <c r="D1079" i="13"/>
  <c r="D1081" i="13"/>
  <c r="D1083" i="13"/>
  <c r="D1085" i="13"/>
  <c r="D1089" i="13"/>
  <c r="D1093" i="13"/>
  <c r="D1095" i="13"/>
  <c r="D1097" i="13"/>
  <c r="D1101" i="13"/>
  <c r="D1103" i="13"/>
  <c r="D1105" i="13"/>
  <c r="D1109" i="13"/>
  <c r="D1111" i="13"/>
  <c r="D1113" i="13"/>
  <c r="D1117" i="13"/>
  <c r="D1121" i="13"/>
  <c r="D1123" i="13"/>
  <c r="D1127" i="13"/>
  <c r="D1129" i="13"/>
  <c r="D1133" i="13"/>
  <c r="D1135" i="13"/>
  <c r="D1137" i="13"/>
  <c r="D1139" i="13"/>
  <c r="D1141" i="13"/>
  <c r="D1143" i="13"/>
  <c r="D1145" i="13"/>
  <c r="D1147" i="13"/>
  <c r="D1151" i="13"/>
  <c r="D1153" i="13"/>
  <c r="D1155" i="13"/>
  <c r="D1157" i="13"/>
  <c r="D1159" i="13"/>
  <c r="D1161" i="13"/>
  <c r="D1163" i="13"/>
  <c r="D1167" i="13"/>
  <c r="D1169" i="13"/>
  <c r="D1171" i="13"/>
  <c r="D1173" i="13"/>
  <c r="D1177" i="13"/>
  <c r="D1179" i="13"/>
  <c r="D1183" i="13"/>
  <c r="D1185" i="13"/>
  <c r="D1187" i="13"/>
  <c r="D1077" i="13"/>
  <c r="C1079" i="13"/>
  <c r="C1081" i="13"/>
  <c r="C1083" i="13"/>
  <c r="C1085" i="13"/>
  <c r="C1089" i="13"/>
  <c r="C1093" i="13"/>
  <c r="C1095" i="13"/>
  <c r="C1097" i="13"/>
  <c r="C1101" i="13"/>
  <c r="C1103" i="13"/>
  <c r="C1105" i="13"/>
  <c r="C1109" i="13"/>
  <c r="C1111" i="13"/>
  <c r="C1113" i="13"/>
  <c r="C1117" i="13"/>
  <c r="C1121" i="13"/>
  <c r="C1123" i="13"/>
  <c r="C1127" i="13"/>
  <c r="C1129" i="13"/>
  <c r="C1133" i="13"/>
  <c r="C1135" i="13"/>
  <c r="C1137" i="13"/>
  <c r="C1139" i="13"/>
  <c r="C1141" i="13"/>
  <c r="C1143" i="13"/>
  <c r="C1145" i="13"/>
  <c r="C1147" i="13"/>
  <c r="C1151" i="13"/>
  <c r="C1153" i="13"/>
  <c r="C1155" i="13"/>
  <c r="C1157" i="13"/>
  <c r="C1159" i="13"/>
  <c r="C1161" i="13"/>
  <c r="C1163" i="13"/>
  <c r="C1167" i="13"/>
  <c r="C1169" i="13"/>
  <c r="C1171" i="13"/>
  <c r="C1173" i="13"/>
  <c r="C1177" i="13"/>
  <c r="C1179" i="13"/>
  <c r="C1183" i="13"/>
  <c r="C1185" i="13"/>
  <c r="C1187" i="13"/>
  <c r="B1081" i="13" l="1"/>
  <c r="L1131" i="13"/>
  <c r="C1175" i="13"/>
  <c r="D1175" i="13"/>
  <c r="G1175" i="13"/>
  <c r="I1175" i="13"/>
  <c r="K1175" i="13"/>
  <c r="M1175" i="13"/>
  <c r="E1175" i="13"/>
  <c r="F1175" i="13"/>
  <c r="H1175" i="13"/>
  <c r="J1175" i="13"/>
  <c r="L1175" i="13"/>
  <c r="C1107" i="13"/>
  <c r="C1099" i="13"/>
  <c r="D1107" i="13"/>
  <c r="D1099" i="13"/>
  <c r="E1107" i="13"/>
  <c r="E1099" i="13"/>
  <c r="F1107" i="13"/>
  <c r="F1099" i="13"/>
  <c r="G1107" i="13"/>
  <c r="G1099" i="13"/>
  <c r="H1107" i="13"/>
  <c r="H1099" i="13"/>
  <c r="I1107" i="13"/>
  <c r="I1099" i="13"/>
  <c r="J1107" i="13"/>
  <c r="J1099" i="13"/>
  <c r="K1107" i="13"/>
  <c r="K1099" i="13"/>
  <c r="L1107" i="13"/>
  <c r="L1099" i="13"/>
  <c r="M1107" i="13"/>
  <c r="M1099" i="13"/>
  <c r="C1181" i="13"/>
  <c r="C1165" i="13"/>
  <c r="C1149" i="13"/>
  <c r="D1181" i="13"/>
  <c r="D1165" i="13"/>
  <c r="D1149" i="13"/>
  <c r="E1181" i="13"/>
  <c r="E1165" i="13"/>
  <c r="E1149" i="13"/>
  <c r="F1181" i="13"/>
  <c r="F1165" i="13"/>
  <c r="F1149" i="13"/>
  <c r="G1181" i="13"/>
  <c r="G1165" i="13"/>
  <c r="G1149" i="13"/>
  <c r="H1181" i="13"/>
  <c r="H1165" i="13"/>
  <c r="H1149" i="13"/>
  <c r="I1181" i="13"/>
  <c r="I1165" i="13"/>
  <c r="I1149" i="13"/>
  <c r="J1181" i="13"/>
  <c r="J1165" i="13"/>
  <c r="J1149" i="13"/>
  <c r="K1181" i="13"/>
  <c r="K1165" i="13"/>
  <c r="K1149" i="13"/>
  <c r="L1181" i="13"/>
  <c r="L1165" i="13"/>
  <c r="L1149" i="13"/>
  <c r="M1181" i="13"/>
  <c r="M1165" i="13"/>
  <c r="M1149" i="13"/>
  <c r="C1115" i="13"/>
  <c r="E1115" i="13"/>
  <c r="F1115" i="13"/>
  <c r="C1087" i="13"/>
  <c r="D1087" i="13"/>
  <c r="E1087" i="13"/>
  <c r="F1087" i="13"/>
  <c r="G1087" i="13"/>
  <c r="H1087" i="13"/>
  <c r="I1087" i="13"/>
  <c r="J1087" i="13"/>
  <c r="K1087" i="13"/>
  <c r="L1087" i="13"/>
  <c r="M1087" i="13"/>
  <c r="C1091" i="13"/>
  <c r="D1115" i="13"/>
  <c r="D1091" i="13"/>
  <c r="E1091" i="13"/>
  <c r="F1091" i="13"/>
  <c r="G1115" i="13"/>
  <c r="G1091" i="13"/>
  <c r="H1115" i="13"/>
  <c r="H1091" i="13"/>
  <c r="I1115" i="13"/>
  <c r="I1091" i="13"/>
  <c r="J1115" i="13"/>
  <c r="J1091" i="13"/>
  <c r="K1115" i="13"/>
  <c r="K1091" i="13"/>
  <c r="L1115" i="13"/>
  <c r="L1091" i="13"/>
  <c r="M1115" i="13"/>
  <c r="M1091" i="13"/>
  <c r="P1130" i="13"/>
  <c r="C1077" i="13"/>
  <c r="N1135" i="13"/>
  <c r="P1135" i="13" s="1"/>
  <c r="P1134" i="13"/>
  <c r="B1077" i="13"/>
  <c r="B1181" i="13"/>
  <c r="B1173" i="13"/>
  <c r="B1165" i="13"/>
  <c r="B1157" i="13"/>
  <c r="B1149" i="13"/>
  <c r="B1141" i="13"/>
  <c r="B1133" i="13"/>
  <c r="B1123" i="13"/>
  <c r="B1115" i="13"/>
  <c r="B1107" i="13"/>
  <c r="B1099" i="13"/>
  <c r="B1091" i="13"/>
  <c r="B1083" i="13"/>
  <c r="B1185" i="13"/>
  <c r="B1177" i="13"/>
  <c r="B1169" i="13"/>
  <c r="B1161" i="13"/>
  <c r="B1153" i="13"/>
  <c r="B1145" i="13"/>
  <c r="B1137" i="13"/>
  <c r="B1127" i="13"/>
  <c r="B1119" i="13"/>
  <c r="B1111" i="13"/>
  <c r="B1103" i="13"/>
  <c r="B1095" i="13"/>
  <c r="B1087" i="13"/>
  <c r="B1079" i="13"/>
  <c r="N1103" i="13"/>
  <c r="O1103" i="13" s="1"/>
  <c r="N1107" i="13"/>
  <c r="O1107" i="13" s="1"/>
  <c r="B1183" i="13"/>
  <c r="B1175" i="13"/>
  <c r="B1167" i="13"/>
  <c r="B1159" i="13"/>
  <c r="B1151" i="13"/>
  <c r="B1143" i="13"/>
  <c r="B1135" i="13"/>
  <c r="B1125" i="13"/>
  <c r="B1117" i="13"/>
  <c r="B1109" i="13"/>
  <c r="B1101" i="13"/>
  <c r="B1093" i="13"/>
  <c r="B1085" i="13"/>
  <c r="N1179" i="13"/>
  <c r="N1163" i="13"/>
  <c r="N1139" i="13"/>
  <c r="N1113" i="13"/>
  <c r="O1113" i="13" s="1"/>
  <c r="N1089" i="13"/>
  <c r="B1131" i="13"/>
  <c r="B1187" i="13"/>
  <c r="B1171" i="13"/>
  <c r="N1077" i="13"/>
  <c r="N1181" i="13"/>
  <c r="N1173" i="13"/>
  <c r="N1165" i="13"/>
  <c r="N1157" i="13"/>
  <c r="N1149" i="13"/>
  <c r="N1141" i="13"/>
  <c r="N1123" i="13"/>
  <c r="N1115" i="13"/>
  <c r="N1091" i="13"/>
  <c r="N1083" i="13"/>
  <c r="K1131" i="13"/>
  <c r="G1131" i="13"/>
  <c r="N1099" i="13"/>
  <c r="N1147" i="13"/>
  <c r="N1187" i="13"/>
  <c r="N1155" i="13"/>
  <c r="N1129" i="13"/>
  <c r="N1105" i="13"/>
  <c r="N1081" i="13"/>
  <c r="J1131" i="13"/>
  <c r="N1185" i="13"/>
  <c r="N1177" i="13"/>
  <c r="N1169" i="13"/>
  <c r="N1161" i="13"/>
  <c r="N1153" i="13"/>
  <c r="N1145" i="13"/>
  <c r="N1137" i="13"/>
  <c r="O1137" i="13" s="1"/>
  <c r="N1127" i="13"/>
  <c r="C1119" i="13"/>
  <c r="N1119" i="13"/>
  <c r="N1111" i="13"/>
  <c r="N1095" i="13"/>
  <c r="N1087" i="13"/>
  <c r="N1079" i="13"/>
  <c r="E1131" i="13"/>
  <c r="N1171" i="13"/>
  <c r="N1121" i="13"/>
  <c r="N1097" i="13"/>
  <c r="N1131" i="13"/>
  <c r="F1131" i="13"/>
  <c r="B1179" i="13"/>
  <c r="B1163" i="13"/>
  <c r="B1155" i="13"/>
  <c r="B1147" i="13"/>
  <c r="B1139" i="13"/>
  <c r="B1129" i="13"/>
  <c r="B1121" i="13"/>
  <c r="B1113" i="13"/>
  <c r="B1105" i="13"/>
  <c r="B1097" i="13"/>
  <c r="B1089" i="13"/>
  <c r="N1175" i="13"/>
  <c r="N1167" i="13"/>
  <c r="N1159" i="13"/>
  <c r="N1151" i="13"/>
  <c r="N1143" i="13"/>
  <c r="C1125" i="13"/>
  <c r="N1125" i="13"/>
  <c r="N1117" i="13"/>
  <c r="N1109" i="13"/>
  <c r="N1101" i="13"/>
  <c r="N1093" i="13"/>
  <c r="O1135" i="13"/>
  <c r="N1085" i="13"/>
  <c r="N1133" i="13"/>
  <c r="N1183" i="13"/>
  <c r="M1131" i="13"/>
  <c r="I1131" i="13"/>
  <c r="H1131" i="13"/>
  <c r="D1131" i="13"/>
  <c r="C1131" i="13"/>
  <c r="D1119" i="13"/>
  <c r="D1125" i="13"/>
  <c r="P1113" i="13" l="1"/>
  <c r="P1107" i="13"/>
  <c r="P1103" i="13"/>
  <c r="O1147" i="13"/>
  <c r="P1147" i="13"/>
  <c r="O1101" i="13"/>
  <c r="P1101" i="13"/>
  <c r="O1117" i="13"/>
  <c r="P1117" i="13"/>
  <c r="O1143" i="13"/>
  <c r="P1143" i="13"/>
  <c r="P1159" i="13"/>
  <c r="O1159" i="13"/>
  <c r="O1175" i="13"/>
  <c r="P1175" i="13"/>
  <c r="P1131" i="13"/>
  <c r="O1131" i="13"/>
  <c r="O1121" i="13"/>
  <c r="P1121" i="13"/>
  <c r="O1087" i="13"/>
  <c r="P1087" i="13"/>
  <c r="O1111" i="13"/>
  <c r="P1111" i="13"/>
  <c r="O1127" i="13"/>
  <c r="P1127" i="13"/>
  <c r="P1145" i="13"/>
  <c r="O1145" i="13"/>
  <c r="O1161" i="13"/>
  <c r="P1161" i="13"/>
  <c r="P1177" i="13"/>
  <c r="O1177" i="13"/>
  <c r="O1163" i="13"/>
  <c r="P1163" i="13"/>
  <c r="O1155" i="13"/>
  <c r="P1155" i="13"/>
  <c r="O1083" i="13"/>
  <c r="P1083" i="13"/>
  <c r="O1115" i="13"/>
  <c r="P1115" i="13"/>
  <c r="P1141" i="13"/>
  <c r="O1141" i="13"/>
  <c r="P1157" i="13"/>
  <c r="O1157" i="13"/>
  <c r="O1173" i="13"/>
  <c r="P1173" i="13"/>
  <c r="P1077" i="13"/>
  <c r="O1077" i="13"/>
  <c r="O1133" i="13"/>
  <c r="P1133" i="13"/>
  <c r="P1093" i="13"/>
  <c r="O1093" i="13"/>
  <c r="P1109" i="13"/>
  <c r="O1109" i="13"/>
  <c r="O1125" i="13"/>
  <c r="P1125" i="13"/>
  <c r="O1151" i="13"/>
  <c r="P1151" i="13"/>
  <c r="P1167" i="13"/>
  <c r="O1167" i="13"/>
  <c r="O1097" i="13"/>
  <c r="P1097" i="13"/>
  <c r="P1171" i="13"/>
  <c r="O1171" i="13"/>
  <c r="O1079" i="13"/>
  <c r="P1079" i="13"/>
  <c r="O1095" i="13"/>
  <c r="P1095" i="13"/>
  <c r="O1119" i="13"/>
  <c r="P1119" i="13"/>
  <c r="P1153" i="13"/>
  <c r="O1153" i="13"/>
  <c r="O1169" i="13"/>
  <c r="P1169" i="13"/>
  <c r="P1185" i="13"/>
  <c r="O1185" i="13"/>
  <c r="O1099" i="13"/>
  <c r="P1099" i="13"/>
  <c r="P1089" i="13"/>
  <c r="O1089" i="13"/>
  <c r="O1139" i="13"/>
  <c r="P1139" i="13"/>
  <c r="O1179" i="13"/>
  <c r="P1179" i="13"/>
  <c r="P1183" i="13"/>
  <c r="O1183" i="13"/>
  <c r="P1105" i="13"/>
  <c r="O1105" i="13"/>
  <c r="P1137" i="13"/>
  <c r="P1085" i="13"/>
  <c r="O1085" i="13"/>
  <c r="P1081" i="13"/>
  <c r="O1081" i="13"/>
  <c r="O1129" i="13"/>
  <c r="P1129" i="13"/>
  <c r="O1187" i="13"/>
  <c r="P1187" i="13"/>
  <c r="O1091" i="13"/>
  <c r="P1091" i="13"/>
  <c r="O1123" i="13"/>
  <c r="P1123" i="13"/>
  <c r="P1149" i="13"/>
  <c r="O1149" i="13"/>
  <c r="O1165" i="13"/>
  <c r="P1165" i="13"/>
  <c r="O1181" i="13"/>
  <c r="P1181" i="13"/>
  <c r="F1189" i="13" l="1"/>
  <c r="J1189" i="13"/>
  <c r="I1189" i="13"/>
  <c r="H1189" i="13"/>
  <c r="L1189" i="13"/>
  <c r="G1189" i="13"/>
  <c r="K1189" i="13"/>
  <c r="E1189" i="13"/>
  <c r="N1189" i="13"/>
  <c r="M1189" i="13"/>
  <c r="O1188" i="13"/>
  <c r="D1189" i="13"/>
  <c r="C1189" i="13"/>
  <c r="M1057" i="13" l="1"/>
  <c r="M965" i="13"/>
  <c r="M957" i="13"/>
  <c r="L1057" i="13"/>
  <c r="L965" i="13"/>
  <c r="L957" i="13"/>
  <c r="K1057" i="13"/>
  <c r="K965" i="13"/>
  <c r="K957" i="13"/>
  <c r="B1075" i="13"/>
  <c r="P1072" i="13"/>
  <c r="P1068" i="13"/>
  <c r="P1064" i="13"/>
  <c r="P1060" i="13"/>
  <c r="P1056" i="13"/>
  <c r="P1054" i="13"/>
  <c r="P1048" i="13"/>
  <c r="P1046" i="13"/>
  <c r="P1044" i="13"/>
  <c r="P1032" i="13"/>
  <c r="P1030" i="13"/>
  <c r="P1026" i="13"/>
  <c r="P1022" i="13"/>
  <c r="P1020" i="13"/>
  <c r="P1016" i="13"/>
  <c r="P1014" i="13"/>
  <c r="P1010" i="13"/>
  <c r="P1008" i="13"/>
  <c r="P1006" i="13"/>
  <c r="P1002" i="13"/>
  <c r="P1000" i="13"/>
  <c r="P998" i="13"/>
  <c r="P994" i="13"/>
  <c r="P992" i="13"/>
  <c r="P990" i="13"/>
  <c r="P988" i="13"/>
  <c r="P986" i="13"/>
  <c r="P984" i="13"/>
  <c r="P982" i="13"/>
  <c r="P980" i="13"/>
  <c r="P978" i="13"/>
  <c r="P974" i="13"/>
  <c r="P972" i="13"/>
  <c r="P970" i="13"/>
  <c r="P968" i="13"/>
  <c r="P966" i="13"/>
  <c r="P962" i="13"/>
  <c r="P958" i="13"/>
  <c r="P956" i="13"/>
  <c r="P954" i="13"/>
  <c r="P952" i="13"/>
  <c r="P946" i="13"/>
  <c r="P930" i="13"/>
  <c r="P922" i="13"/>
  <c r="P918" i="13"/>
  <c r="P916" i="13"/>
  <c r="P910" i="13"/>
  <c r="P908" i="13"/>
  <c r="P904" i="13"/>
  <c r="P898" i="13"/>
  <c r="P892" i="13"/>
  <c r="P890" i="13"/>
  <c r="P884" i="13"/>
  <c r="P880" i="13"/>
  <c r="P878" i="13"/>
  <c r="P864" i="13"/>
  <c r="P854" i="13"/>
  <c r="P850" i="13"/>
  <c r="P836" i="13"/>
  <c r="P832" i="13"/>
  <c r="P830" i="13"/>
  <c r="P824" i="13"/>
  <c r="P820" i="13"/>
  <c r="P816" i="13"/>
  <c r="P806" i="13"/>
  <c r="P802" i="13"/>
  <c r="P798" i="13"/>
  <c r="P796" i="13"/>
  <c r="P794" i="13"/>
  <c r="P790" i="13"/>
  <c r="P786" i="13"/>
  <c r="P776" i="13"/>
  <c r="P760" i="13"/>
  <c r="P754" i="13"/>
  <c r="P748" i="13"/>
  <c r="P746" i="13"/>
  <c r="P742" i="13"/>
  <c r="P738" i="13"/>
  <c r="P736" i="13"/>
  <c r="P730" i="13"/>
  <c r="P724" i="13"/>
  <c r="P716" i="13"/>
  <c r="P710" i="13"/>
  <c r="P682" i="13"/>
  <c r="P640" i="13"/>
  <c r="P634" i="13"/>
  <c r="P624" i="13"/>
  <c r="P612" i="13"/>
  <c r="P608" i="13"/>
  <c r="P582" i="13"/>
  <c r="P576" i="13"/>
  <c r="P566" i="13"/>
  <c r="P524" i="13"/>
  <c r="P520" i="13"/>
  <c r="P504" i="13"/>
  <c r="P482" i="13"/>
  <c r="P480" i="13"/>
  <c r="P464" i="13"/>
  <c r="P428" i="13"/>
  <c r="P418" i="13"/>
  <c r="P380" i="13"/>
  <c r="P378" i="13"/>
  <c r="P356" i="13"/>
  <c r="P348" i="13"/>
  <c r="P300" i="13"/>
  <c r="P298" i="13"/>
  <c r="P278" i="13"/>
  <c r="P266" i="13"/>
  <c r="P264" i="13"/>
  <c r="P250" i="13"/>
  <c r="P246" i="13"/>
  <c r="P214" i="13"/>
  <c r="P212" i="13"/>
  <c r="P210" i="13"/>
  <c r="P204" i="13"/>
  <c r="P190" i="13"/>
  <c r="P180" i="13"/>
  <c r="P176" i="13"/>
  <c r="P172" i="13"/>
  <c r="P164" i="13"/>
  <c r="P162" i="13"/>
  <c r="P160" i="13"/>
  <c r="P136" i="13"/>
  <c r="P134" i="13"/>
  <c r="P112" i="13"/>
  <c r="P110" i="13"/>
  <c r="P106" i="13"/>
  <c r="P100" i="13"/>
  <c r="P94" i="13"/>
  <c r="P88" i="13"/>
  <c r="P86" i="13"/>
  <c r="P82" i="13"/>
  <c r="P80" i="13"/>
  <c r="P74" i="13"/>
  <c r="P70" i="13"/>
  <c r="P66" i="13"/>
  <c r="P54" i="13"/>
  <c r="P42" i="13"/>
  <c r="P40" i="13"/>
  <c r="P38" i="13"/>
  <c r="P34" i="13"/>
  <c r="P28" i="13"/>
  <c r="P20" i="13"/>
  <c r="P32" i="13" l="1"/>
  <c r="P64" i="13"/>
  <c r="P200" i="13"/>
  <c r="P224" i="13"/>
  <c r="P248" i="13"/>
  <c r="P280" i="13"/>
  <c r="P304" i="13"/>
  <c r="P336" i="13"/>
  <c r="P368" i="13"/>
  <c r="P400" i="13"/>
  <c r="P424" i="13"/>
  <c r="P496" i="13"/>
  <c r="P512" i="13"/>
  <c r="P536" i="13"/>
  <c r="P552" i="13"/>
  <c r="P568" i="13"/>
  <c r="P592" i="13"/>
  <c r="P600" i="13"/>
  <c r="P616" i="13"/>
  <c r="P656" i="13"/>
  <c r="P688" i="13"/>
  <c r="P744" i="13"/>
  <c r="P840" i="13"/>
  <c r="P856" i="13"/>
  <c r="P872" i="13"/>
  <c r="P896" i="13"/>
  <c r="P928" i="13"/>
  <c r="P14" i="13"/>
  <c r="P22" i="13"/>
  <c r="P30" i="13"/>
  <c r="P46" i="13"/>
  <c r="P62" i="13"/>
  <c r="P78" i="13"/>
  <c r="P102" i="13"/>
  <c r="P118" i="13"/>
  <c r="P126" i="13"/>
  <c r="P142" i="13"/>
  <c r="P150" i="13"/>
  <c r="P158" i="13"/>
  <c r="P166" i="13"/>
  <c r="P174" i="13"/>
  <c r="P182" i="13"/>
  <c r="P198" i="13"/>
  <c r="P206" i="13"/>
  <c r="P222" i="13"/>
  <c r="P230" i="13"/>
  <c r="P238" i="13"/>
  <c r="P254" i="13"/>
  <c r="P262" i="13"/>
  <c r="P270" i="13"/>
  <c r="P286" i="13"/>
  <c r="P294" i="13"/>
  <c r="P302" i="13"/>
  <c r="P310" i="13"/>
  <c r="P318" i="13"/>
  <c r="P326" i="13"/>
  <c r="P334" i="13"/>
  <c r="P342" i="13"/>
  <c r="P350" i="13"/>
  <c r="P358" i="13"/>
  <c r="P366" i="13"/>
  <c r="P374" i="13"/>
  <c r="P382" i="13"/>
  <c r="P390" i="13"/>
  <c r="P398" i="13"/>
  <c r="P406" i="13"/>
  <c r="P414" i="13"/>
  <c r="P422" i="13"/>
  <c r="P430" i="13"/>
  <c r="P438" i="13"/>
  <c r="P446" i="13"/>
  <c r="P454" i="13"/>
  <c r="P462" i="13"/>
  <c r="P470" i="13"/>
  <c r="P478" i="13"/>
  <c r="P486" i="13"/>
  <c r="P494" i="13"/>
  <c r="P502" i="13"/>
  <c r="P510" i="13"/>
  <c r="P518" i="13"/>
  <c r="P526" i="13"/>
  <c r="P534" i="13"/>
  <c r="P542" i="13"/>
  <c r="P550" i="13"/>
  <c r="P558" i="13"/>
  <c r="P574" i="13"/>
  <c r="P590" i="13"/>
  <c r="P598" i="13"/>
  <c r="P606" i="13"/>
  <c r="P614" i="13"/>
  <c r="P622" i="13"/>
  <c r="P630" i="13"/>
  <c r="P638" i="13"/>
  <c r="P646" i="13"/>
  <c r="P654" i="13"/>
  <c r="P662" i="13"/>
  <c r="P670" i="13"/>
  <c r="P678" i="13"/>
  <c r="P686" i="13"/>
  <c r="P694" i="13"/>
  <c r="P702" i="13"/>
  <c r="P718" i="13"/>
  <c r="P726" i="13"/>
  <c r="P734" i="13"/>
  <c r="P750" i="13"/>
  <c r="P758" i="13"/>
  <c r="P766" i="13"/>
  <c r="P774" i="13"/>
  <c r="P782" i="13"/>
  <c r="P814" i="13"/>
  <c r="P822" i="13"/>
  <c r="P838" i="13"/>
  <c r="P846" i="13"/>
  <c r="P862" i="13"/>
  <c r="P870" i="13"/>
  <c r="P886" i="13"/>
  <c r="P894" i="13"/>
  <c r="P902" i="13"/>
  <c r="P926" i="13"/>
  <c r="P934" i="13"/>
  <c r="P942" i="13"/>
  <c r="P950" i="13"/>
  <c r="P1038" i="13"/>
  <c r="P1062" i="13"/>
  <c r="P1070" i="13"/>
  <c r="P16" i="13"/>
  <c r="P96" i="13"/>
  <c r="P312" i="13"/>
  <c r="P344" i="13"/>
  <c r="P384" i="13"/>
  <c r="P408" i="13"/>
  <c r="P440" i="13"/>
  <c r="P448" i="13"/>
  <c r="P528" i="13"/>
  <c r="P560" i="13"/>
  <c r="P584" i="13"/>
  <c r="P648" i="13"/>
  <c r="P680" i="13"/>
  <c r="P712" i="13"/>
  <c r="P848" i="13"/>
  <c r="P936" i="13"/>
  <c r="P976" i="13"/>
  <c r="P24" i="13"/>
  <c r="P48" i="13"/>
  <c r="P104" i="13"/>
  <c r="P120" i="13"/>
  <c r="P128" i="13"/>
  <c r="P144" i="13"/>
  <c r="P168" i="13"/>
  <c r="P192" i="13"/>
  <c r="P216" i="13"/>
  <c r="P240" i="13"/>
  <c r="P272" i="13"/>
  <c r="P288" i="13"/>
  <c r="P320" i="13"/>
  <c r="P352" i="13"/>
  <c r="P376" i="13"/>
  <c r="P416" i="13"/>
  <c r="P432" i="13"/>
  <c r="P456" i="13"/>
  <c r="P544" i="13"/>
  <c r="P632" i="13"/>
  <c r="P664" i="13"/>
  <c r="P696" i="13"/>
  <c r="P720" i="13"/>
  <c r="P728" i="13"/>
  <c r="P752" i="13"/>
  <c r="P768" i="13"/>
  <c r="P792" i="13"/>
  <c r="P912" i="13"/>
  <c r="P1024" i="13"/>
  <c r="P10" i="13"/>
  <c r="P26" i="13"/>
  <c r="P50" i="13"/>
  <c r="P58" i="13"/>
  <c r="P90" i="13"/>
  <c r="P98" i="13"/>
  <c r="P226" i="13"/>
  <c r="P258" i="13"/>
  <c r="P274" i="13"/>
  <c r="P282" i="13"/>
  <c r="P290" i="13"/>
  <c r="P306" i="13"/>
  <c r="P314" i="13"/>
  <c r="P322" i="13"/>
  <c r="P330" i="13"/>
  <c r="P338" i="13"/>
  <c r="P346" i="13"/>
  <c r="P354" i="13"/>
  <c r="P362" i="13"/>
  <c r="P370" i="13"/>
  <c r="P386" i="13"/>
  <c r="P394" i="13"/>
  <c r="P402" i="13"/>
  <c r="P410" i="13"/>
  <c r="P426" i="13"/>
  <c r="P434" i="13"/>
  <c r="P442" i="13"/>
  <c r="P450" i="13"/>
  <c r="P458" i="13"/>
  <c r="P466" i="13"/>
  <c r="P474" i="13"/>
  <c r="P490" i="13"/>
  <c r="P498" i="13"/>
  <c r="P506" i="13"/>
  <c r="P514" i="13"/>
  <c r="P522" i="13"/>
  <c r="P530" i="13"/>
  <c r="P538" i="13"/>
  <c r="P546" i="13"/>
  <c r="P554" i="13"/>
  <c r="P562" i="13"/>
  <c r="P570" i="13"/>
  <c r="P578" i="13"/>
  <c r="P586" i="13"/>
  <c r="P594" i="13"/>
  <c r="P602" i="13"/>
  <c r="P610" i="13"/>
  <c r="P618" i="13"/>
  <c r="P626" i="13"/>
  <c r="P642" i="13"/>
  <c r="P650" i="13"/>
  <c r="P658" i="13"/>
  <c r="P666" i="13"/>
  <c r="P674" i="13"/>
  <c r="P690" i="13"/>
  <c r="P698" i="13"/>
  <c r="P706" i="13"/>
  <c r="P714" i="13"/>
  <c r="P722" i="13"/>
  <c r="P762" i="13"/>
  <c r="P770" i="13"/>
  <c r="P778" i="13"/>
  <c r="P810" i="13"/>
  <c r="P818" i="13"/>
  <c r="P826" i="13"/>
  <c r="P834" i="13"/>
  <c r="P842" i="13"/>
  <c r="P858" i="13"/>
  <c r="P866" i="13"/>
  <c r="P874" i="13"/>
  <c r="P882" i="13"/>
  <c r="P906" i="13"/>
  <c r="P914" i="13"/>
  <c r="P938" i="13"/>
  <c r="P1018" i="13"/>
  <c r="P1034" i="13"/>
  <c r="P1042" i="13"/>
  <c r="P1050" i="13"/>
  <c r="P1058" i="13"/>
  <c r="P1066" i="13"/>
  <c r="P56" i="13"/>
  <c r="P72" i="13"/>
  <c r="P152" i="13"/>
  <c r="P184" i="13"/>
  <c r="P208" i="13"/>
  <c r="P232" i="13"/>
  <c r="P256" i="13"/>
  <c r="P296" i="13"/>
  <c r="P328" i="13"/>
  <c r="P360" i="13"/>
  <c r="P392" i="13"/>
  <c r="P472" i="13"/>
  <c r="P488" i="13"/>
  <c r="P672" i="13"/>
  <c r="P704" i="13"/>
  <c r="P784" i="13"/>
  <c r="P800" i="13"/>
  <c r="P808" i="13"/>
  <c r="P888" i="13"/>
  <c r="P920" i="13"/>
  <c r="P944" i="13"/>
  <c r="P960" i="13"/>
  <c r="P1040" i="13"/>
  <c r="P18" i="13"/>
  <c r="P114" i="13"/>
  <c r="P122" i="13"/>
  <c r="P130" i="13"/>
  <c r="P138" i="13"/>
  <c r="P146" i="13"/>
  <c r="P154" i="13"/>
  <c r="P170" i="13"/>
  <c r="P178" i="13"/>
  <c r="P186" i="13"/>
  <c r="P194" i="13"/>
  <c r="P202" i="13"/>
  <c r="P218" i="13"/>
  <c r="P234" i="13"/>
  <c r="P242" i="13"/>
  <c r="P12" i="13"/>
  <c r="P36" i="13"/>
  <c r="P44" i="13"/>
  <c r="P52" i="13"/>
  <c r="P60" i="13"/>
  <c r="P68" i="13"/>
  <c r="P76" i="13"/>
  <c r="P84" i="13"/>
  <c r="P92" i="13"/>
  <c r="P108" i="13"/>
  <c r="P116" i="13"/>
  <c r="P124" i="13"/>
  <c r="P132" i="13"/>
  <c r="P140" i="13"/>
  <c r="P148" i="13"/>
  <c r="P156" i="13"/>
  <c r="P188" i="13"/>
  <c r="P196" i="13"/>
  <c r="P220" i="13"/>
  <c r="P228" i="13"/>
  <c r="P236" i="13"/>
  <c r="P244" i="13"/>
  <c r="P252" i="13"/>
  <c r="P260" i="13"/>
  <c r="P268" i="13"/>
  <c r="P276" i="13"/>
  <c r="P284" i="13"/>
  <c r="P292" i="13"/>
  <c r="P308" i="13"/>
  <c r="P316" i="13"/>
  <c r="P324" i="13"/>
  <c r="P332" i="13"/>
  <c r="P340" i="13"/>
  <c r="P364" i="13"/>
  <c r="P372" i="13"/>
  <c r="P388" i="13"/>
  <c r="P396" i="13"/>
  <c r="P404" i="13"/>
  <c r="P412" i="13"/>
  <c r="P420" i="13"/>
  <c r="P436" i="13"/>
  <c r="P444" i="13"/>
  <c r="P452" i="13"/>
  <c r="P460" i="13"/>
  <c r="P468" i="13"/>
  <c r="P476" i="13"/>
  <c r="P484" i="13"/>
  <c r="P492" i="13"/>
  <c r="P500" i="13"/>
  <c r="P508" i="13"/>
  <c r="P516" i="13"/>
  <c r="P532" i="13"/>
  <c r="P540" i="13"/>
  <c r="P548" i="13"/>
  <c r="P556" i="13"/>
  <c r="P564" i="13"/>
  <c r="P572" i="13"/>
  <c r="P580" i="13"/>
  <c r="P588" i="13"/>
  <c r="P596" i="13"/>
  <c r="P604" i="13"/>
  <c r="P620" i="13"/>
  <c r="P628" i="13"/>
  <c r="P636" i="13"/>
  <c r="P644" i="13"/>
  <c r="P652" i="13"/>
  <c r="P660" i="13"/>
  <c r="P668" i="13"/>
  <c r="P676" i="13"/>
  <c r="P684" i="13"/>
  <c r="P692" i="13"/>
  <c r="P700" i="13"/>
  <c r="P708" i="13"/>
  <c r="P732" i="13"/>
  <c r="P740" i="13"/>
  <c r="P756" i="13"/>
  <c r="P764" i="13"/>
  <c r="P772" i="13"/>
  <c r="P780" i="13"/>
  <c r="P788" i="13"/>
  <c r="P804" i="13"/>
  <c r="P812" i="13"/>
  <c r="P828" i="13"/>
  <c r="P844" i="13"/>
  <c r="P852" i="13"/>
  <c r="P860" i="13"/>
  <c r="P868" i="13"/>
  <c r="P876" i="13"/>
  <c r="P900" i="13"/>
  <c r="P924" i="13"/>
  <c r="P932" i="13"/>
  <c r="P940" i="13"/>
  <c r="P948" i="13"/>
  <c r="P964" i="13"/>
  <c r="P996" i="13"/>
  <c r="P1004" i="13"/>
  <c r="P1012" i="13"/>
  <c r="P1028" i="13"/>
  <c r="P1036" i="13"/>
  <c r="P1052" i="13"/>
  <c r="P8" i="13"/>
  <c r="C965" i="13"/>
  <c r="C957" i="13"/>
  <c r="C1057" i="13"/>
  <c r="B1189" i="13"/>
  <c r="K429" i="13"/>
  <c r="C279" i="13"/>
  <c r="B965" i="13"/>
  <c r="C215" i="13"/>
  <c r="C407" i="13"/>
  <c r="B79" i="13"/>
  <c r="C151" i="13"/>
  <c r="C343" i="13"/>
  <c r="C471" i="13"/>
  <c r="B957" i="13"/>
  <c r="B723" i="13"/>
  <c r="B979" i="13"/>
  <c r="B1057" i="13"/>
  <c r="C93" i="13"/>
  <c r="K17" i="13"/>
  <c r="K25" i="13"/>
  <c r="K33" i="13"/>
  <c r="K41" i="13"/>
  <c r="K49" i="13"/>
  <c r="K57" i="13"/>
  <c r="K65" i="13"/>
  <c r="K73" i="13"/>
  <c r="K81" i="13"/>
  <c r="K89" i="13"/>
  <c r="K97" i="13"/>
  <c r="K105" i="13"/>
  <c r="K113" i="13"/>
  <c r="K121" i="13"/>
  <c r="K129" i="13"/>
  <c r="K137" i="13"/>
  <c r="K145" i="13"/>
  <c r="K153" i="13"/>
  <c r="K161" i="13"/>
  <c r="K169" i="13"/>
  <c r="K177" i="13"/>
  <c r="K185" i="13"/>
  <c r="K193" i="13"/>
  <c r="K201" i="13"/>
  <c r="K209" i="13"/>
  <c r="K217" i="13"/>
  <c r="K225" i="13"/>
  <c r="K233" i="13"/>
  <c r="K241" i="13"/>
  <c r="K249" i="13"/>
  <c r="K257" i="13"/>
  <c r="K265" i="13"/>
  <c r="K273" i="13"/>
  <c r="K281" i="13"/>
  <c r="K289" i="13"/>
  <c r="K297" i="13"/>
  <c r="K305" i="13"/>
  <c r="K313" i="13"/>
  <c r="K321" i="13"/>
  <c r="K329" i="13"/>
  <c r="K337" i="13"/>
  <c r="L19" i="13"/>
  <c r="L27" i="13"/>
  <c r="L35" i="13"/>
  <c r="L43" i="13"/>
  <c r="L51" i="13"/>
  <c r="L59" i="13"/>
  <c r="L67" i="13"/>
  <c r="L75" i="13"/>
  <c r="L83" i="13"/>
  <c r="L91" i="13"/>
  <c r="L99" i="13"/>
  <c r="L107" i="13"/>
  <c r="L115" i="13"/>
  <c r="L123" i="13"/>
  <c r="L131" i="13"/>
  <c r="L139" i="13"/>
  <c r="L147" i="13"/>
  <c r="L155" i="13"/>
  <c r="L163" i="13"/>
  <c r="L171" i="13"/>
  <c r="L179" i="13"/>
  <c r="L187" i="13"/>
  <c r="L195" i="13"/>
  <c r="L203" i="13"/>
  <c r="L211" i="13"/>
  <c r="L219" i="13"/>
  <c r="L227" i="13"/>
  <c r="L235" i="13"/>
  <c r="L243" i="13"/>
  <c r="L251" i="13"/>
  <c r="L259" i="13"/>
  <c r="L267" i="13"/>
  <c r="L275" i="13"/>
  <c r="L283" i="13"/>
  <c r="L291" i="13"/>
  <c r="L299" i="13"/>
  <c r="L307" i="13"/>
  <c r="L315" i="13"/>
  <c r="L323" i="13"/>
  <c r="L331" i="13"/>
  <c r="L339" i="13"/>
  <c r="M17" i="13"/>
  <c r="M25" i="13"/>
  <c r="M33" i="13"/>
  <c r="M41" i="13"/>
  <c r="M49" i="13"/>
  <c r="M57" i="13"/>
  <c r="M65" i="13"/>
  <c r="M73" i="13"/>
  <c r="M81" i="13"/>
  <c r="M89" i="13"/>
  <c r="M97" i="13"/>
  <c r="M105" i="13"/>
  <c r="M113" i="13"/>
  <c r="M121" i="13"/>
  <c r="M129" i="13"/>
  <c r="M137" i="13"/>
  <c r="M145" i="13"/>
  <c r="M153" i="13"/>
  <c r="M161" i="13"/>
  <c r="M169" i="13"/>
  <c r="M177" i="13"/>
  <c r="M185" i="13"/>
  <c r="M193" i="13"/>
  <c r="M201" i="13"/>
  <c r="M209" i="13"/>
  <c r="M217" i="13"/>
  <c r="M225" i="13"/>
  <c r="M233" i="13"/>
  <c r="M241" i="13"/>
  <c r="M249" i="13"/>
  <c r="M257" i="13"/>
  <c r="M265" i="13"/>
  <c r="M273" i="13"/>
  <c r="M281" i="13"/>
  <c r="M289" i="13"/>
  <c r="M297" i="13"/>
  <c r="M305" i="13"/>
  <c r="M313" i="13"/>
  <c r="M321" i="13"/>
  <c r="M329" i="13"/>
  <c r="M337" i="13"/>
  <c r="C1073" i="13"/>
  <c r="C1065" i="13"/>
  <c r="C1049" i="13"/>
  <c r="C1041" i="13"/>
  <c r="C1033" i="13"/>
  <c r="C1025" i="13"/>
  <c r="C1017" i="13"/>
  <c r="C1009" i="13"/>
  <c r="C1001" i="13"/>
  <c r="C993" i="13"/>
  <c r="C985" i="13"/>
  <c r="C977" i="13"/>
  <c r="C969" i="13"/>
  <c r="C961" i="13"/>
  <c r="C953" i="13"/>
  <c r="C945" i="13"/>
  <c r="C937" i="13"/>
  <c r="C929" i="13"/>
  <c r="C921" i="13"/>
  <c r="C913" i="13"/>
  <c r="C905" i="13"/>
  <c r="C897" i="13"/>
  <c r="C889" i="13"/>
  <c r="C881" i="13"/>
  <c r="C873" i="13"/>
  <c r="C865" i="13"/>
  <c r="C857" i="13"/>
  <c r="C849" i="13"/>
  <c r="C841" i="13"/>
  <c r="C833" i="13"/>
  <c r="C825" i="13"/>
  <c r="C817" i="13"/>
  <c r="C809" i="13"/>
  <c r="C801" i="13"/>
  <c r="C793" i="13"/>
  <c r="C785" i="13"/>
  <c r="C777" i="13"/>
  <c r="C769" i="13"/>
  <c r="C761" i="13"/>
  <c r="C753" i="13"/>
  <c r="C745" i="13"/>
  <c r="C737" i="13"/>
  <c r="C729" i="13"/>
  <c r="C721" i="13"/>
  <c r="C713" i="13"/>
  <c r="C705" i="13"/>
  <c r="C697" i="13"/>
  <c r="C689" i="13"/>
  <c r="C681" i="13"/>
  <c r="C673" i="13"/>
  <c r="C665" i="13"/>
  <c r="C657" i="13"/>
  <c r="C649" i="13"/>
  <c r="C641" i="13"/>
  <c r="C633" i="13"/>
  <c r="C625" i="13"/>
  <c r="C617" i="13"/>
  <c r="C609" i="13"/>
  <c r="C601" i="13"/>
  <c r="C593" i="13"/>
  <c r="C585" i="13"/>
  <c r="C577" i="13"/>
  <c r="C569" i="13"/>
  <c r="C561" i="13"/>
  <c r="C553" i="13"/>
  <c r="C545" i="13"/>
  <c r="C537" i="13"/>
  <c r="C529" i="13"/>
  <c r="C521" i="13"/>
  <c r="C513" i="13"/>
  <c r="C505" i="13"/>
  <c r="C497" i="13"/>
  <c r="C489" i="13"/>
  <c r="C481" i="13"/>
  <c r="C473" i="13"/>
  <c r="C465" i="13"/>
  <c r="C457" i="13"/>
  <c r="C449" i="13"/>
  <c r="C441" i="13"/>
  <c r="C433" i="13"/>
  <c r="C425" i="13"/>
  <c r="C417" i="13"/>
  <c r="C409" i="13"/>
  <c r="C401" i="13"/>
  <c r="C393" i="13"/>
  <c r="C385" i="13"/>
  <c r="C377" i="13"/>
  <c r="C369" i="13"/>
  <c r="C361" i="13"/>
  <c r="C353" i="13"/>
  <c r="C345" i="13"/>
  <c r="C337" i="13"/>
  <c r="C329" i="13"/>
  <c r="C321" i="13"/>
  <c r="C313" i="13"/>
  <c r="C305" i="13"/>
  <c r="C297" i="13"/>
  <c r="C289" i="13"/>
  <c r="C281" i="13"/>
  <c r="C273" i="13"/>
  <c r="C265" i="13"/>
  <c r="C257" i="13"/>
  <c r="C249" i="13"/>
  <c r="C241" i="13"/>
  <c r="C233" i="13"/>
  <c r="C225" i="13"/>
  <c r="C217" i="13"/>
  <c r="C209" i="13"/>
  <c r="C201" i="13"/>
  <c r="C193" i="13"/>
  <c r="C185" i="13"/>
  <c r="C177" i="13"/>
  <c r="C169" i="13"/>
  <c r="C161" i="13"/>
  <c r="C153" i="13"/>
  <c r="C145" i="13"/>
  <c r="C137" i="13"/>
  <c r="C129" i="13"/>
  <c r="C121" i="13"/>
  <c r="C113" i="13"/>
  <c r="C105" i="13"/>
  <c r="C97" i="13"/>
  <c r="C89" i="13"/>
  <c r="C81" i="13"/>
  <c r="C73" i="13"/>
  <c r="C65" i="13"/>
  <c r="C57" i="13"/>
  <c r="C49" i="13"/>
  <c r="C41" i="13"/>
  <c r="C33" i="13"/>
  <c r="C25" i="13"/>
  <c r="C17" i="13"/>
  <c r="C9" i="13"/>
  <c r="B1073" i="13"/>
  <c r="B1065" i="13"/>
  <c r="B1049" i="13"/>
  <c r="B1041" i="13"/>
  <c r="B1033" i="13"/>
  <c r="J11" i="13"/>
  <c r="K15" i="13"/>
  <c r="K23" i="13"/>
  <c r="K31" i="13"/>
  <c r="K39" i="13"/>
  <c r="K47" i="13"/>
  <c r="K55" i="13"/>
  <c r="K63" i="13"/>
  <c r="K71" i="13"/>
  <c r="K79" i="13"/>
  <c r="K87" i="13"/>
  <c r="K95" i="13"/>
  <c r="K103" i="13"/>
  <c r="L201" i="13"/>
  <c r="B915" i="13"/>
  <c r="B851" i="13"/>
  <c r="B787" i="13"/>
  <c r="B659" i="13"/>
  <c r="B595" i="13"/>
  <c r="B531" i="13"/>
  <c r="B1025" i="13"/>
  <c r="B1017" i="13"/>
  <c r="B1009" i="13"/>
  <c r="B1001" i="13"/>
  <c r="B993" i="13"/>
  <c r="B985" i="13"/>
  <c r="B977" i="13"/>
  <c r="B969" i="13"/>
  <c r="B961" i="13"/>
  <c r="B953" i="13"/>
  <c r="B945" i="13"/>
  <c r="B937" i="13"/>
  <c r="B929" i="13"/>
  <c r="B921" i="13"/>
  <c r="B913" i="13"/>
  <c r="B905" i="13"/>
  <c r="B897" i="13"/>
  <c r="B889" i="13"/>
  <c r="B881" i="13"/>
  <c r="B873" i="13"/>
  <c r="B865" i="13"/>
  <c r="B857" i="13"/>
  <c r="B849" i="13"/>
  <c r="B841" i="13"/>
  <c r="B833" i="13"/>
  <c r="B825" i="13"/>
  <c r="B817" i="13"/>
  <c r="B809" i="13"/>
  <c r="B801" i="13"/>
  <c r="B793" i="13"/>
  <c r="B785" i="13"/>
  <c r="B777" i="13"/>
  <c r="B769" i="13"/>
  <c r="B761" i="13"/>
  <c r="B753" i="13"/>
  <c r="B745" i="13"/>
  <c r="B737" i="13"/>
  <c r="B729" i="13"/>
  <c r="B721" i="13"/>
  <c r="B713" i="13"/>
  <c r="B705" i="13"/>
  <c r="B697" i="13"/>
  <c r="B689" i="13"/>
  <c r="B681" i="13"/>
  <c r="B673" i="13"/>
  <c r="B665" i="13"/>
  <c r="B657" i="13"/>
  <c r="B649" i="13"/>
  <c r="B641" i="13"/>
  <c r="B633" i="13"/>
  <c r="B625" i="13"/>
  <c r="B617" i="13"/>
  <c r="B609" i="13"/>
  <c r="B601" i="13"/>
  <c r="B593" i="13"/>
  <c r="B585" i="13"/>
  <c r="B577" i="13"/>
  <c r="B569" i="13"/>
  <c r="B561" i="13"/>
  <c r="B553" i="13"/>
  <c r="B545" i="13"/>
  <c r="B537" i="13"/>
  <c r="B529" i="13"/>
  <c r="B521" i="13"/>
  <c r="B513" i="13"/>
  <c r="B505" i="13"/>
  <c r="B497" i="13"/>
  <c r="B489" i="13"/>
  <c r="B481" i="13"/>
  <c r="B473" i="13"/>
  <c r="B465" i="13"/>
  <c r="B457" i="13"/>
  <c r="B449" i="13"/>
  <c r="B441" i="13"/>
  <c r="B433" i="13"/>
  <c r="B57" i="13"/>
  <c r="B49" i="13"/>
  <c r="B41" i="13"/>
  <c r="B33" i="13"/>
  <c r="B25" i="13"/>
  <c r="L603" i="13"/>
  <c r="M473" i="13"/>
  <c r="C455" i="13"/>
  <c r="C439" i="13"/>
  <c r="C423" i="13"/>
  <c r="C391" i="13"/>
  <c r="C375" i="13"/>
  <c r="C359" i="13"/>
  <c r="C327" i="13"/>
  <c r="C311" i="13"/>
  <c r="C295" i="13"/>
  <c r="C263" i="13"/>
  <c r="C247" i="13"/>
  <c r="C231" i="13"/>
  <c r="C199" i="13"/>
  <c r="C183" i="13"/>
  <c r="C167" i="13"/>
  <c r="C135" i="13"/>
  <c r="C119" i="13"/>
  <c r="C103" i="13"/>
  <c r="K13" i="13"/>
  <c r="K21" i="13"/>
  <c r="K29" i="13"/>
  <c r="K37" i="13"/>
  <c r="K45" i="13"/>
  <c r="K53" i="13"/>
  <c r="K61" i="13"/>
  <c r="K69" i="13"/>
  <c r="K77" i="13"/>
  <c r="K85" i="13"/>
  <c r="K93" i="13"/>
  <c r="K101" i="13"/>
  <c r="K109" i="13"/>
  <c r="K117" i="13"/>
  <c r="K125" i="13"/>
  <c r="K133" i="13"/>
  <c r="K141" i="13"/>
  <c r="K149" i="13"/>
  <c r="K157" i="13"/>
  <c r="K165" i="13"/>
  <c r="K173" i="13"/>
  <c r="K181" i="13"/>
  <c r="K189" i="13"/>
  <c r="K197" i="13"/>
  <c r="K205" i="13"/>
  <c r="K213" i="13"/>
  <c r="K221" i="13"/>
  <c r="K229" i="13"/>
  <c r="K237" i="13"/>
  <c r="K245" i="13"/>
  <c r="K253" i="13"/>
  <c r="K261" i="13"/>
  <c r="K269" i="13"/>
  <c r="K277" i="13"/>
  <c r="K285" i="13"/>
  <c r="K293" i="13"/>
  <c r="K301" i="13"/>
  <c r="K309" i="13"/>
  <c r="K317" i="13"/>
  <c r="K325" i="13"/>
  <c r="K333" i="13"/>
  <c r="K341" i="13"/>
  <c r="L15" i="13"/>
  <c r="L23" i="13"/>
  <c r="L31" i="13"/>
  <c r="L39" i="13"/>
  <c r="L47" i="13"/>
  <c r="L55" i="13"/>
  <c r="L63" i="13"/>
  <c r="L71" i="13"/>
  <c r="L79" i="13"/>
  <c r="L87" i="13"/>
  <c r="L95" i="13"/>
  <c r="L103" i="13"/>
  <c r="L111" i="13"/>
  <c r="L119" i="13"/>
  <c r="L127" i="13"/>
  <c r="L135" i="13"/>
  <c r="L143" i="13"/>
  <c r="L151" i="13"/>
  <c r="L159" i="13"/>
  <c r="L167" i="13"/>
  <c r="L175" i="13"/>
  <c r="L183" i="13"/>
  <c r="L191" i="13"/>
  <c r="L199" i="13"/>
  <c r="L207" i="13"/>
  <c r="L215" i="13"/>
  <c r="L223" i="13"/>
  <c r="L231" i="13"/>
  <c r="L239" i="13"/>
  <c r="L247" i="13"/>
  <c r="L255" i="13"/>
  <c r="L263" i="13"/>
  <c r="L271" i="13"/>
  <c r="L279" i="13"/>
  <c r="L287" i="13"/>
  <c r="L295" i="13"/>
  <c r="L303" i="13"/>
  <c r="L311" i="13"/>
  <c r="L319" i="13"/>
  <c r="L327" i="13"/>
  <c r="L335" i="13"/>
  <c r="L343" i="13"/>
  <c r="M13" i="13"/>
  <c r="M21" i="13"/>
  <c r="M29" i="13"/>
  <c r="M37" i="13"/>
  <c r="M45" i="13"/>
  <c r="M53" i="13"/>
  <c r="M61" i="13"/>
  <c r="M69" i="13"/>
  <c r="M77" i="13"/>
  <c r="M85" i="13"/>
  <c r="M93" i="13"/>
  <c r="M101" i="13"/>
  <c r="M109" i="13"/>
  <c r="M117" i="13"/>
  <c r="M125" i="13"/>
  <c r="M133" i="13"/>
  <c r="M141" i="13"/>
  <c r="M149" i="13"/>
  <c r="M157" i="13"/>
  <c r="M165" i="13"/>
  <c r="M173" i="13"/>
  <c r="M181" i="13"/>
  <c r="M189" i="13"/>
  <c r="M197" i="13"/>
  <c r="M205" i="13"/>
  <c r="M213" i="13"/>
  <c r="M221" i="13"/>
  <c r="M229" i="13"/>
  <c r="M237" i="13"/>
  <c r="M245" i="13"/>
  <c r="M253" i="13"/>
  <c r="M261" i="13"/>
  <c r="M269" i="13"/>
  <c r="M277" i="13"/>
  <c r="M285" i="13"/>
  <c r="M293" i="13"/>
  <c r="M301" i="13"/>
  <c r="M309" i="13"/>
  <c r="M317" i="13"/>
  <c r="M325" i="13"/>
  <c r="M333" i="13"/>
  <c r="M341" i="13"/>
  <c r="C1069" i="13"/>
  <c r="C1061" i="13"/>
  <c r="C1053" i="13"/>
  <c r="C1045" i="13"/>
  <c r="C1037" i="13"/>
  <c r="C1029" i="13"/>
  <c r="C1021" i="13"/>
  <c r="C1013" i="13"/>
  <c r="C1005" i="13"/>
  <c r="C997" i="13"/>
  <c r="C989" i="13"/>
  <c r="C981" i="13"/>
  <c r="C973" i="13"/>
  <c r="C949" i="13"/>
  <c r="C941" i="13"/>
  <c r="C933" i="13"/>
  <c r="C925" i="13"/>
  <c r="C917" i="13"/>
  <c r="C909" i="13"/>
  <c r="C901" i="13"/>
  <c r="C893" i="13"/>
  <c r="C885" i="13"/>
  <c r="C877" i="13"/>
  <c r="C869" i="13"/>
  <c r="C861" i="13"/>
  <c r="C853" i="13"/>
  <c r="C845" i="13"/>
  <c r="C837" i="13"/>
  <c r="C829" i="13"/>
  <c r="C821" i="13"/>
  <c r="C813" i="13"/>
  <c r="C805" i="13"/>
  <c r="C797" i="13"/>
  <c r="C789" i="13"/>
  <c r="C781" i="13"/>
  <c r="C773" i="13"/>
  <c r="C765" i="13"/>
  <c r="C757" i="13"/>
  <c r="C749" i="13"/>
  <c r="C741" i="13"/>
  <c r="C733" i="13"/>
  <c r="C725" i="13"/>
  <c r="C717" i="13"/>
  <c r="C709" i="13"/>
  <c r="C701" i="13"/>
  <c r="C693" i="13"/>
  <c r="C685" i="13"/>
  <c r="C677" i="13"/>
  <c r="C669" i="13"/>
  <c r="C661" i="13"/>
  <c r="C653" i="13"/>
  <c r="C645" i="13"/>
  <c r="C637" i="13"/>
  <c r="C629" i="13"/>
  <c r="C621" i="13"/>
  <c r="C613" i="13"/>
  <c r="C605" i="13"/>
  <c r="C597" i="13"/>
  <c r="C589" i="13"/>
  <c r="C581" i="13"/>
  <c r="C573" i="13"/>
  <c r="C565" i="13"/>
  <c r="C557" i="13"/>
  <c r="C549" i="13"/>
  <c r="C541" i="13"/>
  <c r="C533" i="13"/>
  <c r="C525" i="13"/>
  <c r="C517" i="13"/>
  <c r="C509" i="13"/>
  <c r="C501" i="13"/>
  <c r="C493" i="13"/>
  <c r="C485" i="13"/>
  <c r="C477" i="13"/>
  <c r="C469" i="13"/>
  <c r="C461" i="13"/>
  <c r="C453" i="13"/>
  <c r="C445" i="13"/>
  <c r="C437" i="13"/>
  <c r="C429" i="13"/>
  <c r="C421" i="13"/>
  <c r="C413" i="13"/>
  <c r="C405" i="13"/>
  <c r="C397" i="13"/>
  <c r="C389" i="13"/>
  <c r="C381" i="13"/>
  <c r="C373" i="13"/>
  <c r="C365" i="13"/>
  <c r="C357" i="13"/>
  <c r="C349" i="13"/>
  <c r="C341" i="13"/>
  <c r="C333" i="13"/>
  <c r="C325" i="13"/>
  <c r="C317" i="13"/>
  <c r="C309" i="13"/>
  <c r="C301" i="13"/>
  <c r="C293" i="13"/>
  <c r="C285" i="13"/>
  <c r="C277" i="13"/>
  <c r="C269" i="13"/>
  <c r="C261" i="13"/>
  <c r="C253" i="13"/>
  <c r="C245" i="13"/>
  <c r="C237" i="13"/>
  <c r="C229" i="13"/>
  <c r="C221" i="13"/>
  <c r="C213" i="13"/>
  <c r="C205" i="13"/>
  <c r="C197" i="13"/>
  <c r="C189" i="13"/>
  <c r="C181" i="13"/>
  <c r="C173" i="13"/>
  <c r="C165" i="13"/>
  <c r="C157" i="13"/>
  <c r="C149" i="13"/>
  <c r="C141" i="13"/>
  <c r="C133" i="13"/>
  <c r="C125" i="13"/>
  <c r="C117" i="13"/>
  <c r="C109" i="13"/>
  <c r="C101" i="13"/>
  <c r="C85" i="13"/>
  <c r="C77" i="13"/>
  <c r="C69" i="13"/>
  <c r="C61" i="13"/>
  <c r="C53" i="13"/>
  <c r="C45" i="13"/>
  <c r="C37" i="13"/>
  <c r="C29" i="13"/>
  <c r="C21" i="13"/>
  <c r="C13" i="13"/>
  <c r="B1069" i="13"/>
  <c r="B1061" i="13"/>
  <c r="B1053" i="13"/>
  <c r="B1045" i="13"/>
  <c r="B1037" i="13"/>
  <c r="B1029" i="13"/>
  <c r="B1021" i="13"/>
  <c r="B1013" i="13"/>
  <c r="B1005" i="13"/>
  <c r="B997" i="13"/>
  <c r="B989" i="13"/>
  <c r="B981" i="13"/>
  <c r="B973" i="13"/>
  <c r="B949" i="13"/>
  <c r="B941" i="13"/>
  <c r="B933" i="13"/>
  <c r="B925" i="13"/>
  <c r="B917" i="13"/>
  <c r="B909" i="13"/>
  <c r="B901" i="13"/>
  <c r="B893" i="13"/>
  <c r="B885" i="13"/>
  <c r="B877" i="13"/>
  <c r="B869" i="13"/>
  <c r="B861" i="13"/>
  <c r="B853" i="13"/>
  <c r="B845" i="13"/>
  <c r="B837" i="13"/>
  <c r="B829" i="13"/>
  <c r="B821" i="13"/>
  <c r="B813" i="13"/>
  <c r="B805" i="13"/>
  <c r="B797" i="13"/>
  <c r="B789" i="13"/>
  <c r="B781" i="13"/>
  <c r="B773" i="13"/>
  <c r="B765" i="13"/>
  <c r="B757" i="13"/>
  <c r="B749" i="13"/>
  <c r="B741" i="13"/>
  <c r="B733" i="13"/>
  <c r="B725" i="13"/>
  <c r="B717" i="13"/>
  <c r="B709" i="13"/>
  <c r="B701" i="13"/>
  <c r="B693" i="13"/>
  <c r="B685" i="13"/>
  <c r="B677" i="13"/>
  <c r="B669" i="13"/>
  <c r="B661" i="13"/>
  <c r="B653" i="13"/>
  <c r="B645" i="13"/>
  <c r="B637" i="13"/>
  <c r="B629" i="13"/>
  <c r="B621" i="13"/>
  <c r="B613" i="13"/>
  <c r="B605" i="13"/>
  <c r="B597" i="13"/>
  <c r="B589" i="13"/>
  <c r="B581" i="13"/>
  <c r="B573" i="13"/>
  <c r="B565" i="13"/>
  <c r="B557" i="13"/>
  <c r="B549" i="13"/>
  <c r="B541" i="13"/>
  <c r="B533" i="13"/>
  <c r="B525" i="13"/>
  <c r="B517" i="13"/>
  <c r="B509" i="13"/>
  <c r="B501" i="13"/>
  <c r="B493" i="13"/>
  <c r="B485" i="13"/>
  <c r="B477" i="13"/>
  <c r="B469" i="13"/>
  <c r="B461" i="13"/>
  <c r="B453" i="13"/>
  <c r="B445" i="13"/>
  <c r="B437" i="13"/>
  <c r="B429" i="13"/>
  <c r="B421" i="13"/>
  <c r="B413" i="13"/>
  <c r="B405" i="13"/>
  <c r="B397" i="13"/>
  <c r="B389" i="13"/>
  <c r="B381" i="13"/>
  <c r="B373" i="13"/>
  <c r="B365" i="13"/>
  <c r="B357" i="13"/>
  <c r="B349" i="13"/>
  <c r="B341" i="13"/>
  <c r="B333" i="13"/>
  <c r="B325" i="13"/>
  <c r="B317" i="13"/>
  <c r="B309" i="13"/>
  <c r="B301" i="13"/>
  <c r="B293" i="13"/>
  <c r="B285" i="13"/>
  <c r="B277" i="13"/>
  <c r="B269" i="13"/>
  <c r="B261" i="13"/>
  <c r="B253" i="13"/>
  <c r="B245" i="13"/>
  <c r="B237" i="13"/>
  <c r="B229" i="13"/>
  <c r="B221" i="13"/>
  <c r="B213" i="13"/>
  <c r="B205" i="13"/>
  <c r="B197" i="13"/>
  <c r="B189" i="13"/>
  <c r="B181" i="13"/>
  <c r="B173" i="13"/>
  <c r="B165" i="13"/>
  <c r="B157" i="13"/>
  <c r="B149" i="13"/>
  <c r="B141" i="13"/>
  <c r="B133" i="13"/>
  <c r="B125" i="13"/>
  <c r="B117" i="13"/>
  <c r="B109" i="13"/>
  <c r="B101" i="13"/>
  <c r="B93" i="13"/>
  <c r="B85" i="13"/>
  <c r="B77" i="13"/>
  <c r="B69" i="13"/>
  <c r="B61" i="13"/>
  <c r="B53" i="13"/>
  <c r="B45" i="13"/>
  <c r="B37" i="13"/>
  <c r="B29" i="13"/>
  <c r="B21" i="13"/>
  <c r="B13" i="13"/>
  <c r="K343" i="13"/>
  <c r="K409" i="13"/>
  <c r="K417" i="13"/>
  <c r="K425" i="13"/>
  <c r="K433" i="13"/>
  <c r="K441" i="13"/>
  <c r="K449" i="13"/>
  <c r="K457" i="13"/>
  <c r="K465" i="13"/>
  <c r="K473" i="13"/>
  <c r="K481" i="13"/>
  <c r="K489" i="13"/>
  <c r="K497" i="13"/>
  <c r="K505" i="13"/>
  <c r="K513" i="13"/>
  <c r="K521" i="13"/>
  <c r="K529" i="13"/>
  <c r="K537" i="13"/>
  <c r="K545" i="13"/>
  <c r="K553" i="13"/>
  <c r="K561" i="13"/>
  <c r="K569" i="13"/>
  <c r="K577" i="13"/>
  <c r="K585" i="13"/>
  <c r="K593" i="13"/>
  <c r="K601" i="13"/>
  <c r="K609" i="13"/>
  <c r="K617" i="13"/>
  <c r="K625" i="13"/>
  <c r="K633" i="13"/>
  <c r="K641" i="13"/>
  <c r="K649" i="13"/>
  <c r="K657" i="13"/>
  <c r="K665" i="13"/>
  <c r="K673" i="13"/>
  <c r="K681" i="13"/>
  <c r="K689" i="13"/>
  <c r="K697" i="13"/>
  <c r="K705" i="13"/>
  <c r="K713" i="13"/>
  <c r="K721" i="13"/>
  <c r="K729" i="13"/>
  <c r="K737" i="13"/>
  <c r="K745" i="13"/>
  <c r="K753" i="13"/>
  <c r="K761" i="13"/>
  <c r="K769" i="13"/>
  <c r="K777" i="13"/>
  <c r="K111" i="13"/>
  <c r="K119" i="13"/>
  <c r="K127" i="13"/>
  <c r="K135" i="13"/>
  <c r="K143" i="13"/>
  <c r="K151" i="13"/>
  <c r="K159" i="13"/>
  <c r="K167" i="13"/>
  <c r="K175" i="13"/>
  <c r="K183" i="13"/>
  <c r="K191" i="13"/>
  <c r="K199" i="13"/>
  <c r="K207" i="13"/>
  <c r="K215" i="13"/>
  <c r="K223" i="13"/>
  <c r="K231" i="13"/>
  <c r="K239" i="13"/>
  <c r="K247" i="13"/>
  <c r="K255" i="13"/>
  <c r="K263" i="13"/>
  <c r="K271" i="13"/>
  <c r="K279" i="13"/>
  <c r="K287" i="13"/>
  <c r="K295" i="13"/>
  <c r="K303" i="13"/>
  <c r="K311" i="13"/>
  <c r="K319" i="13"/>
  <c r="K327" i="13"/>
  <c r="K335" i="13"/>
  <c r="L11" i="13"/>
  <c r="L17" i="13"/>
  <c r="L25" i="13"/>
  <c r="L33" i="13"/>
  <c r="L41" i="13"/>
  <c r="L49" i="13"/>
  <c r="L57" i="13"/>
  <c r="L65" i="13"/>
  <c r="L73" i="13"/>
  <c r="L81" i="13"/>
  <c r="L89" i="13"/>
  <c r="L97" i="13"/>
  <c r="L105" i="13"/>
  <c r="L113" i="13"/>
  <c r="L121" i="13"/>
  <c r="L129" i="13"/>
  <c r="L137" i="13"/>
  <c r="L145" i="13"/>
  <c r="L153" i="13"/>
  <c r="L161" i="13"/>
  <c r="L169" i="13"/>
  <c r="L177" i="13"/>
  <c r="L185" i="13"/>
  <c r="L193" i="13"/>
  <c r="L209" i="13"/>
  <c r="L217" i="13"/>
  <c r="L225" i="13"/>
  <c r="L233" i="13"/>
  <c r="L241" i="13"/>
  <c r="L249" i="13"/>
  <c r="L257" i="13"/>
  <c r="L265" i="13"/>
  <c r="L273" i="13"/>
  <c r="L281" i="13"/>
  <c r="L289" i="13"/>
  <c r="L297" i="13"/>
  <c r="L305" i="13"/>
  <c r="L313" i="13"/>
  <c r="L321" i="13"/>
  <c r="L329" i="13"/>
  <c r="L337" i="13"/>
  <c r="M15" i="13"/>
  <c r="M23" i="13"/>
  <c r="M31" i="13"/>
  <c r="M39" i="13"/>
  <c r="M47" i="13"/>
  <c r="M55" i="13"/>
  <c r="M63" i="13"/>
  <c r="M71" i="13"/>
  <c r="M79" i="13"/>
  <c r="M87" i="13"/>
  <c r="M95" i="13"/>
  <c r="M103" i="13"/>
  <c r="M111" i="13"/>
  <c r="M119" i="13"/>
  <c r="M127" i="13"/>
  <c r="M135" i="13"/>
  <c r="M143" i="13"/>
  <c r="M151" i="13"/>
  <c r="M159" i="13"/>
  <c r="M167" i="13"/>
  <c r="M175" i="13"/>
  <c r="M183" i="13"/>
  <c r="M191" i="13"/>
  <c r="M199" i="13"/>
  <c r="M207" i="13"/>
  <c r="M215" i="13"/>
  <c r="M223" i="13"/>
  <c r="M231" i="13"/>
  <c r="M239" i="13"/>
  <c r="M247" i="13"/>
  <c r="M255" i="13"/>
  <c r="M263" i="13"/>
  <c r="M271" i="13"/>
  <c r="M279" i="13"/>
  <c r="M287" i="13"/>
  <c r="M295" i="13"/>
  <c r="M303" i="13"/>
  <c r="M311" i="13"/>
  <c r="M319" i="13"/>
  <c r="M327" i="13"/>
  <c r="M335" i="13"/>
  <c r="M343" i="13"/>
  <c r="C1075" i="13"/>
  <c r="C1067" i="13"/>
  <c r="C1059" i="13"/>
  <c r="C1051" i="13"/>
  <c r="C1043" i="13"/>
  <c r="C1035" i="13"/>
  <c r="C1027" i="13"/>
  <c r="C1019" i="13"/>
  <c r="C1011" i="13"/>
  <c r="C1003" i="13"/>
  <c r="C995" i="13"/>
  <c r="C987" i="13"/>
  <c r="C979" i="13"/>
  <c r="C971" i="13"/>
  <c r="C963" i="13"/>
  <c r="C955" i="13"/>
  <c r="C947" i="13"/>
  <c r="C939" i="13"/>
  <c r="C931" i="13"/>
  <c r="C923" i="13"/>
  <c r="C915" i="13"/>
  <c r="C907" i="13"/>
  <c r="C899" i="13"/>
  <c r="C891" i="13"/>
  <c r="C883" i="13"/>
  <c r="C875" i="13"/>
  <c r="C867" i="13"/>
  <c r="C859" i="13"/>
  <c r="C851" i="13"/>
  <c r="C843" i="13"/>
  <c r="C835" i="13"/>
  <c r="C827" i="13"/>
  <c r="C819" i="13"/>
  <c r="C811" i="13"/>
  <c r="C803" i="13"/>
  <c r="C795" i="13"/>
  <c r="C787" i="13"/>
  <c r="C779" i="13"/>
  <c r="C771" i="13"/>
  <c r="C763" i="13"/>
  <c r="C755" i="13"/>
  <c r="C747" i="13"/>
  <c r="C739" i="13"/>
  <c r="C731" i="13"/>
  <c r="C723" i="13"/>
  <c r="C715" i="13"/>
  <c r="C707" i="13"/>
  <c r="C699" i="13"/>
  <c r="C691" i="13"/>
  <c r="C683" i="13"/>
  <c r="C675" i="13"/>
  <c r="C667" i="13"/>
  <c r="C659" i="13"/>
  <c r="C651" i="13"/>
  <c r="C643" i="13"/>
  <c r="C635" i="13"/>
  <c r="C627" i="13"/>
  <c r="C619" i="13"/>
  <c r="C611" i="13"/>
  <c r="C603" i="13"/>
  <c r="C595" i="13"/>
  <c r="C587" i="13"/>
  <c r="C579" i="13"/>
  <c r="C571" i="13"/>
  <c r="C563" i="13"/>
  <c r="C555" i="13"/>
  <c r="C547" i="13"/>
  <c r="C539" i="13"/>
  <c r="C531" i="13"/>
  <c r="C523" i="13"/>
  <c r="C515" i="13"/>
  <c r="C507" i="13"/>
  <c r="C499" i="13"/>
  <c r="C491" i="13"/>
  <c r="C483" i="13"/>
  <c r="C475" i="13"/>
  <c r="C467" i="13"/>
  <c r="C459" i="13"/>
  <c r="C451" i="13"/>
  <c r="C443" i="13"/>
  <c r="C435" i="13"/>
  <c r="C427" i="13"/>
  <c r="C419" i="13"/>
  <c r="C411" i="13"/>
  <c r="C403" i="13"/>
  <c r="C395" i="13"/>
  <c r="C387" i="13"/>
  <c r="C379" i="13"/>
  <c r="C371" i="13"/>
  <c r="C363" i="13"/>
  <c r="C355" i="13"/>
  <c r="C347" i="13"/>
  <c r="C339" i="13"/>
  <c r="C331" i="13"/>
  <c r="C323" i="13"/>
  <c r="C315" i="13"/>
  <c r="C307" i="13"/>
  <c r="C299" i="13"/>
  <c r="C291" i="13"/>
  <c r="C283" i="13"/>
  <c r="C275" i="13"/>
  <c r="C267" i="13"/>
  <c r="C259" i="13"/>
  <c r="C251" i="13"/>
  <c r="C243" i="13"/>
  <c r="C235" i="13"/>
  <c r="C227" i="13"/>
  <c r="C219" i="13"/>
  <c r="C211" i="13"/>
  <c r="C203" i="13"/>
  <c r="C195" i="13"/>
  <c r="C187" i="13"/>
  <c r="C179" i="13"/>
  <c r="C171" i="13"/>
  <c r="C163" i="13"/>
  <c r="C155" i="13"/>
  <c r="C147" i="13"/>
  <c r="C139" i="13"/>
  <c r="C131" i="13"/>
  <c r="C123" i="13"/>
  <c r="C115" i="13"/>
  <c r="C107" i="13"/>
  <c r="C99" i="13"/>
  <c r="C91" i="13"/>
  <c r="C83" i="13"/>
  <c r="C75" i="13"/>
  <c r="C67" i="13"/>
  <c r="C59" i="13"/>
  <c r="C51" i="13"/>
  <c r="C43" i="13"/>
  <c r="C35" i="13"/>
  <c r="C27" i="13"/>
  <c r="C19" i="13"/>
  <c r="C11" i="13"/>
  <c r="B1067" i="13"/>
  <c r="B1059" i="13"/>
  <c r="B1051" i="13"/>
  <c r="B1043" i="13"/>
  <c r="B1035" i="13"/>
  <c r="B1027" i="13"/>
  <c r="B1019" i="13"/>
  <c r="B1011" i="13"/>
  <c r="B1003" i="13"/>
  <c r="B995" i="13"/>
  <c r="B987" i="13"/>
  <c r="B971" i="13"/>
  <c r="B963" i="13"/>
  <c r="B955" i="13"/>
  <c r="B947" i="13"/>
  <c r="B939" i="13"/>
  <c r="B931" i="13"/>
  <c r="B923" i="13"/>
  <c r="B907" i="13"/>
  <c r="B899" i="13"/>
  <c r="B891" i="13"/>
  <c r="B883" i="13"/>
  <c r="B875" i="13"/>
  <c r="B867" i="13"/>
  <c r="B859" i="13"/>
  <c r="B843" i="13"/>
  <c r="B835" i="13"/>
  <c r="B827" i="13"/>
  <c r="B819" i="13"/>
  <c r="B811" i="13"/>
  <c r="B803" i="13"/>
  <c r="B795" i="13"/>
  <c r="B779" i="13"/>
  <c r="B771" i="13"/>
  <c r="B763" i="13"/>
  <c r="B755" i="13"/>
  <c r="B747" i="13"/>
  <c r="B739" i="13"/>
  <c r="B731" i="13"/>
  <c r="B715" i="13"/>
  <c r="B707" i="13"/>
  <c r="B699" i="13"/>
  <c r="B691" i="13"/>
  <c r="B683" i="13"/>
  <c r="B675" i="13"/>
  <c r="B667" i="13"/>
  <c r="B651" i="13"/>
  <c r="B643" i="13"/>
  <c r="B635" i="13"/>
  <c r="B627" i="13"/>
  <c r="B619" i="13"/>
  <c r="B611" i="13"/>
  <c r="B603" i="13"/>
  <c r="B587" i="13"/>
  <c r="B579" i="13"/>
  <c r="B571" i="13"/>
  <c r="B563" i="13"/>
  <c r="B555" i="13"/>
  <c r="B547" i="13"/>
  <c r="B539" i="13"/>
  <c r="B523" i="13"/>
  <c r="B515" i="13"/>
  <c r="B507" i="13"/>
  <c r="B499" i="13"/>
  <c r="B491" i="13"/>
  <c r="B483" i="13"/>
  <c r="B475" i="13"/>
  <c r="B467" i="13"/>
  <c r="B459" i="13"/>
  <c r="B451" i="13"/>
  <c r="B443" i="13"/>
  <c r="B435" i="13"/>
  <c r="B427" i="13"/>
  <c r="B83" i="13"/>
  <c r="B75" i="13"/>
  <c r="B67" i="13"/>
  <c r="B59" i="13"/>
  <c r="B51" i="13"/>
  <c r="B43" i="13"/>
  <c r="B35" i="13"/>
  <c r="B27" i="13"/>
  <c r="K11" i="13"/>
  <c r="K19" i="13"/>
  <c r="K27" i="13"/>
  <c r="K35" i="13"/>
  <c r="K43" i="13"/>
  <c r="K51" i="13"/>
  <c r="K59" i="13"/>
  <c r="K67" i="13"/>
  <c r="K75" i="13"/>
  <c r="K83" i="13"/>
  <c r="K91" i="13"/>
  <c r="K99" i="13"/>
  <c r="K107" i="13"/>
  <c r="K115" i="13"/>
  <c r="K123" i="13"/>
  <c r="K131" i="13"/>
  <c r="K139" i="13"/>
  <c r="K147" i="13"/>
  <c r="K155" i="13"/>
  <c r="K163" i="13"/>
  <c r="K171" i="13"/>
  <c r="K179" i="13"/>
  <c r="K187" i="13"/>
  <c r="K195" i="13"/>
  <c r="K203" i="13"/>
  <c r="K211" i="13"/>
  <c r="K219" i="13"/>
  <c r="K227" i="13"/>
  <c r="K235" i="13"/>
  <c r="K243" i="13"/>
  <c r="K251" i="13"/>
  <c r="K259" i="13"/>
  <c r="K267" i="13"/>
  <c r="K275" i="13"/>
  <c r="K283" i="13"/>
  <c r="K291" i="13"/>
  <c r="K299" i="13"/>
  <c r="K307" i="13"/>
  <c r="K315" i="13"/>
  <c r="K323" i="13"/>
  <c r="K331" i="13"/>
  <c r="K339" i="13"/>
  <c r="L13" i="13"/>
  <c r="L21" i="13"/>
  <c r="L29" i="13"/>
  <c r="L37" i="13"/>
  <c r="L45" i="13"/>
  <c r="L53" i="13"/>
  <c r="L61" i="13"/>
  <c r="L69" i="13"/>
  <c r="L77" i="13"/>
  <c r="L85" i="13"/>
  <c r="L93" i="13"/>
  <c r="L101" i="13"/>
  <c r="L109" i="13"/>
  <c r="L117" i="13"/>
  <c r="L125" i="13"/>
  <c r="L133" i="13"/>
  <c r="L141" i="13"/>
  <c r="L149" i="13"/>
  <c r="L157" i="13"/>
  <c r="L165" i="13"/>
  <c r="L173" i="13"/>
  <c r="L181" i="13"/>
  <c r="L189" i="13"/>
  <c r="L197" i="13"/>
  <c r="L205" i="13"/>
  <c r="L213" i="13"/>
  <c r="L221" i="13"/>
  <c r="L229" i="13"/>
  <c r="L237" i="13"/>
  <c r="L245" i="13"/>
  <c r="L253" i="13"/>
  <c r="L261" i="13"/>
  <c r="L269" i="13"/>
  <c r="L277" i="13"/>
  <c r="L285" i="13"/>
  <c r="L293" i="13"/>
  <c r="L301" i="13"/>
  <c r="L309" i="13"/>
  <c r="L317" i="13"/>
  <c r="L325" i="13"/>
  <c r="L333" i="13"/>
  <c r="L341" i="13"/>
  <c r="M11" i="13"/>
  <c r="M19" i="13"/>
  <c r="M27" i="13"/>
  <c r="M35" i="13"/>
  <c r="M43" i="13"/>
  <c r="M51" i="13"/>
  <c r="M59" i="13"/>
  <c r="M67" i="13"/>
  <c r="M75" i="13"/>
  <c r="M83" i="13"/>
  <c r="M91" i="13"/>
  <c r="M99" i="13"/>
  <c r="M107" i="13"/>
  <c r="M115" i="13"/>
  <c r="M123" i="13"/>
  <c r="M131" i="13"/>
  <c r="M139" i="13"/>
  <c r="M147" i="13"/>
  <c r="M155" i="13"/>
  <c r="M163" i="13"/>
  <c r="M171" i="13"/>
  <c r="M179" i="13"/>
  <c r="M187" i="13"/>
  <c r="M195" i="13"/>
  <c r="M203" i="13"/>
  <c r="M211" i="13"/>
  <c r="M219" i="13"/>
  <c r="M227" i="13"/>
  <c r="M235" i="13"/>
  <c r="M243" i="13"/>
  <c r="M251" i="13"/>
  <c r="M259" i="13"/>
  <c r="M267" i="13"/>
  <c r="M275" i="13"/>
  <c r="M283" i="13"/>
  <c r="M291" i="13"/>
  <c r="M299" i="13"/>
  <c r="M307" i="13"/>
  <c r="M315" i="13"/>
  <c r="M323" i="13"/>
  <c r="M331" i="13"/>
  <c r="M339" i="13"/>
  <c r="C1071" i="13"/>
  <c r="C1063" i="13"/>
  <c r="C1055" i="13"/>
  <c r="C1047" i="13"/>
  <c r="C1039" i="13"/>
  <c r="C1031" i="13"/>
  <c r="C1023" i="13"/>
  <c r="C1015" i="13"/>
  <c r="C1007" i="13"/>
  <c r="C999" i="13"/>
  <c r="C991" i="13"/>
  <c r="C983" i="13"/>
  <c r="C975" i="13"/>
  <c r="C967" i="13"/>
  <c r="C959" i="13"/>
  <c r="C951" i="13"/>
  <c r="C943" i="13"/>
  <c r="C935" i="13"/>
  <c r="C927" i="13"/>
  <c r="C919" i="13"/>
  <c r="C911" i="13"/>
  <c r="C903" i="13"/>
  <c r="C895" i="13"/>
  <c r="C887" i="13"/>
  <c r="C879" i="13"/>
  <c r="C871" i="13"/>
  <c r="C863" i="13"/>
  <c r="C855" i="13"/>
  <c r="C847" i="13"/>
  <c r="C839" i="13"/>
  <c r="C831" i="13"/>
  <c r="C823" i="13"/>
  <c r="C815" i="13"/>
  <c r="C807" i="13"/>
  <c r="C799" i="13"/>
  <c r="C791" i="13"/>
  <c r="C783" i="13"/>
  <c r="C775" i="13"/>
  <c r="C767" i="13"/>
  <c r="C759" i="13"/>
  <c r="C751" i="13"/>
  <c r="C743" i="13"/>
  <c r="C735" i="13"/>
  <c r="C727" i="13"/>
  <c r="C719" i="13"/>
  <c r="C711" i="13"/>
  <c r="C703" i="13"/>
  <c r="C695" i="13"/>
  <c r="C687" i="13"/>
  <c r="C679" i="13"/>
  <c r="C671" i="13"/>
  <c r="C663" i="13"/>
  <c r="C655" i="13"/>
  <c r="C647" i="13"/>
  <c r="C639" i="13"/>
  <c r="C631" i="13"/>
  <c r="C623" i="13"/>
  <c r="C615" i="13"/>
  <c r="C607" i="13"/>
  <c r="C599" i="13"/>
  <c r="C591" i="13"/>
  <c r="C583" i="13"/>
  <c r="C575" i="13"/>
  <c r="C567" i="13"/>
  <c r="C559" i="13"/>
  <c r="C551" i="13"/>
  <c r="C543" i="13"/>
  <c r="C535" i="13"/>
  <c r="C527" i="13"/>
  <c r="C519" i="13"/>
  <c r="C511" i="13"/>
  <c r="C503" i="13"/>
  <c r="C495" i="13"/>
  <c r="C487" i="13"/>
  <c r="C479" i="13"/>
  <c r="C463" i="13"/>
  <c r="C447" i="13"/>
  <c r="C431" i="13"/>
  <c r="C415" i="13"/>
  <c r="C399" i="13"/>
  <c r="C383" i="13"/>
  <c r="C367" i="13"/>
  <c r="C351" i="13"/>
  <c r="C335" i="13"/>
  <c r="C319" i="13"/>
  <c r="C303" i="13"/>
  <c r="C287" i="13"/>
  <c r="C271" i="13"/>
  <c r="C255" i="13"/>
  <c r="C239" i="13"/>
  <c r="C223" i="13"/>
  <c r="C207" i="13"/>
  <c r="C191" i="13"/>
  <c r="C175" i="13"/>
  <c r="C159" i="13"/>
  <c r="C143" i="13"/>
  <c r="C127" i="13"/>
  <c r="C111" i="13"/>
  <c r="C95" i="13"/>
  <c r="C87" i="13"/>
  <c r="C79" i="13"/>
  <c r="C71" i="13"/>
  <c r="C63" i="13"/>
  <c r="C55" i="13"/>
  <c r="C47" i="13"/>
  <c r="C39" i="13"/>
  <c r="C31" i="13"/>
  <c r="C23" i="13"/>
  <c r="C15" i="13"/>
  <c r="B1071" i="13"/>
  <c r="B1063" i="13"/>
  <c r="B1055" i="13"/>
  <c r="B1047" i="13"/>
  <c r="B1039" i="13"/>
  <c r="B1031" i="13"/>
  <c r="B1023" i="13"/>
  <c r="B1015" i="13"/>
  <c r="B1007" i="13"/>
  <c r="B999" i="13"/>
  <c r="B991" i="13"/>
  <c r="B983" i="13"/>
  <c r="B975" i="13"/>
  <c r="B967" i="13"/>
  <c r="B959" i="13"/>
  <c r="B951" i="13"/>
  <c r="B943" i="13"/>
  <c r="B935" i="13"/>
  <c r="B927" i="13"/>
  <c r="B919" i="13"/>
  <c r="B911" i="13"/>
  <c r="B903" i="13"/>
  <c r="B895" i="13"/>
  <c r="B887" i="13"/>
  <c r="B879" i="13"/>
  <c r="B871" i="13"/>
  <c r="B863" i="13"/>
  <c r="B855" i="13"/>
  <c r="B847" i="13"/>
  <c r="B839" i="13"/>
  <c r="B831" i="13"/>
  <c r="B823" i="13"/>
  <c r="B815" i="13"/>
  <c r="B807" i="13"/>
  <c r="B799" i="13"/>
  <c r="B791" i="13"/>
  <c r="B783" i="13"/>
  <c r="B775" i="13"/>
  <c r="B767" i="13"/>
  <c r="B759" i="13"/>
  <c r="B751" i="13"/>
  <c r="B743" i="13"/>
  <c r="B735" i="13"/>
  <c r="B727" i="13"/>
  <c r="B719" i="13"/>
  <c r="B711" i="13"/>
  <c r="B703" i="13"/>
  <c r="B695" i="13"/>
  <c r="B687" i="13"/>
  <c r="B679" i="13"/>
  <c r="B671" i="13"/>
  <c r="B663" i="13"/>
  <c r="B655" i="13"/>
  <c r="B647" i="13"/>
  <c r="B639" i="13"/>
  <c r="B631" i="13"/>
  <c r="B623" i="13"/>
  <c r="B615" i="13"/>
  <c r="B607" i="13"/>
  <c r="B599" i="13"/>
  <c r="B591" i="13"/>
  <c r="B583" i="13"/>
  <c r="B575" i="13"/>
  <c r="B567" i="13"/>
  <c r="B559" i="13"/>
  <c r="B551" i="13"/>
  <c r="B543" i="13"/>
  <c r="B535" i="13"/>
  <c r="B527" i="13"/>
  <c r="B519" i="13"/>
  <c r="B511" i="13"/>
  <c r="B503" i="13"/>
  <c r="B495" i="13"/>
  <c r="B487" i="13"/>
  <c r="B479" i="13"/>
  <c r="B471" i="13"/>
  <c r="B463" i="13"/>
  <c r="B455" i="13"/>
  <c r="B87" i="13"/>
  <c r="B71" i="13"/>
  <c r="B63" i="13"/>
  <c r="B55" i="13"/>
  <c r="B47" i="13"/>
  <c r="B39" i="13"/>
  <c r="B31" i="13"/>
  <c r="K785" i="13"/>
  <c r="K793" i="13"/>
  <c r="K801" i="13"/>
  <c r="K809" i="13"/>
  <c r="K817" i="13"/>
  <c r="K825" i="13"/>
  <c r="K833" i="13"/>
  <c r="K841" i="13"/>
  <c r="K849" i="13"/>
  <c r="K857" i="13"/>
  <c r="K865" i="13"/>
  <c r="K873" i="13"/>
  <c r="K881" i="13"/>
  <c r="K889" i="13"/>
  <c r="K897" i="13"/>
  <c r="K905" i="13"/>
  <c r="K913" i="13"/>
  <c r="K921" i="13"/>
  <c r="K929" i="13"/>
  <c r="K937" i="13"/>
  <c r="K945" i="13"/>
  <c r="K953" i="13"/>
  <c r="K961" i="13"/>
  <c r="K969" i="13"/>
  <c r="K977" i="13"/>
  <c r="K985" i="13"/>
  <c r="K993" i="13"/>
  <c r="K1001" i="13"/>
  <c r="K1009" i="13"/>
  <c r="K1017" i="13"/>
  <c r="K1025" i="13"/>
  <c r="K1033" i="13"/>
  <c r="K1041" i="13"/>
  <c r="K1065" i="13"/>
  <c r="K1073" i="13"/>
  <c r="L407" i="13"/>
  <c r="L415" i="13"/>
  <c r="L423" i="13"/>
  <c r="L431" i="13"/>
  <c r="L439" i="13"/>
  <c r="L447" i="13"/>
  <c r="L455" i="13"/>
  <c r="L463" i="13"/>
  <c r="L471" i="13"/>
  <c r="L479" i="13"/>
  <c r="L487" i="13"/>
  <c r="L495" i="13"/>
  <c r="L503" i="13"/>
  <c r="L511" i="13"/>
  <c r="L527" i="13"/>
  <c r="L535" i="13"/>
  <c r="L543" i="13"/>
  <c r="L551" i="13"/>
  <c r="L559" i="13"/>
  <c r="L567" i="13"/>
  <c r="L575" i="13"/>
  <c r="L583" i="13"/>
  <c r="L591" i="13"/>
  <c r="L599" i="13"/>
  <c r="L607" i="13"/>
  <c r="L615" i="13"/>
  <c r="L623" i="13"/>
  <c r="L631" i="13"/>
  <c r="L639" i="13"/>
  <c r="L647" i="13"/>
  <c r="L655" i="13"/>
  <c r="L663" i="13"/>
  <c r="L671" i="13"/>
  <c r="L679" i="13"/>
  <c r="L687" i="13"/>
  <c r="L695" i="13"/>
  <c r="L703" i="13"/>
  <c r="L711" i="13"/>
  <c r="L719" i="13"/>
  <c r="L727" i="13"/>
  <c r="L735" i="13"/>
  <c r="L743" i="13"/>
  <c r="L751" i="13"/>
  <c r="L759" i="13"/>
  <c r="L767" i="13"/>
  <c r="L775" i="13"/>
  <c r="L783" i="13"/>
  <c r="L791" i="13"/>
  <c r="L799" i="13"/>
  <c r="L807" i="13"/>
  <c r="L815" i="13"/>
  <c r="L823" i="13"/>
  <c r="L831" i="13"/>
  <c r="L839" i="13"/>
  <c r="L855" i="13"/>
  <c r="L863" i="13"/>
  <c r="L871" i="13"/>
  <c r="L879" i="13"/>
  <c r="L887" i="13"/>
  <c r="L895" i="13"/>
  <c r="L903" i="13"/>
  <c r="L911" i="13"/>
  <c r="L919" i="13"/>
  <c r="L927" i="13"/>
  <c r="L935" i="13"/>
  <c r="L943" i="13"/>
  <c r="L959" i="13"/>
  <c r="L967" i="13"/>
  <c r="L975" i="13"/>
  <c r="L983" i="13"/>
  <c r="L991" i="13"/>
  <c r="L999" i="13"/>
  <c r="L1007" i="13"/>
  <c r="L1015" i="13"/>
  <c r="L1023" i="13"/>
  <c r="L1039" i="13"/>
  <c r="L1047" i="13"/>
  <c r="L1055" i="13"/>
  <c r="L1063" i="13"/>
  <c r="L1071" i="13"/>
  <c r="M405" i="13"/>
  <c r="M413" i="13"/>
  <c r="M421" i="13"/>
  <c r="M429" i="13"/>
  <c r="M437" i="13"/>
  <c r="M445" i="13"/>
  <c r="M453" i="13"/>
  <c r="M461" i="13"/>
  <c r="M469" i="13"/>
  <c r="M477" i="13"/>
  <c r="M485" i="13"/>
  <c r="M493" i="13"/>
  <c r="M501" i="13"/>
  <c r="M509" i="13"/>
  <c r="M517" i="13"/>
  <c r="M525" i="13"/>
  <c r="M533" i="13"/>
  <c r="M541" i="13"/>
  <c r="M549" i="13"/>
  <c r="M557" i="13"/>
  <c r="M565" i="13"/>
  <c r="M573" i="13"/>
  <c r="M581" i="13"/>
  <c r="M589" i="13"/>
  <c r="M597" i="13"/>
  <c r="M605" i="13"/>
  <c r="M613" i="13"/>
  <c r="M621" i="13"/>
  <c r="M629" i="13"/>
  <c r="M637" i="13"/>
  <c r="M645" i="13"/>
  <c r="M653" i="13"/>
  <c r="M661" i="13"/>
  <c r="M669" i="13"/>
  <c r="M677" i="13"/>
  <c r="M685" i="13"/>
  <c r="M693" i="13"/>
  <c r="M701" i="13"/>
  <c r="M709" i="13"/>
  <c r="M717" i="13"/>
  <c r="M725" i="13"/>
  <c r="M733" i="13"/>
  <c r="M741" i="13"/>
  <c r="M749" i="13"/>
  <c r="M757" i="13"/>
  <c r="M765" i="13"/>
  <c r="M773" i="13"/>
  <c r="M781" i="13"/>
  <c r="M789" i="13"/>
  <c r="M797" i="13"/>
  <c r="M805" i="13"/>
  <c r="M813" i="13"/>
  <c r="M821" i="13"/>
  <c r="M829" i="13"/>
  <c r="M837" i="13"/>
  <c r="M845" i="13"/>
  <c r="M853" i="13"/>
  <c r="M861" i="13"/>
  <c r="M869" i="13"/>
  <c r="M877" i="13"/>
  <c r="M885" i="13"/>
  <c r="M893" i="13"/>
  <c r="M901" i="13"/>
  <c r="M909" i="13"/>
  <c r="M917" i="13"/>
  <c r="M925" i="13"/>
  <c r="M933" i="13"/>
  <c r="M941" i="13"/>
  <c r="M949" i="13"/>
  <c r="M973" i="13"/>
  <c r="M981" i="13"/>
  <c r="M997" i="13"/>
  <c r="M1005" i="13"/>
  <c r="M1013" i="13"/>
  <c r="M1021" i="13"/>
  <c r="M1029" i="13"/>
  <c r="M1045" i="13"/>
  <c r="M1053" i="13"/>
  <c r="M1061" i="13"/>
  <c r="M1069" i="13"/>
  <c r="B447" i="13"/>
  <c r="B439" i="13"/>
  <c r="B431" i="13"/>
  <c r="B423" i="13"/>
  <c r="B415" i="13"/>
  <c r="B407" i="13"/>
  <c r="B399" i="13"/>
  <c r="B391" i="13"/>
  <c r="B383" i="13"/>
  <c r="B375" i="13"/>
  <c r="B367" i="13"/>
  <c r="B359" i="13"/>
  <c r="B351" i="13"/>
  <c r="B343" i="13"/>
  <c r="B335" i="13"/>
  <c r="B327" i="13"/>
  <c r="B319" i="13"/>
  <c r="B311" i="13"/>
  <c r="B303" i="13"/>
  <c r="B295" i="13"/>
  <c r="B287" i="13"/>
  <c r="B279" i="13"/>
  <c r="B271" i="13"/>
  <c r="B263" i="13"/>
  <c r="B255" i="13"/>
  <c r="B247" i="13"/>
  <c r="B239" i="13"/>
  <c r="B231" i="13"/>
  <c r="B223" i="13"/>
  <c r="B215" i="13"/>
  <c r="B207" i="13"/>
  <c r="B199" i="13"/>
  <c r="B191" i="13"/>
  <c r="B183" i="13"/>
  <c r="B175" i="13"/>
  <c r="B167" i="13"/>
  <c r="B159" i="13"/>
  <c r="B151" i="13"/>
  <c r="B143" i="13"/>
  <c r="B135" i="13"/>
  <c r="B127" i="13"/>
  <c r="B119" i="13"/>
  <c r="B111" i="13"/>
  <c r="B103" i="13"/>
  <c r="B95" i="13"/>
  <c r="B23" i="13"/>
  <c r="B15" i="13"/>
  <c r="K407" i="13"/>
  <c r="K415" i="13"/>
  <c r="K423" i="13"/>
  <c r="K431" i="13"/>
  <c r="K439" i="13"/>
  <c r="K447" i="13"/>
  <c r="K455" i="13"/>
  <c r="K463" i="13"/>
  <c r="K471" i="13"/>
  <c r="K479" i="13"/>
  <c r="K487" i="13"/>
  <c r="K495" i="13"/>
  <c r="K503" i="13"/>
  <c r="K511" i="13"/>
  <c r="K527" i="13"/>
  <c r="K535" i="13"/>
  <c r="K543" i="13"/>
  <c r="K551" i="13"/>
  <c r="K559" i="13"/>
  <c r="K567" i="13"/>
  <c r="K575" i="13"/>
  <c r="K583" i="13"/>
  <c r="K591" i="13"/>
  <c r="K599" i="13"/>
  <c r="K607" i="13"/>
  <c r="K615" i="13"/>
  <c r="K623" i="13"/>
  <c r="K631" i="13"/>
  <c r="K639" i="13"/>
  <c r="K647" i="13"/>
  <c r="K655" i="13"/>
  <c r="K663" i="13"/>
  <c r="K671" i="13"/>
  <c r="K679" i="13"/>
  <c r="K687" i="13"/>
  <c r="K695" i="13"/>
  <c r="K703" i="13"/>
  <c r="K711" i="13"/>
  <c r="K719" i="13"/>
  <c r="K727" i="13"/>
  <c r="K735" i="13"/>
  <c r="K743" i="13"/>
  <c r="K751" i="13"/>
  <c r="K759" i="13"/>
  <c r="K767" i="13"/>
  <c r="K775" i="13"/>
  <c r="K783" i="13"/>
  <c r="K791" i="13"/>
  <c r="K799" i="13"/>
  <c r="K807" i="13"/>
  <c r="K815" i="13"/>
  <c r="K823" i="13"/>
  <c r="K831" i="13"/>
  <c r="K839" i="13"/>
  <c r="K855" i="13"/>
  <c r="K863" i="13"/>
  <c r="K871" i="13"/>
  <c r="K879" i="13"/>
  <c r="K887" i="13"/>
  <c r="K895" i="13"/>
  <c r="K903" i="13"/>
  <c r="K911" i="13"/>
  <c r="K919" i="13"/>
  <c r="K927" i="13"/>
  <c r="K935" i="13"/>
  <c r="K943" i="13"/>
  <c r="K959" i="13"/>
  <c r="K967" i="13"/>
  <c r="K975" i="13"/>
  <c r="K983" i="13"/>
  <c r="K991" i="13"/>
  <c r="K999" i="13"/>
  <c r="K1007" i="13"/>
  <c r="K1015" i="13"/>
  <c r="K1023" i="13"/>
  <c r="K1039" i="13"/>
  <c r="K1047" i="13"/>
  <c r="K1055" i="13"/>
  <c r="K1063" i="13"/>
  <c r="K1071" i="13"/>
  <c r="L405" i="13"/>
  <c r="L413" i="13"/>
  <c r="L421" i="13"/>
  <c r="L429" i="13"/>
  <c r="L437" i="13"/>
  <c r="L445" i="13"/>
  <c r="L453" i="13"/>
  <c r="L461" i="13"/>
  <c r="L469" i="13"/>
  <c r="L477" i="13"/>
  <c r="L485" i="13"/>
  <c r="L493" i="13"/>
  <c r="L501" i="13"/>
  <c r="L509" i="13"/>
  <c r="L517" i="13"/>
  <c r="L525" i="13"/>
  <c r="L533" i="13"/>
  <c r="L541" i="13"/>
  <c r="L549" i="13"/>
  <c r="L557" i="13"/>
  <c r="L565" i="13"/>
  <c r="L573" i="13"/>
  <c r="L581" i="13"/>
  <c r="L589" i="13"/>
  <c r="L597" i="13"/>
  <c r="L605" i="13"/>
  <c r="L613" i="13"/>
  <c r="L621" i="13"/>
  <c r="L629" i="13"/>
  <c r="L637" i="13"/>
  <c r="L645" i="13"/>
  <c r="L653" i="13"/>
  <c r="L661" i="13"/>
  <c r="L669" i="13"/>
  <c r="L677" i="13"/>
  <c r="L685" i="13"/>
  <c r="L693" i="13"/>
  <c r="L701" i="13"/>
  <c r="L709" i="13"/>
  <c r="L717" i="13"/>
  <c r="L725" i="13"/>
  <c r="L733" i="13"/>
  <c r="L741" i="13"/>
  <c r="L749" i="13"/>
  <c r="L757" i="13"/>
  <c r="L765" i="13"/>
  <c r="L773" i="13"/>
  <c r="L781" i="13"/>
  <c r="L789" i="13"/>
  <c r="L797" i="13"/>
  <c r="L805" i="13"/>
  <c r="L813" i="13"/>
  <c r="L821" i="13"/>
  <c r="L829" i="13"/>
  <c r="L837" i="13"/>
  <c r="L845" i="13"/>
  <c r="L853" i="13"/>
  <c r="L861" i="13"/>
  <c r="L869" i="13"/>
  <c r="L877" i="13"/>
  <c r="L885" i="13"/>
  <c r="L893" i="13"/>
  <c r="L901" i="13"/>
  <c r="L909" i="13"/>
  <c r="L917" i="13"/>
  <c r="L925" i="13"/>
  <c r="L933" i="13"/>
  <c r="L941" i="13"/>
  <c r="L949" i="13"/>
  <c r="L973" i="13"/>
  <c r="L981" i="13"/>
  <c r="L997" i="13"/>
  <c r="L1005" i="13"/>
  <c r="L1013" i="13"/>
  <c r="L1021" i="13"/>
  <c r="L1029" i="13"/>
  <c r="L1045" i="13"/>
  <c r="L1053" i="13"/>
  <c r="L1061" i="13"/>
  <c r="L1069" i="13"/>
  <c r="M347" i="13"/>
  <c r="M411" i="13"/>
  <c r="M419" i="13"/>
  <c r="M427" i="13"/>
  <c r="M435" i="13"/>
  <c r="M443" i="13"/>
  <c r="M451" i="13"/>
  <c r="M459" i="13"/>
  <c r="M467" i="13"/>
  <c r="M475" i="13"/>
  <c r="M483" i="13"/>
  <c r="M491" i="13"/>
  <c r="M499" i="13"/>
  <c r="M507" i="13"/>
  <c r="M515" i="13"/>
  <c r="M523" i="13"/>
  <c r="M531" i="13"/>
  <c r="M539" i="13"/>
  <c r="M547" i="13"/>
  <c r="M555" i="13"/>
  <c r="M563" i="13"/>
  <c r="M571" i="13"/>
  <c r="M579" i="13"/>
  <c r="M587" i="13"/>
  <c r="M595" i="13"/>
  <c r="M603" i="13"/>
  <c r="M611" i="13"/>
  <c r="M619" i="13"/>
  <c r="M627" i="13"/>
  <c r="M635" i="13"/>
  <c r="M643" i="13"/>
  <c r="M651" i="13"/>
  <c r="M659" i="13"/>
  <c r="M667" i="13"/>
  <c r="M675" i="13"/>
  <c r="M683" i="13"/>
  <c r="M691" i="13"/>
  <c r="M699" i="13"/>
  <c r="M715" i="13"/>
  <c r="M723" i="13"/>
  <c r="M731" i="13"/>
  <c r="M739" i="13"/>
  <c r="M747" i="13"/>
  <c r="M755" i="13"/>
  <c r="M763" i="13"/>
  <c r="M771" i="13"/>
  <c r="M779" i="13"/>
  <c r="M787" i="13"/>
  <c r="M803" i="13"/>
  <c r="M811" i="13"/>
  <c r="M819" i="13"/>
  <c r="M827" i="13"/>
  <c r="M835" i="13"/>
  <c r="M843" i="13"/>
  <c r="M851" i="13"/>
  <c r="M859" i="13"/>
  <c r="M867" i="13"/>
  <c r="M875" i="13"/>
  <c r="M883" i="13"/>
  <c r="M891" i="13"/>
  <c r="M899" i="13"/>
  <c r="M907" i="13"/>
  <c r="M915" i="13"/>
  <c r="M923" i="13"/>
  <c r="M931" i="13"/>
  <c r="M939" i="13"/>
  <c r="M947" i="13"/>
  <c r="M955" i="13"/>
  <c r="M963" i="13"/>
  <c r="M971" i="13"/>
  <c r="M979" i="13"/>
  <c r="M987" i="13"/>
  <c r="M995" i="13"/>
  <c r="M1003" i="13"/>
  <c r="M1011" i="13"/>
  <c r="M1019" i="13"/>
  <c r="M1043" i="13"/>
  <c r="M1051" i="13"/>
  <c r="M1059" i="13"/>
  <c r="M1067" i="13"/>
  <c r="M1075" i="13"/>
  <c r="B419" i="13"/>
  <c r="B411" i="13"/>
  <c r="B403" i="13"/>
  <c r="B395" i="13"/>
  <c r="B387" i="13"/>
  <c r="B379" i="13"/>
  <c r="B371" i="13"/>
  <c r="B363" i="13"/>
  <c r="B355" i="13"/>
  <c r="B347" i="13"/>
  <c r="B339" i="13"/>
  <c r="B331" i="13"/>
  <c r="B323" i="13"/>
  <c r="B315" i="13"/>
  <c r="B307" i="13"/>
  <c r="B299" i="13"/>
  <c r="B291" i="13"/>
  <c r="B283" i="13"/>
  <c r="B275" i="13"/>
  <c r="B267" i="13"/>
  <c r="B259" i="13"/>
  <c r="B251" i="13"/>
  <c r="B243" i="13"/>
  <c r="B235" i="13"/>
  <c r="B227" i="13"/>
  <c r="B219" i="13"/>
  <c r="B211" i="13"/>
  <c r="B203" i="13"/>
  <c r="B195" i="13"/>
  <c r="B187" i="13"/>
  <c r="B179" i="13"/>
  <c r="B171" i="13"/>
  <c r="B163" i="13"/>
  <c r="B155" i="13"/>
  <c r="B147" i="13"/>
  <c r="B139" i="13"/>
  <c r="B131" i="13"/>
  <c r="B123" i="13"/>
  <c r="B115" i="13"/>
  <c r="B107" i="13"/>
  <c r="B99" i="13"/>
  <c r="B91" i="13"/>
  <c r="B19" i="13"/>
  <c r="B11" i="13"/>
  <c r="K347" i="13"/>
  <c r="K411" i="13"/>
  <c r="K419" i="13"/>
  <c r="K427" i="13"/>
  <c r="K435" i="13"/>
  <c r="K443" i="13"/>
  <c r="K451" i="13"/>
  <c r="K459" i="13"/>
  <c r="K467" i="13"/>
  <c r="K475" i="13"/>
  <c r="K483" i="13"/>
  <c r="K491" i="13"/>
  <c r="K499" i="13"/>
  <c r="K507" i="13"/>
  <c r="K515" i="13"/>
  <c r="K523" i="13"/>
  <c r="K531" i="13"/>
  <c r="K539" i="13"/>
  <c r="K547" i="13"/>
  <c r="K555" i="13"/>
  <c r="K563" i="13"/>
  <c r="K571" i="13"/>
  <c r="K579" i="13"/>
  <c r="K587" i="13"/>
  <c r="K595" i="13"/>
  <c r="K603" i="13"/>
  <c r="K611" i="13"/>
  <c r="K619" i="13"/>
  <c r="K627" i="13"/>
  <c r="K635" i="13"/>
  <c r="K643" i="13"/>
  <c r="K651" i="13"/>
  <c r="K659" i="13"/>
  <c r="K667" i="13"/>
  <c r="K675" i="13"/>
  <c r="K683" i="13"/>
  <c r="K691" i="13"/>
  <c r="K699" i="13"/>
  <c r="K715" i="13"/>
  <c r="K723" i="13"/>
  <c r="K731" i="13"/>
  <c r="K739" i="13"/>
  <c r="K747" i="13"/>
  <c r="K755" i="13"/>
  <c r="K763" i="13"/>
  <c r="K771" i="13"/>
  <c r="K779" i="13"/>
  <c r="K787" i="13"/>
  <c r="K803" i="13"/>
  <c r="K811" i="13"/>
  <c r="K819" i="13"/>
  <c r="K827" i="13"/>
  <c r="K835" i="13"/>
  <c r="K843" i="13"/>
  <c r="K851" i="13"/>
  <c r="K859" i="13"/>
  <c r="K867" i="13"/>
  <c r="K875" i="13"/>
  <c r="K883" i="13"/>
  <c r="K891" i="13"/>
  <c r="K899" i="13"/>
  <c r="K907" i="13"/>
  <c r="K915" i="13"/>
  <c r="K923" i="13"/>
  <c r="K931" i="13"/>
  <c r="K939" i="13"/>
  <c r="K947" i="13"/>
  <c r="K955" i="13"/>
  <c r="K963" i="13"/>
  <c r="K971" i="13"/>
  <c r="K979" i="13"/>
  <c r="K987" i="13"/>
  <c r="K995" i="13"/>
  <c r="K1003" i="13"/>
  <c r="K1011" i="13"/>
  <c r="K1019" i="13"/>
  <c r="K1043" i="13"/>
  <c r="K1051" i="13"/>
  <c r="K1059" i="13"/>
  <c r="K1067" i="13"/>
  <c r="K1075" i="13"/>
  <c r="L409" i="13"/>
  <c r="L417" i="13"/>
  <c r="L425" i="13"/>
  <c r="L433" i="13"/>
  <c r="L441" i="13"/>
  <c r="L449" i="13"/>
  <c r="L457" i="13"/>
  <c r="L465" i="13"/>
  <c r="L473" i="13"/>
  <c r="L481" i="13"/>
  <c r="L489" i="13"/>
  <c r="L497" i="13"/>
  <c r="L505" i="13"/>
  <c r="L513" i="13"/>
  <c r="L521" i="13"/>
  <c r="L529" i="13"/>
  <c r="L537" i="13"/>
  <c r="L545" i="13"/>
  <c r="L553" i="13"/>
  <c r="L561" i="13"/>
  <c r="L569" i="13"/>
  <c r="L577" i="13"/>
  <c r="L585" i="13"/>
  <c r="L593" i="13"/>
  <c r="L601" i="13"/>
  <c r="L609" i="13"/>
  <c r="L617" i="13"/>
  <c r="L625" i="13"/>
  <c r="L633" i="13"/>
  <c r="L641" i="13"/>
  <c r="L649" i="13"/>
  <c r="L657" i="13"/>
  <c r="L665" i="13"/>
  <c r="L673" i="13"/>
  <c r="L681" i="13"/>
  <c r="L689" i="13"/>
  <c r="L697" i="13"/>
  <c r="L705" i="13"/>
  <c r="L713" i="13"/>
  <c r="L721" i="13"/>
  <c r="L729" i="13"/>
  <c r="L737" i="13"/>
  <c r="L745" i="13"/>
  <c r="L753" i="13"/>
  <c r="L761" i="13"/>
  <c r="L769" i="13"/>
  <c r="L777" i="13"/>
  <c r="L785" i="13"/>
  <c r="L793" i="13"/>
  <c r="L801" i="13"/>
  <c r="L809" i="13"/>
  <c r="L817" i="13"/>
  <c r="L825" i="13"/>
  <c r="L833" i="13"/>
  <c r="L841" i="13"/>
  <c r="L849" i="13"/>
  <c r="L857" i="13"/>
  <c r="L865" i="13"/>
  <c r="L873" i="13"/>
  <c r="L881" i="13"/>
  <c r="L889" i="13"/>
  <c r="L897" i="13"/>
  <c r="L905" i="13"/>
  <c r="L913" i="13"/>
  <c r="L921" i="13"/>
  <c r="L929" i="13"/>
  <c r="L937" i="13"/>
  <c r="L945" i="13"/>
  <c r="L953" i="13"/>
  <c r="L961" i="13"/>
  <c r="L969" i="13"/>
  <c r="L977" i="13"/>
  <c r="L985" i="13"/>
  <c r="L993" i="13"/>
  <c r="L1001" i="13"/>
  <c r="L1009" i="13"/>
  <c r="L1017" i="13"/>
  <c r="L1025" i="13"/>
  <c r="L1033" i="13"/>
  <c r="L1041" i="13"/>
  <c r="L1065" i="13"/>
  <c r="L1073" i="13"/>
  <c r="M407" i="13"/>
  <c r="M415" i="13"/>
  <c r="M423" i="13"/>
  <c r="M431" i="13"/>
  <c r="M439" i="13"/>
  <c r="M447" i="13"/>
  <c r="M455" i="13"/>
  <c r="M463" i="13"/>
  <c r="M471" i="13"/>
  <c r="M479" i="13"/>
  <c r="M487" i="13"/>
  <c r="M495" i="13"/>
  <c r="M503" i="13"/>
  <c r="M511" i="13"/>
  <c r="M527" i="13"/>
  <c r="M535" i="13"/>
  <c r="M543" i="13"/>
  <c r="M551" i="13"/>
  <c r="M559" i="13"/>
  <c r="M567" i="13"/>
  <c r="M575" i="13"/>
  <c r="M583" i="13"/>
  <c r="M591" i="13"/>
  <c r="M599" i="13"/>
  <c r="M607" i="13"/>
  <c r="M615" i="13"/>
  <c r="M623" i="13"/>
  <c r="M631" i="13"/>
  <c r="M639" i="13"/>
  <c r="M647" i="13"/>
  <c r="M655" i="13"/>
  <c r="M663" i="13"/>
  <c r="M671" i="13"/>
  <c r="M679" i="13"/>
  <c r="M687" i="13"/>
  <c r="M695" i="13"/>
  <c r="M703" i="13"/>
  <c r="M711" i="13"/>
  <c r="M719" i="13"/>
  <c r="M727" i="13"/>
  <c r="M735" i="13"/>
  <c r="M743" i="13"/>
  <c r="M751" i="13"/>
  <c r="M759" i="13"/>
  <c r="M767" i="13"/>
  <c r="M775" i="13"/>
  <c r="M783" i="13"/>
  <c r="M791" i="13"/>
  <c r="M799" i="13"/>
  <c r="M807" i="13"/>
  <c r="M815" i="13"/>
  <c r="M823" i="13"/>
  <c r="M831" i="13"/>
  <c r="M839" i="13"/>
  <c r="M855" i="13"/>
  <c r="M863" i="13"/>
  <c r="M871" i="13"/>
  <c r="M879" i="13"/>
  <c r="M887" i="13"/>
  <c r="M895" i="13"/>
  <c r="M903" i="13"/>
  <c r="M911" i="13"/>
  <c r="M919" i="13"/>
  <c r="M927" i="13"/>
  <c r="M935" i="13"/>
  <c r="M943" i="13"/>
  <c r="M959" i="13"/>
  <c r="M967" i="13"/>
  <c r="M975" i="13"/>
  <c r="M983" i="13"/>
  <c r="M991" i="13"/>
  <c r="M999" i="13"/>
  <c r="M1007" i="13"/>
  <c r="M1015" i="13"/>
  <c r="M1023" i="13"/>
  <c r="M1039" i="13"/>
  <c r="M1047" i="13"/>
  <c r="M1055" i="13"/>
  <c r="M1063" i="13"/>
  <c r="M1071" i="13"/>
  <c r="B425" i="13"/>
  <c r="B417" i="13"/>
  <c r="B409" i="13"/>
  <c r="B401" i="13"/>
  <c r="B393" i="13"/>
  <c r="B385" i="13"/>
  <c r="B377" i="13"/>
  <c r="B369" i="13"/>
  <c r="B361" i="13"/>
  <c r="B353" i="13"/>
  <c r="B345" i="13"/>
  <c r="B337" i="13"/>
  <c r="B329" i="13"/>
  <c r="B321" i="13"/>
  <c r="B313" i="13"/>
  <c r="B305" i="13"/>
  <c r="B297" i="13"/>
  <c r="B289" i="13"/>
  <c r="B281" i="13"/>
  <c r="B273" i="13"/>
  <c r="B265" i="13"/>
  <c r="B257" i="13"/>
  <c r="B249" i="13"/>
  <c r="B241" i="13"/>
  <c r="B233" i="13"/>
  <c r="B225" i="13"/>
  <c r="B217" i="13"/>
  <c r="B209" i="13"/>
  <c r="B201" i="13"/>
  <c r="B193" i="13"/>
  <c r="B185" i="13"/>
  <c r="B177" i="13"/>
  <c r="B169" i="13"/>
  <c r="B161" i="13"/>
  <c r="B153" i="13"/>
  <c r="B145" i="13"/>
  <c r="B137" i="13"/>
  <c r="B129" i="13"/>
  <c r="B121" i="13"/>
  <c r="B113" i="13"/>
  <c r="B105" i="13"/>
  <c r="B97" i="13"/>
  <c r="B89" i="13"/>
  <c r="B81" i="13"/>
  <c r="B73" i="13"/>
  <c r="B65" i="13"/>
  <c r="B17" i="13"/>
  <c r="B9" i="13"/>
  <c r="K405" i="13"/>
  <c r="K413" i="13"/>
  <c r="K421" i="13"/>
  <c r="K437" i="13"/>
  <c r="K445" i="13"/>
  <c r="K453" i="13"/>
  <c r="K461" i="13"/>
  <c r="K469" i="13"/>
  <c r="K477" i="13"/>
  <c r="K485" i="13"/>
  <c r="K493" i="13"/>
  <c r="K501" i="13"/>
  <c r="K509" i="13"/>
  <c r="K517" i="13"/>
  <c r="K525" i="13"/>
  <c r="K533" i="13"/>
  <c r="K541" i="13"/>
  <c r="K549" i="13"/>
  <c r="K557" i="13"/>
  <c r="K565" i="13"/>
  <c r="K573" i="13"/>
  <c r="K581" i="13"/>
  <c r="K589" i="13"/>
  <c r="K597" i="13"/>
  <c r="K605" i="13"/>
  <c r="K613" i="13"/>
  <c r="K621" i="13"/>
  <c r="K629" i="13"/>
  <c r="K637" i="13"/>
  <c r="K645" i="13"/>
  <c r="K653" i="13"/>
  <c r="K661" i="13"/>
  <c r="K669" i="13"/>
  <c r="K677" i="13"/>
  <c r="K685" i="13"/>
  <c r="K693" i="13"/>
  <c r="K701" i="13"/>
  <c r="K709" i="13"/>
  <c r="K717" i="13"/>
  <c r="K725" i="13"/>
  <c r="K733" i="13"/>
  <c r="K741" i="13"/>
  <c r="K749" i="13"/>
  <c r="K757" i="13"/>
  <c r="K765" i="13"/>
  <c r="K773" i="13"/>
  <c r="K781" i="13"/>
  <c r="K789" i="13"/>
  <c r="K797" i="13"/>
  <c r="K805" i="13"/>
  <c r="K813" i="13"/>
  <c r="K821" i="13"/>
  <c r="K829" i="13"/>
  <c r="K837" i="13"/>
  <c r="K845" i="13"/>
  <c r="K853" i="13"/>
  <c r="K861" i="13"/>
  <c r="K869" i="13"/>
  <c r="K877" i="13"/>
  <c r="K885" i="13"/>
  <c r="K893" i="13"/>
  <c r="K901" i="13"/>
  <c r="K909" i="13"/>
  <c r="K917" i="13"/>
  <c r="K925" i="13"/>
  <c r="K933" i="13"/>
  <c r="K941" i="13"/>
  <c r="K949" i="13"/>
  <c r="K973" i="13"/>
  <c r="K981" i="13"/>
  <c r="K997" i="13"/>
  <c r="K1005" i="13"/>
  <c r="K1013" i="13"/>
  <c r="K1021" i="13"/>
  <c r="K1029" i="13"/>
  <c r="K1045" i="13"/>
  <c r="K1053" i="13"/>
  <c r="K1061" i="13"/>
  <c r="K1069" i="13"/>
  <c r="L347" i="13"/>
  <c r="L411" i="13"/>
  <c r="L419" i="13"/>
  <c r="L427" i="13"/>
  <c r="L435" i="13"/>
  <c r="L443" i="13"/>
  <c r="L451" i="13"/>
  <c r="L459" i="13"/>
  <c r="L467" i="13"/>
  <c r="L475" i="13"/>
  <c r="L483" i="13"/>
  <c r="L491" i="13"/>
  <c r="L499" i="13"/>
  <c r="L507" i="13"/>
  <c r="L515" i="13"/>
  <c r="L523" i="13"/>
  <c r="L531" i="13"/>
  <c r="L539" i="13"/>
  <c r="L547" i="13"/>
  <c r="L555" i="13"/>
  <c r="L563" i="13"/>
  <c r="L571" i="13"/>
  <c r="L579" i="13"/>
  <c r="L587" i="13"/>
  <c r="L595" i="13"/>
  <c r="L611" i="13"/>
  <c r="L619" i="13"/>
  <c r="L627" i="13"/>
  <c r="L635" i="13"/>
  <c r="L643" i="13"/>
  <c r="L651" i="13"/>
  <c r="L659" i="13"/>
  <c r="L667" i="13"/>
  <c r="L675" i="13"/>
  <c r="L683" i="13"/>
  <c r="L691" i="13"/>
  <c r="L699" i="13"/>
  <c r="L715" i="13"/>
  <c r="L723" i="13"/>
  <c r="L731" i="13"/>
  <c r="L739" i="13"/>
  <c r="L747" i="13"/>
  <c r="L755" i="13"/>
  <c r="L763" i="13"/>
  <c r="L771" i="13"/>
  <c r="L779" i="13"/>
  <c r="L787" i="13"/>
  <c r="L803" i="13"/>
  <c r="L811" i="13"/>
  <c r="L819" i="13"/>
  <c r="L827" i="13"/>
  <c r="L835" i="13"/>
  <c r="L843" i="13"/>
  <c r="L851" i="13"/>
  <c r="L859" i="13"/>
  <c r="L867" i="13"/>
  <c r="L875" i="13"/>
  <c r="L883" i="13"/>
  <c r="L891" i="13"/>
  <c r="L899" i="13"/>
  <c r="L907" i="13"/>
  <c r="L915" i="13"/>
  <c r="L923" i="13"/>
  <c r="L931" i="13"/>
  <c r="L939" i="13"/>
  <c r="L947" i="13"/>
  <c r="L955" i="13"/>
  <c r="L963" i="13"/>
  <c r="L971" i="13"/>
  <c r="L979" i="13"/>
  <c r="L987" i="13"/>
  <c r="L995" i="13"/>
  <c r="L1003" i="13"/>
  <c r="L1011" i="13"/>
  <c r="L1019" i="13"/>
  <c r="L1043" i="13"/>
  <c r="L1051" i="13"/>
  <c r="L1059" i="13"/>
  <c r="L1067" i="13"/>
  <c r="L1075" i="13"/>
  <c r="M409" i="13"/>
  <c r="M417" i="13"/>
  <c r="M425" i="13"/>
  <c r="M433" i="13"/>
  <c r="M441" i="13"/>
  <c r="M449" i="13"/>
  <c r="M457" i="13"/>
  <c r="M465" i="13"/>
  <c r="M481" i="13"/>
  <c r="M489" i="13"/>
  <c r="M497" i="13"/>
  <c r="M505" i="13"/>
  <c r="M513" i="13"/>
  <c r="M521" i="13"/>
  <c r="M529" i="13"/>
  <c r="M537" i="13"/>
  <c r="M545" i="13"/>
  <c r="M553" i="13"/>
  <c r="M561" i="13"/>
  <c r="M569" i="13"/>
  <c r="M577" i="13"/>
  <c r="M585" i="13"/>
  <c r="M593" i="13"/>
  <c r="M601" i="13"/>
  <c r="M609" i="13"/>
  <c r="M617" i="13"/>
  <c r="M625" i="13"/>
  <c r="M633" i="13"/>
  <c r="M641" i="13"/>
  <c r="M649" i="13"/>
  <c r="M657" i="13"/>
  <c r="M665" i="13"/>
  <c r="M673" i="13"/>
  <c r="M681" i="13"/>
  <c r="M689" i="13"/>
  <c r="M697" i="13"/>
  <c r="M705" i="13"/>
  <c r="M713" i="13"/>
  <c r="M721" i="13"/>
  <c r="M729" i="13"/>
  <c r="M737" i="13"/>
  <c r="M745" i="13"/>
  <c r="M753" i="13"/>
  <c r="M761" i="13"/>
  <c r="M769" i="13"/>
  <c r="M777" i="13"/>
  <c r="M785" i="13"/>
  <c r="M793" i="13"/>
  <c r="M801" i="13"/>
  <c r="M809" i="13"/>
  <c r="M817" i="13"/>
  <c r="M825" i="13"/>
  <c r="M833" i="13"/>
  <c r="M841" i="13"/>
  <c r="M849" i="13"/>
  <c r="M857" i="13"/>
  <c r="M865" i="13"/>
  <c r="M873" i="13"/>
  <c r="M881" i="13"/>
  <c r="M889" i="13"/>
  <c r="M897" i="13"/>
  <c r="M905" i="13"/>
  <c r="M913" i="13"/>
  <c r="M921" i="13"/>
  <c r="M929" i="13"/>
  <c r="M937" i="13"/>
  <c r="M945" i="13"/>
  <c r="M953" i="13"/>
  <c r="M961" i="13"/>
  <c r="M969" i="13"/>
  <c r="M977" i="13"/>
  <c r="M985" i="13"/>
  <c r="M993" i="13"/>
  <c r="M1001" i="13"/>
  <c r="M1009" i="13"/>
  <c r="M1017" i="13"/>
  <c r="M1025" i="13"/>
  <c r="M1033" i="13"/>
  <c r="M1041" i="13"/>
  <c r="M1065" i="13"/>
  <c r="M1073" i="13"/>
  <c r="O1189" i="13"/>
  <c r="P1189" i="13"/>
  <c r="G1057" i="13" l="1"/>
  <c r="H1057" i="13"/>
  <c r="I1057" i="13"/>
  <c r="J1057" i="13"/>
  <c r="G965" i="13"/>
  <c r="H965" i="13"/>
  <c r="I965" i="13"/>
  <c r="J965" i="13"/>
  <c r="G957" i="13"/>
  <c r="H957" i="13"/>
  <c r="I957" i="13"/>
  <c r="J957" i="13"/>
  <c r="E409" i="13" l="1"/>
  <c r="D417" i="13"/>
  <c r="D425" i="13"/>
  <c r="D433" i="13"/>
  <c r="D441" i="13"/>
  <c r="D449" i="13"/>
  <c r="D457" i="13"/>
  <c r="D465" i="13"/>
  <c r="D473" i="13"/>
  <c r="D481" i="13"/>
  <c r="D489" i="13"/>
  <c r="D603" i="13"/>
  <c r="D605" i="13"/>
  <c r="D609" i="13"/>
  <c r="D611" i="13"/>
  <c r="D613" i="13"/>
  <c r="D617" i="13"/>
  <c r="D619" i="13"/>
  <c r="D621" i="13"/>
  <c r="D625" i="13"/>
  <c r="D627" i="13"/>
  <c r="D629" i="13"/>
  <c r="D633" i="13"/>
  <c r="D635" i="13"/>
  <c r="D637" i="13"/>
  <c r="D641" i="13"/>
  <c r="D643" i="13"/>
  <c r="D645" i="13"/>
  <c r="D649" i="13"/>
  <c r="D651" i="13"/>
  <c r="D653" i="13"/>
  <c r="D657" i="13"/>
  <c r="D659" i="13"/>
  <c r="D661" i="13"/>
  <c r="D665" i="13"/>
  <c r="D667" i="13"/>
  <c r="D669" i="13"/>
  <c r="D673" i="13"/>
  <c r="D675" i="13"/>
  <c r="D677" i="13"/>
  <c r="D681" i="13"/>
  <c r="D957" i="13"/>
  <c r="D965" i="13"/>
  <c r="D1057" i="13"/>
  <c r="H299" i="13"/>
  <c r="H307" i="13"/>
  <c r="H315" i="13"/>
  <c r="J323" i="13"/>
  <c r="J331" i="13"/>
  <c r="J339" i="13"/>
  <c r="I347" i="13"/>
  <c r="G355" i="13"/>
  <c r="K363" i="13"/>
  <c r="K371" i="13"/>
  <c r="K379" i="13"/>
  <c r="K387" i="13"/>
  <c r="K395" i="13"/>
  <c r="E397" i="13"/>
  <c r="K403" i="13"/>
  <c r="G137" i="13"/>
  <c r="G139" i="13"/>
  <c r="F141" i="13"/>
  <c r="F143" i="13"/>
  <c r="G145" i="13"/>
  <c r="G147" i="13"/>
  <c r="H149" i="13"/>
  <c r="E151" i="13"/>
  <c r="G153" i="13"/>
  <c r="G155" i="13"/>
  <c r="F157" i="13"/>
  <c r="H159" i="13"/>
  <c r="G161" i="13"/>
  <c r="G163" i="13"/>
  <c r="G165" i="13"/>
  <c r="G167" i="13"/>
  <c r="G169" i="13"/>
  <c r="J171" i="13"/>
  <c r="G173" i="13"/>
  <c r="F175" i="13"/>
  <c r="G177" i="13"/>
  <c r="G179" i="13"/>
  <c r="G181" i="13"/>
  <c r="E183" i="13"/>
  <c r="G185" i="13"/>
  <c r="E187" i="13"/>
  <c r="G189" i="13"/>
  <c r="H191" i="13"/>
  <c r="G193" i="13"/>
  <c r="G195" i="13"/>
  <c r="G197" i="13"/>
  <c r="F199" i="13"/>
  <c r="G201" i="13"/>
  <c r="H203" i="13"/>
  <c r="G205" i="13"/>
  <c r="G209" i="13"/>
  <c r="E211" i="13"/>
  <c r="G213" i="13"/>
  <c r="G217" i="13"/>
  <c r="F219" i="13"/>
  <c r="G221" i="13"/>
  <c r="G225" i="13"/>
  <c r="G227" i="13"/>
  <c r="E229" i="13"/>
  <c r="G233" i="13"/>
  <c r="F235" i="13"/>
  <c r="E237" i="13"/>
  <c r="H241" i="13"/>
  <c r="E243" i="13"/>
  <c r="F245" i="13"/>
  <c r="H249" i="13"/>
  <c r="F251" i="13"/>
  <c r="F253" i="13"/>
  <c r="H257" i="13"/>
  <c r="F259" i="13"/>
  <c r="F261" i="13"/>
  <c r="H265" i="13"/>
  <c r="F267" i="13"/>
  <c r="E269" i="13"/>
  <c r="F273" i="13"/>
  <c r="H275" i="13"/>
  <c r="H277" i="13"/>
  <c r="J281" i="13"/>
  <c r="H283" i="13"/>
  <c r="H285" i="13"/>
  <c r="E291" i="13"/>
  <c r="H293" i="13"/>
  <c r="L9" i="13" l="1"/>
  <c r="M9" i="13"/>
  <c r="K9" i="13"/>
  <c r="D909" i="13"/>
  <c r="E909" i="13"/>
  <c r="I909" i="13"/>
  <c r="F909" i="13"/>
  <c r="G909" i="13"/>
  <c r="J909" i="13"/>
  <c r="H909" i="13"/>
  <c r="F1073" i="13"/>
  <c r="J1073" i="13"/>
  <c r="E1073" i="13"/>
  <c r="I1073" i="13"/>
  <c r="G1073" i="13"/>
  <c r="D1073" i="13"/>
  <c r="H1073" i="13"/>
  <c r="H1069" i="13"/>
  <c r="G1069" i="13"/>
  <c r="D1069" i="13"/>
  <c r="I1069" i="13"/>
  <c r="F1069" i="13"/>
  <c r="E1069" i="13"/>
  <c r="J1069" i="13"/>
  <c r="F1065" i="13"/>
  <c r="J1065" i="13"/>
  <c r="E1065" i="13"/>
  <c r="I1065" i="13"/>
  <c r="D1065" i="13"/>
  <c r="H1065" i="13"/>
  <c r="G1065" i="13"/>
  <c r="H1061" i="13"/>
  <c r="G1061" i="13"/>
  <c r="D1061" i="13"/>
  <c r="E1061" i="13"/>
  <c r="J1061" i="13"/>
  <c r="F1061" i="13"/>
  <c r="I1061" i="13"/>
  <c r="H1053" i="13"/>
  <c r="G1053" i="13"/>
  <c r="D1053" i="13"/>
  <c r="E1053" i="13"/>
  <c r="J1053" i="13"/>
  <c r="I1053" i="13"/>
  <c r="F1053" i="13"/>
  <c r="F1049" i="13"/>
  <c r="J1049" i="13"/>
  <c r="D1049" i="13"/>
  <c r="E1049" i="13"/>
  <c r="I1049" i="13"/>
  <c r="M1049" i="13"/>
  <c r="G1049" i="13"/>
  <c r="L1049" i="13"/>
  <c r="K1049" i="13"/>
  <c r="H1049" i="13"/>
  <c r="E1045" i="13"/>
  <c r="I1045" i="13"/>
  <c r="H1045" i="13"/>
  <c r="F1045" i="13"/>
  <c r="D1045" i="13"/>
  <c r="J1045" i="13"/>
  <c r="G1045" i="13"/>
  <c r="G1041" i="13"/>
  <c r="D1041" i="13"/>
  <c r="F1041" i="13"/>
  <c r="J1041" i="13"/>
  <c r="H1041" i="13"/>
  <c r="E1041" i="13"/>
  <c r="I1041" i="13"/>
  <c r="G1035" i="13"/>
  <c r="K1035" i="13"/>
  <c r="D1035" i="13"/>
  <c r="F1035" i="13"/>
  <c r="J1035" i="13"/>
  <c r="H1035" i="13"/>
  <c r="E1035" i="13"/>
  <c r="M1035" i="13"/>
  <c r="L1035" i="13"/>
  <c r="I1035" i="13"/>
  <c r="H1031" i="13"/>
  <c r="L1031" i="13"/>
  <c r="G1031" i="13"/>
  <c r="K1031" i="13"/>
  <c r="E1031" i="13"/>
  <c r="M1031" i="13"/>
  <c r="J1031" i="13"/>
  <c r="D1031" i="13"/>
  <c r="I1031" i="13"/>
  <c r="F1031" i="13"/>
  <c r="G1027" i="13"/>
  <c r="K1027" i="13"/>
  <c r="F1027" i="13"/>
  <c r="J1027" i="13"/>
  <c r="D1027" i="13"/>
  <c r="I1027" i="13"/>
  <c r="M1027" i="13"/>
  <c r="E1027" i="13"/>
  <c r="L1027" i="13"/>
  <c r="H1027" i="13"/>
  <c r="F1023" i="13"/>
  <c r="J1023" i="13"/>
  <c r="E1023" i="13"/>
  <c r="I1023" i="13"/>
  <c r="H1023" i="13"/>
  <c r="G1023" i="13"/>
  <c r="D1023" i="13"/>
  <c r="H1019" i="13"/>
  <c r="G1019" i="13"/>
  <c r="D1019" i="13"/>
  <c r="J1019" i="13"/>
  <c r="E1019" i="13"/>
  <c r="I1019" i="13"/>
  <c r="F1019" i="13"/>
  <c r="F1015" i="13"/>
  <c r="J1015" i="13"/>
  <c r="E1015" i="13"/>
  <c r="I1015" i="13"/>
  <c r="D1015" i="13"/>
  <c r="H1015" i="13"/>
  <c r="G1015" i="13"/>
  <c r="H1011" i="13"/>
  <c r="G1011" i="13"/>
  <c r="D1011" i="13"/>
  <c r="F1011" i="13"/>
  <c r="I1011" i="13"/>
  <c r="J1011" i="13"/>
  <c r="E1011" i="13"/>
  <c r="F1007" i="13"/>
  <c r="J1007" i="13"/>
  <c r="E1007" i="13"/>
  <c r="I1007" i="13"/>
  <c r="H1007" i="13"/>
  <c r="D1007" i="13"/>
  <c r="G1007" i="13"/>
  <c r="H1003" i="13"/>
  <c r="G1003" i="13"/>
  <c r="D1003" i="13"/>
  <c r="J1003" i="13"/>
  <c r="E1003" i="13"/>
  <c r="I1003" i="13"/>
  <c r="F1003" i="13"/>
  <c r="F999" i="13"/>
  <c r="J999" i="13"/>
  <c r="E999" i="13"/>
  <c r="I999" i="13"/>
  <c r="H999" i="13"/>
  <c r="D999" i="13"/>
  <c r="G999" i="13"/>
  <c r="H995" i="13"/>
  <c r="G995" i="13"/>
  <c r="D995" i="13"/>
  <c r="F995" i="13"/>
  <c r="E995" i="13"/>
  <c r="J995" i="13"/>
  <c r="I995" i="13"/>
  <c r="F991" i="13"/>
  <c r="J991" i="13"/>
  <c r="E991" i="13"/>
  <c r="I991" i="13"/>
  <c r="H991" i="13"/>
  <c r="D991" i="13"/>
  <c r="G991" i="13"/>
  <c r="E987" i="13"/>
  <c r="I987" i="13"/>
  <c r="H987" i="13"/>
  <c r="G987" i="13"/>
  <c r="F987" i="13"/>
  <c r="D987" i="13"/>
  <c r="J987" i="13"/>
  <c r="F983" i="13"/>
  <c r="H983" i="13"/>
  <c r="J983" i="13"/>
  <c r="I983" i="13"/>
  <c r="D983" i="13"/>
  <c r="G983" i="13"/>
  <c r="E983" i="13"/>
  <c r="F979" i="13"/>
  <c r="J979" i="13"/>
  <c r="G979" i="13"/>
  <c r="I979" i="13"/>
  <c r="D979" i="13"/>
  <c r="H979" i="13"/>
  <c r="E979" i="13"/>
  <c r="H975" i="13"/>
  <c r="I975" i="13"/>
  <c r="J975" i="13"/>
  <c r="E975" i="13"/>
  <c r="D975" i="13"/>
  <c r="G975" i="13"/>
  <c r="F975" i="13"/>
  <c r="F971" i="13"/>
  <c r="J971" i="13"/>
  <c r="E971" i="13"/>
  <c r="D971" i="13"/>
  <c r="I971" i="13"/>
  <c r="H971" i="13"/>
  <c r="G971" i="13"/>
  <c r="H967" i="13"/>
  <c r="G967" i="13"/>
  <c r="J967" i="13"/>
  <c r="E967" i="13"/>
  <c r="D967" i="13"/>
  <c r="I967" i="13"/>
  <c r="F967" i="13"/>
  <c r="F963" i="13"/>
  <c r="J963" i="13"/>
  <c r="H963" i="13"/>
  <c r="G963" i="13"/>
  <c r="I963" i="13"/>
  <c r="E963" i="13"/>
  <c r="D963" i="13"/>
  <c r="H959" i="13"/>
  <c r="E959" i="13"/>
  <c r="J959" i="13"/>
  <c r="G959" i="13"/>
  <c r="I959" i="13"/>
  <c r="F959" i="13"/>
  <c r="D959" i="13"/>
  <c r="F955" i="13"/>
  <c r="J955" i="13"/>
  <c r="E955" i="13"/>
  <c r="D955" i="13"/>
  <c r="G955" i="13"/>
  <c r="I955" i="13"/>
  <c r="H955" i="13"/>
  <c r="H951" i="13"/>
  <c r="L951" i="13"/>
  <c r="G951" i="13"/>
  <c r="M951" i="13"/>
  <c r="E951" i="13"/>
  <c r="K951" i="13"/>
  <c r="F951" i="13"/>
  <c r="D951" i="13"/>
  <c r="J951" i="13"/>
  <c r="I951" i="13"/>
  <c r="G947" i="13"/>
  <c r="D947" i="13"/>
  <c r="F947" i="13"/>
  <c r="I947" i="13"/>
  <c r="J947" i="13"/>
  <c r="H947" i="13"/>
  <c r="E947" i="13"/>
  <c r="E943" i="13"/>
  <c r="I943" i="13"/>
  <c r="H943" i="13"/>
  <c r="J943" i="13"/>
  <c r="D943" i="13"/>
  <c r="G943" i="13"/>
  <c r="F943" i="13"/>
  <c r="G939" i="13"/>
  <c r="D939" i="13"/>
  <c r="E939" i="13"/>
  <c r="J939" i="13"/>
  <c r="I939" i="13"/>
  <c r="H939" i="13"/>
  <c r="F939" i="13"/>
  <c r="E935" i="13"/>
  <c r="I935" i="13"/>
  <c r="G935" i="13"/>
  <c r="J935" i="13"/>
  <c r="D935" i="13"/>
  <c r="H935" i="13"/>
  <c r="F935" i="13"/>
  <c r="G931" i="13"/>
  <c r="D931" i="13"/>
  <c r="H931" i="13"/>
  <c r="I931" i="13"/>
  <c r="F931" i="13"/>
  <c r="J931" i="13"/>
  <c r="E931" i="13"/>
  <c r="E927" i="13"/>
  <c r="I927" i="13"/>
  <c r="J927" i="13"/>
  <c r="F927" i="13"/>
  <c r="D927" i="13"/>
  <c r="H927" i="13"/>
  <c r="G927" i="13"/>
  <c r="G923" i="13"/>
  <c r="D923" i="13"/>
  <c r="F923" i="13"/>
  <c r="H923" i="13"/>
  <c r="E923" i="13"/>
  <c r="J923" i="13"/>
  <c r="I923" i="13"/>
  <c r="E919" i="13"/>
  <c r="I919" i="13"/>
  <c r="H919" i="13"/>
  <c r="J919" i="13"/>
  <c r="G919" i="13"/>
  <c r="D919" i="13"/>
  <c r="F919" i="13"/>
  <c r="G915" i="13"/>
  <c r="D915" i="13"/>
  <c r="E915" i="13"/>
  <c r="J915" i="13"/>
  <c r="F915" i="13"/>
  <c r="I915" i="13"/>
  <c r="H915" i="13"/>
  <c r="E911" i="13"/>
  <c r="I911" i="13"/>
  <c r="G911" i="13"/>
  <c r="H911" i="13"/>
  <c r="F911" i="13"/>
  <c r="D911" i="13"/>
  <c r="J911" i="13"/>
  <c r="E907" i="13"/>
  <c r="I907" i="13"/>
  <c r="J907" i="13"/>
  <c r="F907" i="13"/>
  <c r="D907" i="13"/>
  <c r="H907" i="13"/>
  <c r="G907" i="13"/>
  <c r="G903" i="13"/>
  <c r="D903" i="13"/>
  <c r="F903" i="13"/>
  <c r="H903" i="13"/>
  <c r="E903" i="13"/>
  <c r="J903" i="13"/>
  <c r="I903" i="13"/>
  <c r="E899" i="13"/>
  <c r="I899" i="13"/>
  <c r="H899" i="13"/>
  <c r="J899" i="13"/>
  <c r="G899" i="13"/>
  <c r="F899" i="13"/>
  <c r="D899" i="13"/>
  <c r="G895" i="13"/>
  <c r="D895" i="13"/>
  <c r="E895" i="13"/>
  <c r="J895" i="13"/>
  <c r="F895" i="13"/>
  <c r="I895" i="13"/>
  <c r="H895" i="13"/>
  <c r="E891" i="13"/>
  <c r="I891" i="13"/>
  <c r="G891" i="13"/>
  <c r="H891" i="13"/>
  <c r="F891" i="13"/>
  <c r="D891" i="13"/>
  <c r="J891" i="13"/>
  <c r="G887" i="13"/>
  <c r="D887" i="13"/>
  <c r="I887" i="13"/>
  <c r="E887" i="13"/>
  <c r="J887" i="13"/>
  <c r="H887" i="13"/>
  <c r="F887" i="13"/>
  <c r="E883" i="13"/>
  <c r="I883" i="13"/>
  <c r="F883" i="13"/>
  <c r="D883" i="13"/>
  <c r="G883" i="13"/>
  <c r="J883" i="13"/>
  <c r="H883" i="13"/>
  <c r="G879" i="13"/>
  <c r="D879" i="13"/>
  <c r="H879" i="13"/>
  <c r="I879" i="13"/>
  <c r="F879" i="13"/>
  <c r="J879" i="13"/>
  <c r="E879" i="13"/>
  <c r="E875" i="13"/>
  <c r="I875" i="13"/>
  <c r="J875" i="13"/>
  <c r="F875" i="13"/>
  <c r="D875" i="13"/>
  <c r="H875" i="13"/>
  <c r="G875" i="13"/>
  <c r="G871" i="13"/>
  <c r="D871" i="13"/>
  <c r="F871" i="13"/>
  <c r="H871" i="13"/>
  <c r="E871" i="13"/>
  <c r="J871" i="13"/>
  <c r="I871" i="13"/>
  <c r="E867" i="13"/>
  <c r="I867" i="13"/>
  <c r="H867" i="13"/>
  <c r="G867" i="13"/>
  <c r="F867" i="13"/>
  <c r="D867" i="13"/>
  <c r="J867" i="13"/>
  <c r="G863" i="13"/>
  <c r="D863" i="13"/>
  <c r="E863" i="13"/>
  <c r="J863" i="13"/>
  <c r="I863" i="13"/>
  <c r="F863" i="13"/>
  <c r="H863" i="13"/>
  <c r="E859" i="13"/>
  <c r="I859" i="13"/>
  <c r="G859" i="13"/>
  <c r="F859" i="13"/>
  <c r="D859" i="13"/>
  <c r="J859" i="13"/>
  <c r="H859" i="13"/>
  <c r="G855" i="13"/>
  <c r="D855" i="13"/>
  <c r="I855" i="13"/>
  <c r="H855" i="13"/>
  <c r="F855" i="13"/>
  <c r="E855" i="13"/>
  <c r="J855" i="13"/>
  <c r="E851" i="13"/>
  <c r="I851" i="13"/>
  <c r="F851" i="13"/>
  <c r="D851" i="13"/>
  <c r="J851" i="13"/>
  <c r="G851" i="13"/>
  <c r="H851" i="13"/>
  <c r="G847" i="13"/>
  <c r="K847" i="13"/>
  <c r="H847" i="13"/>
  <c r="M847" i="13"/>
  <c r="F847" i="13"/>
  <c r="L847" i="13"/>
  <c r="J847" i="13"/>
  <c r="E847" i="13"/>
  <c r="D847" i="13"/>
  <c r="I847" i="13"/>
  <c r="F843" i="13"/>
  <c r="J843" i="13"/>
  <c r="G843" i="13"/>
  <c r="E843" i="13"/>
  <c r="D843" i="13"/>
  <c r="I843" i="13"/>
  <c r="H843" i="13"/>
  <c r="H839" i="13"/>
  <c r="I839" i="13"/>
  <c r="G839" i="13"/>
  <c r="D839" i="13"/>
  <c r="E839" i="13"/>
  <c r="J839" i="13"/>
  <c r="F839" i="13"/>
  <c r="F835" i="13"/>
  <c r="J835" i="13"/>
  <c r="E835" i="13"/>
  <c r="D835" i="13"/>
  <c r="I835" i="13"/>
  <c r="H835" i="13"/>
  <c r="G835" i="13"/>
  <c r="H831" i="13"/>
  <c r="G831" i="13"/>
  <c r="F831" i="13"/>
  <c r="D831" i="13"/>
  <c r="E831" i="13"/>
  <c r="J831" i="13"/>
  <c r="I831" i="13"/>
  <c r="F827" i="13"/>
  <c r="J827" i="13"/>
  <c r="I827" i="13"/>
  <c r="H827" i="13"/>
  <c r="E827" i="13"/>
  <c r="D827" i="13"/>
  <c r="G827" i="13"/>
  <c r="H823" i="13"/>
  <c r="F823" i="13"/>
  <c r="D823" i="13"/>
  <c r="E823" i="13"/>
  <c r="J823" i="13"/>
  <c r="I823" i="13"/>
  <c r="G823" i="13"/>
  <c r="F819" i="13"/>
  <c r="J819" i="13"/>
  <c r="H819" i="13"/>
  <c r="G819" i="13"/>
  <c r="E819" i="13"/>
  <c r="D819" i="13"/>
  <c r="I819" i="13"/>
  <c r="H815" i="13"/>
  <c r="E815" i="13"/>
  <c r="J815" i="13"/>
  <c r="I815" i="13"/>
  <c r="F815" i="13"/>
  <c r="D815" i="13"/>
  <c r="G815" i="13"/>
  <c r="F811" i="13"/>
  <c r="J811" i="13"/>
  <c r="E811" i="13"/>
  <c r="D811" i="13"/>
  <c r="G811" i="13"/>
  <c r="H811" i="13"/>
  <c r="I811" i="13"/>
  <c r="H807" i="13"/>
  <c r="G807" i="13"/>
  <c r="F807" i="13"/>
  <c r="I807" i="13"/>
  <c r="D807" i="13"/>
  <c r="E807" i="13"/>
  <c r="J807" i="13"/>
  <c r="H803" i="13"/>
  <c r="F803" i="13"/>
  <c r="D803" i="13"/>
  <c r="J803" i="13"/>
  <c r="G803" i="13"/>
  <c r="I803" i="13"/>
  <c r="E803" i="13"/>
  <c r="F799" i="13"/>
  <c r="J799" i="13"/>
  <c r="H799" i="13"/>
  <c r="D799" i="13"/>
  <c r="G799" i="13"/>
  <c r="I799" i="13"/>
  <c r="E799" i="13"/>
  <c r="H795" i="13"/>
  <c r="L795" i="13"/>
  <c r="E795" i="13"/>
  <c r="J795" i="13"/>
  <c r="K795" i="13"/>
  <c r="G795" i="13"/>
  <c r="D795" i="13"/>
  <c r="I795" i="13"/>
  <c r="F795" i="13"/>
  <c r="M795" i="13"/>
  <c r="G791" i="13"/>
  <c r="D791" i="13"/>
  <c r="I791" i="13"/>
  <c r="H791" i="13"/>
  <c r="E791" i="13"/>
  <c r="F791" i="13"/>
  <c r="J791" i="13"/>
  <c r="E787" i="13"/>
  <c r="I787" i="13"/>
  <c r="F787" i="13"/>
  <c r="D787" i="13"/>
  <c r="H787" i="13"/>
  <c r="G787" i="13"/>
  <c r="J787" i="13"/>
  <c r="G783" i="13"/>
  <c r="D783" i="13"/>
  <c r="H783" i="13"/>
  <c r="I783" i="13"/>
  <c r="E783" i="13"/>
  <c r="F783" i="13"/>
  <c r="J783" i="13"/>
  <c r="E779" i="13"/>
  <c r="I779" i="13"/>
  <c r="J779" i="13"/>
  <c r="H779" i="13"/>
  <c r="F779" i="13"/>
  <c r="G779" i="13"/>
  <c r="D779" i="13"/>
  <c r="G775" i="13"/>
  <c r="D775" i="13"/>
  <c r="F775" i="13"/>
  <c r="I775" i="13"/>
  <c r="E775" i="13"/>
  <c r="H775" i="13"/>
  <c r="J775" i="13"/>
  <c r="E771" i="13"/>
  <c r="I771" i="13"/>
  <c r="H771" i="13"/>
  <c r="J771" i="13"/>
  <c r="F771" i="13"/>
  <c r="G771" i="13"/>
  <c r="D771" i="13"/>
  <c r="G767" i="13"/>
  <c r="D767" i="13"/>
  <c r="E767" i="13"/>
  <c r="J767" i="13"/>
  <c r="I767" i="13"/>
  <c r="F767" i="13"/>
  <c r="H767" i="13"/>
  <c r="E763" i="13"/>
  <c r="I763" i="13"/>
  <c r="G763" i="13"/>
  <c r="J763" i="13"/>
  <c r="F763" i="13"/>
  <c r="H763" i="13"/>
  <c r="D763" i="13"/>
  <c r="G759" i="13"/>
  <c r="D759" i="13"/>
  <c r="I759" i="13"/>
  <c r="J759" i="13"/>
  <c r="F759" i="13"/>
  <c r="H759" i="13"/>
  <c r="E759" i="13"/>
  <c r="E755" i="13"/>
  <c r="I755" i="13"/>
  <c r="F755" i="13"/>
  <c r="D755" i="13"/>
  <c r="J755" i="13"/>
  <c r="G755" i="13"/>
  <c r="H755" i="13"/>
  <c r="G751" i="13"/>
  <c r="D751" i="13"/>
  <c r="H751" i="13"/>
  <c r="J751" i="13"/>
  <c r="F751" i="13"/>
  <c r="E751" i="13"/>
  <c r="I751" i="13"/>
  <c r="E747" i="13"/>
  <c r="I747" i="13"/>
  <c r="J747" i="13"/>
  <c r="D747" i="13"/>
  <c r="G747" i="13"/>
  <c r="F747" i="13"/>
  <c r="H747" i="13"/>
  <c r="G743" i="13"/>
  <c r="D743" i="13"/>
  <c r="F743" i="13"/>
  <c r="J743" i="13"/>
  <c r="H743" i="13"/>
  <c r="E743" i="13"/>
  <c r="I743" i="13"/>
  <c r="E739" i="13"/>
  <c r="I739" i="13"/>
  <c r="G739" i="13"/>
  <c r="J739" i="13"/>
  <c r="D739" i="13"/>
  <c r="F739" i="13"/>
  <c r="H739" i="13"/>
  <c r="G735" i="13"/>
  <c r="D735" i="13"/>
  <c r="I735" i="13"/>
  <c r="F735" i="13"/>
  <c r="H735" i="13"/>
  <c r="J735" i="13"/>
  <c r="E735" i="13"/>
  <c r="E731" i="13"/>
  <c r="I731" i="13"/>
  <c r="F731" i="13"/>
  <c r="D731" i="13"/>
  <c r="H731" i="13"/>
  <c r="G731" i="13"/>
  <c r="J731" i="13"/>
  <c r="G727" i="13"/>
  <c r="H727" i="13"/>
  <c r="E727" i="13"/>
  <c r="J727" i="13"/>
  <c r="D727" i="13"/>
  <c r="F727" i="13"/>
  <c r="I727" i="13"/>
  <c r="F723" i="13"/>
  <c r="J723" i="13"/>
  <c r="H723" i="13"/>
  <c r="E723" i="13"/>
  <c r="G723" i="13"/>
  <c r="I723" i="13"/>
  <c r="D723" i="13"/>
  <c r="H719" i="13"/>
  <c r="F719" i="13"/>
  <c r="J719" i="13"/>
  <c r="G719" i="13"/>
  <c r="I719" i="13"/>
  <c r="D719" i="13"/>
  <c r="E719" i="13"/>
  <c r="F715" i="13"/>
  <c r="J715" i="13"/>
  <c r="H715" i="13"/>
  <c r="I715" i="13"/>
  <c r="D715" i="13"/>
  <c r="E715" i="13"/>
  <c r="G715" i="13"/>
  <c r="H711" i="13"/>
  <c r="F711" i="13"/>
  <c r="J711" i="13"/>
  <c r="D711" i="13"/>
  <c r="E711" i="13"/>
  <c r="G711" i="13"/>
  <c r="I711" i="13"/>
  <c r="F707" i="13"/>
  <c r="J707" i="13"/>
  <c r="D707" i="13"/>
  <c r="H707" i="13"/>
  <c r="L707" i="13"/>
  <c r="E707" i="13"/>
  <c r="M707" i="13"/>
  <c r="G707" i="13"/>
  <c r="I707" i="13"/>
  <c r="K707" i="13"/>
  <c r="E703" i="13"/>
  <c r="I703" i="13"/>
  <c r="G703" i="13"/>
  <c r="D703" i="13"/>
  <c r="F703" i="13"/>
  <c r="H703" i="13"/>
  <c r="J703" i="13"/>
  <c r="G699" i="13"/>
  <c r="D699" i="13"/>
  <c r="E699" i="13"/>
  <c r="I699" i="13"/>
  <c r="F699" i="13"/>
  <c r="H699" i="13"/>
  <c r="J699" i="13"/>
  <c r="E695" i="13"/>
  <c r="I695" i="13"/>
  <c r="G695" i="13"/>
  <c r="D695" i="13"/>
  <c r="H695" i="13"/>
  <c r="J695" i="13"/>
  <c r="F695" i="13"/>
  <c r="G691" i="13"/>
  <c r="D691" i="13"/>
  <c r="E691" i="13"/>
  <c r="I691" i="13"/>
  <c r="J691" i="13"/>
  <c r="F691" i="13"/>
  <c r="H691" i="13"/>
  <c r="E687" i="13"/>
  <c r="I687" i="13"/>
  <c r="G687" i="13"/>
  <c r="D687" i="13"/>
  <c r="F687" i="13"/>
  <c r="H687" i="13"/>
  <c r="J687" i="13"/>
  <c r="G683" i="13"/>
  <c r="D683" i="13"/>
  <c r="E683" i="13"/>
  <c r="I683" i="13"/>
  <c r="F683" i="13"/>
  <c r="H683" i="13"/>
  <c r="J683" i="13"/>
  <c r="E1075" i="13"/>
  <c r="I1075" i="13"/>
  <c r="H1075" i="13"/>
  <c r="F1075" i="13"/>
  <c r="D1075" i="13"/>
  <c r="G1075" i="13"/>
  <c r="J1075" i="13"/>
  <c r="G1071" i="13"/>
  <c r="D1071" i="13"/>
  <c r="F1071" i="13"/>
  <c r="J1071" i="13"/>
  <c r="H1071" i="13"/>
  <c r="E1071" i="13"/>
  <c r="I1071" i="13"/>
  <c r="E1067" i="13"/>
  <c r="I1067" i="13"/>
  <c r="H1067" i="13"/>
  <c r="J1067" i="13"/>
  <c r="G1067" i="13"/>
  <c r="F1067" i="13"/>
  <c r="D1067" i="13"/>
  <c r="G1063" i="13"/>
  <c r="D1063" i="13"/>
  <c r="F1063" i="13"/>
  <c r="J1063" i="13"/>
  <c r="I1063" i="13"/>
  <c r="H1063" i="13"/>
  <c r="E1063" i="13"/>
  <c r="E1059" i="13"/>
  <c r="I1059" i="13"/>
  <c r="H1059" i="13"/>
  <c r="F1059" i="13"/>
  <c r="D1059" i="13"/>
  <c r="J1059" i="13"/>
  <c r="G1059" i="13"/>
  <c r="G1055" i="13"/>
  <c r="D1055" i="13"/>
  <c r="F1055" i="13"/>
  <c r="J1055" i="13"/>
  <c r="I1055" i="13"/>
  <c r="E1055" i="13"/>
  <c r="H1055" i="13"/>
  <c r="E1051" i="13"/>
  <c r="I1051" i="13"/>
  <c r="H1051" i="13"/>
  <c r="F1051" i="13"/>
  <c r="D1051" i="13"/>
  <c r="J1051" i="13"/>
  <c r="G1051" i="13"/>
  <c r="H1047" i="13"/>
  <c r="G1047" i="13"/>
  <c r="D1047" i="13"/>
  <c r="E1047" i="13"/>
  <c r="J1047" i="13"/>
  <c r="I1047" i="13"/>
  <c r="F1047" i="13"/>
  <c r="F1043" i="13"/>
  <c r="J1043" i="13"/>
  <c r="E1043" i="13"/>
  <c r="I1043" i="13"/>
  <c r="G1043" i="13"/>
  <c r="H1043" i="13"/>
  <c r="D1043" i="13"/>
  <c r="H1039" i="13"/>
  <c r="G1039" i="13"/>
  <c r="D1039" i="13"/>
  <c r="I1039" i="13"/>
  <c r="F1039" i="13"/>
  <c r="E1039" i="13"/>
  <c r="J1039" i="13"/>
  <c r="G1033" i="13"/>
  <c r="D1033" i="13"/>
  <c r="F1033" i="13"/>
  <c r="J1033" i="13"/>
  <c r="I1033" i="13"/>
  <c r="H1033" i="13"/>
  <c r="E1033" i="13"/>
  <c r="F1029" i="13"/>
  <c r="J1029" i="13"/>
  <c r="E1029" i="13"/>
  <c r="I1029" i="13"/>
  <c r="D1029" i="13"/>
  <c r="H1029" i="13"/>
  <c r="G1029" i="13"/>
  <c r="E1025" i="13"/>
  <c r="I1025" i="13"/>
  <c r="H1025" i="13"/>
  <c r="G1025" i="13"/>
  <c r="F1025" i="13"/>
  <c r="J1025" i="13"/>
  <c r="D1025" i="13"/>
  <c r="G1021" i="13"/>
  <c r="D1021" i="13"/>
  <c r="F1021" i="13"/>
  <c r="J1021" i="13"/>
  <c r="I1021" i="13"/>
  <c r="E1021" i="13"/>
  <c r="H1021" i="13"/>
  <c r="E1017" i="13"/>
  <c r="I1017" i="13"/>
  <c r="H1017" i="13"/>
  <c r="D1017" i="13"/>
  <c r="G1017" i="13"/>
  <c r="F1017" i="13"/>
  <c r="J1017" i="13"/>
  <c r="G1013" i="13"/>
  <c r="D1013" i="13"/>
  <c r="F1013" i="13"/>
  <c r="J1013" i="13"/>
  <c r="E1013" i="13"/>
  <c r="H1013" i="13"/>
  <c r="I1013" i="13"/>
  <c r="E1009" i="13"/>
  <c r="I1009" i="13"/>
  <c r="H1009" i="13"/>
  <c r="G1009" i="13"/>
  <c r="D1009" i="13"/>
  <c r="F1009" i="13"/>
  <c r="J1009" i="13"/>
  <c r="G1005" i="13"/>
  <c r="D1005" i="13"/>
  <c r="F1005" i="13"/>
  <c r="J1005" i="13"/>
  <c r="I1005" i="13"/>
  <c r="H1005" i="13"/>
  <c r="E1005" i="13"/>
  <c r="E1001" i="13"/>
  <c r="I1001" i="13"/>
  <c r="H1001" i="13"/>
  <c r="D1001" i="13"/>
  <c r="F1001" i="13"/>
  <c r="G1001" i="13"/>
  <c r="J1001" i="13"/>
  <c r="G997" i="13"/>
  <c r="D997" i="13"/>
  <c r="F997" i="13"/>
  <c r="J997" i="13"/>
  <c r="E997" i="13"/>
  <c r="H997" i="13"/>
  <c r="I997" i="13"/>
  <c r="E993" i="13"/>
  <c r="I993" i="13"/>
  <c r="H993" i="13"/>
  <c r="G993" i="13"/>
  <c r="J993" i="13"/>
  <c r="F993" i="13"/>
  <c r="D993" i="13"/>
  <c r="G989" i="13"/>
  <c r="K989" i="13"/>
  <c r="F989" i="13"/>
  <c r="J989" i="13"/>
  <c r="D989" i="13"/>
  <c r="I989" i="13"/>
  <c r="E989" i="13"/>
  <c r="H989" i="13"/>
  <c r="L989" i="13"/>
  <c r="M989" i="13"/>
  <c r="F985" i="13"/>
  <c r="J985" i="13"/>
  <c r="E985" i="13"/>
  <c r="I985" i="13"/>
  <c r="H985" i="13"/>
  <c r="D985" i="13"/>
  <c r="G985" i="13"/>
  <c r="E981" i="13"/>
  <c r="I981" i="13"/>
  <c r="H981" i="13"/>
  <c r="J981" i="13"/>
  <c r="D981" i="13"/>
  <c r="G981" i="13"/>
  <c r="F981" i="13"/>
  <c r="G977" i="13"/>
  <c r="D977" i="13"/>
  <c r="E977" i="13"/>
  <c r="J977" i="13"/>
  <c r="I977" i="13"/>
  <c r="H977" i="13"/>
  <c r="F977" i="13"/>
  <c r="E973" i="13"/>
  <c r="I973" i="13"/>
  <c r="G973" i="13"/>
  <c r="J973" i="13"/>
  <c r="D973" i="13"/>
  <c r="H973" i="13"/>
  <c r="F973" i="13"/>
  <c r="G969" i="13"/>
  <c r="D969" i="13"/>
  <c r="I969" i="13"/>
  <c r="J969" i="13"/>
  <c r="E969" i="13"/>
  <c r="H969" i="13"/>
  <c r="F969" i="13"/>
  <c r="G961" i="13"/>
  <c r="D961" i="13"/>
  <c r="F961" i="13"/>
  <c r="H961" i="13"/>
  <c r="I961" i="13"/>
  <c r="E961" i="13"/>
  <c r="J961" i="13"/>
  <c r="F953" i="13"/>
  <c r="D953" i="13"/>
  <c r="H953" i="13"/>
  <c r="J953" i="13"/>
  <c r="E953" i="13"/>
  <c r="I953" i="13"/>
  <c r="G953" i="13"/>
  <c r="F949" i="13"/>
  <c r="J949" i="13"/>
  <c r="H949" i="13"/>
  <c r="I949" i="13"/>
  <c r="D949" i="13"/>
  <c r="G949" i="13"/>
  <c r="E949" i="13"/>
  <c r="H945" i="13"/>
  <c r="E945" i="13"/>
  <c r="J945" i="13"/>
  <c r="I945" i="13"/>
  <c r="D945" i="13"/>
  <c r="G945" i="13"/>
  <c r="F945" i="13"/>
  <c r="F941" i="13"/>
  <c r="J941" i="13"/>
  <c r="G941" i="13"/>
  <c r="I941" i="13"/>
  <c r="D941" i="13"/>
  <c r="H941" i="13"/>
  <c r="E941" i="13"/>
  <c r="H937" i="13"/>
  <c r="I937" i="13"/>
  <c r="J937" i="13"/>
  <c r="E937" i="13"/>
  <c r="D937" i="13"/>
  <c r="G937" i="13"/>
  <c r="F937" i="13"/>
  <c r="F933" i="13"/>
  <c r="E933" i="13"/>
  <c r="J933" i="13"/>
  <c r="I933" i="13"/>
  <c r="D933" i="13"/>
  <c r="H933" i="13"/>
  <c r="G933" i="13"/>
  <c r="H929" i="13"/>
  <c r="F929" i="13"/>
  <c r="D929" i="13"/>
  <c r="G929" i="13"/>
  <c r="E929" i="13"/>
  <c r="J929" i="13"/>
  <c r="I929" i="13"/>
  <c r="F925" i="13"/>
  <c r="J925" i="13"/>
  <c r="H925" i="13"/>
  <c r="I925" i="13"/>
  <c r="G925" i="13"/>
  <c r="E925" i="13"/>
  <c r="D925" i="13"/>
  <c r="H921" i="13"/>
  <c r="E921" i="13"/>
  <c r="J921" i="13"/>
  <c r="F921" i="13"/>
  <c r="D921" i="13"/>
  <c r="I921" i="13"/>
  <c r="G921" i="13"/>
  <c r="F917" i="13"/>
  <c r="J917" i="13"/>
  <c r="G917" i="13"/>
  <c r="H917" i="13"/>
  <c r="E917" i="13"/>
  <c r="D917" i="13"/>
  <c r="I917" i="13"/>
  <c r="H913" i="13"/>
  <c r="I913" i="13"/>
  <c r="E913" i="13"/>
  <c r="J913" i="13"/>
  <c r="G913" i="13"/>
  <c r="F913" i="13"/>
  <c r="D913" i="13"/>
  <c r="F905" i="13"/>
  <c r="J905" i="13"/>
  <c r="H905" i="13"/>
  <c r="I905" i="13"/>
  <c r="G905" i="13"/>
  <c r="D905" i="13"/>
  <c r="E905" i="13"/>
  <c r="H901" i="13"/>
  <c r="E901" i="13"/>
  <c r="J901" i="13"/>
  <c r="F901" i="13"/>
  <c r="D901" i="13"/>
  <c r="I901" i="13"/>
  <c r="G901" i="13"/>
  <c r="F897" i="13"/>
  <c r="J897" i="13"/>
  <c r="G897" i="13"/>
  <c r="H897" i="13"/>
  <c r="E897" i="13"/>
  <c r="D897" i="13"/>
  <c r="I897" i="13"/>
  <c r="H893" i="13"/>
  <c r="I893" i="13"/>
  <c r="E893" i="13"/>
  <c r="J893" i="13"/>
  <c r="G893" i="13"/>
  <c r="D893" i="13"/>
  <c r="F893" i="13"/>
  <c r="F889" i="13"/>
  <c r="J889" i="13"/>
  <c r="E889" i="13"/>
  <c r="D889" i="13"/>
  <c r="G889" i="13"/>
  <c r="I889" i="13"/>
  <c r="H889" i="13"/>
  <c r="H885" i="13"/>
  <c r="G885" i="13"/>
  <c r="I885" i="13"/>
  <c r="F885" i="13"/>
  <c r="D885" i="13"/>
  <c r="J885" i="13"/>
  <c r="E885" i="13"/>
  <c r="F881" i="13"/>
  <c r="J881" i="13"/>
  <c r="I881" i="13"/>
  <c r="E881" i="13"/>
  <c r="D881" i="13"/>
  <c r="H881" i="13"/>
  <c r="G881" i="13"/>
  <c r="H877" i="13"/>
  <c r="F877" i="13"/>
  <c r="D877" i="13"/>
  <c r="G877" i="13"/>
  <c r="E877" i="13"/>
  <c r="J877" i="13"/>
  <c r="I877" i="13"/>
  <c r="F873" i="13"/>
  <c r="J873" i="13"/>
  <c r="H873" i="13"/>
  <c r="I873" i="13"/>
  <c r="G873" i="13"/>
  <c r="D873" i="13"/>
  <c r="E873" i="13"/>
  <c r="H869" i="13"/>
  <c r="E869" i="13"/>
  <c r="J869" i="13"/>
  <c r="F869" i="13"/>
  <c r="I869" i="13"/>
  <c r="D869" i="13"/>
  <c r="G869" i="13"/>
  <c r="F865" i="13"/>
  <c r="J865" i="13"/>
  <c r="G865" i="13"/>
  <c r="E865" i="13"/>
  <c r="D865" i="13"/>
  <c r="I865" i="13"/>
  <c r="H865" i="13"/>
  <c r="H861" i="13"/>
  <c r="I861" i="13"/>
  <c r="G861" i="13"/>
  <c r="F861" i="13"/>
  <c r="D861" i="13"/>
  <c r="E861" i="13"/>
  <c r="J861" i="13"/>
  <c r="F857" i="13"/>
  <c r="J857" i="13"/>
  <c r="E857" i="13"/>
  <c r="D857" i="13"/>
  <c r="I857" i="13"/>
  <c r="G857" i="13"/>
  <c r="H857" i="13"/>
  <c r="H853" i="13"/>
  <c r="G853" i="13"/>
  <c r="F853" i="13"/>
  <c r="D853" i="13"/>
  <c r="J853" i="13"/>
  <c r="E853" i="13"/>
  <c r="I853" i="13"/>
  <c r="F849" i="13"/>
  <c r="J849" i="13"/>
  <c r="I849" i="13"/>
  <c r="H849" i="13"/>
  <c r="G849" i="13"/>
  <c r="E849" i="13"/>
  <c r="D849" i="13"/>
  <c r="E845" i="13"/>
  <c r="I845" i="13"/>
  <c r="H845" i="13"/>
  <c r="G845" i="13"/>
  <c r="D845" i="13"/>
  <c r="J845" i="13"/>
  <c r="F845" i="13"/>
  <c r="G841" i="13"/>
  <c r="D841" i="13"/>
  <c r="E841" i="13"/>
  <c r="J841" i="13"/>
  <c r="I841" i="13"/>
  <c r="H841" i="13"/>
  <c r="F841" i="13"/>
  <c r="E837" i="13"/>
  <c r="I837" i="13"/>
  <c r="G837" i="13"/>
  <c r="F837" i="13"/>
  <c r="D837" i="13"/>
  <c r="J837" i="13"/>
  <c r="H837" i="13"/>
  <c r="G833" i="13"/>
  <c r="D833" i="13"/>
  <c r="I833" i="13"/>
  <c r="H833" i="13"/>
  <c r="J833" i="13"/>
  <c r="E833" i="13"/>
  <c r="F833" i="13"/>
  <c r="E829" i="13"/>
  <c r="I829" i="13"/>
  <c r="F829" i="13"/>
  <c r="D829" i="13"/>
  <c r="J829" i="13"/>
  <c r="H829" i="13"/>
  <c r="G829" i="13"/>
  <c r="G825" i="13"/>
  <c r="D825" i="13"/>
  <c r="H825" i="13"/>
  <c r="F825" i="13"/>
  <c r="E825" i="13"/>
  <c r="J825" i="13"/>
  <c r="I825" i="13"/>
  <c r="E821" i="13"/>
  <c r="I821" i="13"/>
  <c r="J821" i="13"/>
  <c r="H821" i="13"/>
  <c r="D821" i="13"/>
  <c r="F821" i="13"/>
  <c r="G821" i="13"/>
  <c r="G817" i="13"/>
  <c r="D817" i="13"/>
  <c r="F817" i="13"/>
  <c r="E817" i="13"/>
  <c r="J817" i="13"/>
  <c r="I817" i="13"/>
  <c r="H817" i="13"/>
  <c r="E813" i="13"/>
  <c r="I813" i="13"/>
  <c r="G813" i="13"/>
  <c r="F813" i="13"/>
  <c r="J813" i="13"/>
  <c r="H813" i="13"/>
  <c r="D813" i="13"/>
  <c r="G809" i="13"/>
  <c r="D809" i="13"/>
  <c r="I809" i="13"/>
  <c r="F809" i="13"/>
  <c r="E809" i="13"/>
  <c r="J809" i="13"/>
  <c r="H809" i="13"/>
  <c r="E805" i="13"/>
  <c r="I805" i="13"/>
  <c r="F805" i="13"/>
  <c r="D805" i="13"/>
  <c r="G805" i="13"/>
  <c r="J805" i="13"/>
  <c r="H805" i="13"/>
  <c r="E801" i="13"/>
  <c r="I801" i="13"/>
  <c r="J801" i="13"/>
  <c r="D801" i="13"/>
  <c r="G801" i="13"/>
  <c r="H801" i="13"/>
  <c r="F801" i="13"/>
  <c r="G797" i="13"/>
  <c r="D797" i="13"/>
  <c r="F797" i="13"/>
  <c r="J797" i="13"/>
  <c r="H797" i="13"/>
  <c r="I797" i="13"/>
  <c r="E797" i="13"/>
  <c r="F793" i="13"/>
  <c r="J793" i="13"/>
  <c r="E793" i="13"/>
  <c r="D793" i="13"/>
  <c r="H793" i="13"/>
  <c r="G793" i="13"/>
  <c r="I793" i="13"/>
  <c r="H789" i="13"/>
  <c r="G789" i="13"/>
  <c r="I789" i="13"/>
  <c r="E789" i="13"/>
  <c r="D789" i="13"/>
  <c r="F789" i="13"/>
  <c r="J789" i="13"/>
  <c r="F785" i="13"/>
  <c r="J785" i="13"/>
  <c r="I785" i="13"/>
  <c r="H785" i="13"/>
  <c r="E785" i="13"/>
  <c r="G785" i="13"/>
  <c r="D785" i="13"/>
  <c r="H781" i="13"/>
  <c r="F781" i="13"/>
  <c r="D781" i="13"/>
  <c r="I781" i="13"/>
  <c r="E781" i="13"/>
  <c r="G781" i="13"/>
  <c r="J781" i="13"/>
  <c r="F777" i="13"/>
  <c r="J777" i="13"/>
  <c r="H777" i="13"/>
  <c r="I777" i="13"/>
  <c r="E777" i="13"/>
  <c r="G777" i="13"/>
  <c r="D777" i="13"/>
  <c r="H773" i="13"/>
  <c r="E773" i="13"/>
  <c r="J773" i="13"/>
  <c r="I773" i="13"/>
  <c r="F773" i="13"/>
  <c r="G773" i="13"/>
  <c r="D773" i="13"/>
  <c r="F769" i="13"/>
  <c r="J769" i="13"/>
  <c r="G769" i="13"/>
  <c r="I769" i="13"/>
  <c r="E769" i="13"/>
  <c r="H769" i="13"/>
  <c r="D769" i="13"/>
  <c r="H765" i="13"/>
  <c r="I765" i="13"/>
  <c r="J765" i="13"/>
  <c r="F765" i="13"/>
  <c r="G765" i="13"/>
  <c r="D765" i="13"/>
  <c r="E765" i="13"/>
  <c r="F761" i="13"/>
  <c r="J761" i="13"/>
  <c r="E761" i="13"/>
  <c r="D761" i="13"/>
  <c r="I761" i="13"/>
  <c r="G761" i="13"/>
  <c r="H761" i="13"/>
  <c r="H757" i="13"/>
  <c r="G757" i="13"/>
  <c r="J757" i="13"/>
  <c r="F757" i="13"/>
  <c r="I757" i="13"/>
  <c r="D757" i="13"/>
  <c r="E757" i="13"/>
  <c r="F753" i="13"/>
  <c r="J753" i="13"/>
  <c r="I753" i="13"/>
  <c r="D753" i="13"/>
  <c r="G753" i="13"/>
  <c r="H753" i="13"/>
  <c r="E753" i="13"/>
  <c r="H749" i="13"/>
  <c r="F749" i="13"/>
  <c r="D749" i="13"/>
  <c r="J749" i="13"/>
  <c r="G749" i="13"/>
  <c r="I749" i="13"/>
  <c r="E749" i="13"/>
  <c r="F745" i="13"/>
  <c r="J745" i="13"/>
  <c r="H745" i="13"/>
  <c r="D745" i="13"/>
  <c r="G745" i="13"/>
  <c r="I745" i="13"/>
  <c r="E745" i="13"/>
  <c r="H741" i="13"/>
  <c r="I741" i="13"/>
  <c r="F741" i="13"/>
  <c r="D741" i="13"/>
  <c r="G741" i="13"/>
  <c r="J741" i="13"/>
  <c r="E741" i="13"/>
  <c r="F737" i="13"/>
  <c r="J737" i="13"/>
  <c r="E737" i="13"/>
  <c r="D737" i="13"/>
  <c r="H737" i="13"/>
  <c r="G737" i="13"/>
  <c r="I737" i="13"/>
  <c r="H733" i="13"/>
  <c r="G733" i="13"/>
  <c r="E733" i="13"/>
  <c r="J733" i="13"/>
  <c r="D733" i="13"/>
  <c r="F733" i="13"/>
  <c r="I733" i="13"/>
  <c r="F729" i="13"/>
  <c r="J729" i="13"/>
  <c r="I729" i="13"/>
  <c r="G729" i="13"/>
  <c r="H729" i="13"/>
  <c r="D729" i="13"/>
  <c r="E729" i="13"/>
  <c r="E725" i="13"/>
  <c r="I725" i="13"/>
  <c r="G725" i="13"/>
  <c r="D725" i="13"/>
  <c r="F725" i="13"/>
  <c r="H725" i="13"/>
  <c r="J725" i="13"/>
  <c r="G721" i="13"/>
  <c r="D721" i="13"/>
  <c r="E721" i="13"/>
  <c r="I721" i="13"/>
  <c r="F721" i="13"/>
  <c r="H721" i="13"/>
  <c r="J721" i="13"/>
  <c r="E717" i="13"/>
  <c r="I717" i="13"/>
  <c r="G717" i="13"/>
  <c r="D717" i="13"/>
  <c r="H717" i="13"/>
  <c r="J717" i="13"/>
  <c r="F717" i="13"/>
  <c r="G713" i="13"/>
  <c r="D713" i="13"/>
  <c r="E713" i="13"/>
  <c r="I713" i="13"/>
  <c r="J713" i="13"/>
  <c r="F713" i="13"/>
  <c r="H713" i="13"/>
  <c r="E709" i="13"/>
  <c r="I709" i="13"/>
  <c r="G709" i="13"/>
  <c r="D709" i="13"/>
  <c r="F709" i="13"/>
  <c r="H709" i="13"/>
  <c r="J709" i="13"/>
  <c r="H705" i="13"/>
  <c r="F705" i="13"/>
  <c r="J705" i="13"/>
  <c r="D705" i="13"/>
  <c r="E705" i="13"/>
  <c r="G705" i="13"/>
  <c r="I705" i="13"/>
  <c r="F701" i="13"/>
  <c r="J701" i="13"/>
  <c r="H701" i="13"/>
  <c r="E701" i="13"/>
  <c r="G701" i="13"/>
  <c r="I701" i="13"/>
  <c r="D701" i="13"/>
  <c r="H697" i="13"/>
  <c r="F697" i="13"/>
  <c r="J697" i="13"/>
  <c r="G697" i="13"/>
  <c r="I697" i="13"/>
  <c r="D697" i="13"/>
  <c r="E697" i="13"/>
  <c r="F693" i="13"/>
  <c r="J693" i="13"/>
  <c r="H693" i="13"/>
  <c r="I693" i="13"/>
  <c r="D693" i="13"/>
  <c r="E693" i="13"/>
  <c r="G693" i="13"/>
  <c r="H689" i="13"/>
  <c r="F689" i="13"/>
  <c r="J689" i="13"/>
  <c r="D689" i="13"/>
  <c r="E689" i="13"/>
  <c r="G689" i="13"/>
  <c r="I689" i="13"/>
  <c r="F685" i="13"/>
  <c r="J685" i="13"/>
  <c r="H685" i="13"/>
  <c r="E685" i="13"/>
  <c r="G685" i="13"/>
  <c r="I685" i="13"/>
  <c r="D685" i="13"/>
  <c r="E1037" i="13"/>
  <c r="I1037" i="13"/>
  <c r="M1037" i="13"/>
  <c r="H1037" i="13"/>
  <c r="L1037" i="13"/>
  <c r="J1037" i="13"/>
  <c r="D1037" i="13"/>
  <c r="G1037" i="13"/>
  <c r="F1037" i="13"/>
  <c r="K1037" i="13"/>
  <c r="D593" i="13"/>
  <c r="D569" i="13"/>
  <c r="D545" i="13"/>
  <c r="D521" i="13"/>
  <c r="D497" i="13"/>
  <c r="G397" i="13"/>
  <c r="E389" i="13"/>
  <c r="G381" i="13"/>
  <c r="E373" i="13"/>
  <c r="G365" i="13"/>
  <c r="E357" i="13"/>
  <c r="H349" i="13"/>
  <c r="E341" i="13"/>
  <c r="H333" i="13"/>
  <c r="G325" i="13"/>
  <c r="F317" i="13"/>
  <c r="F309" i="13"/>
  <c r="G301" i="13"/>
  <c r="D595" i="13"/>
  <c r="D587" i="13"/>
  <c r="D579" i="13"/>
  <c r="D571" i="13"/>
  <c r="D563" i="13"/>
  <c r="D555" i="13"/>
  <c r="E547" i="13"/>
  <c r="D539" i="13"/>
  <c r="D531" i="13"/>
  <c r="D523" i="13"/>
  <c r="D515" i="13"/>
  <c r="D507" i="13"/>
  <c r="D499" i="13"/>
  <c r="D491" i="13"/>
  <c r="D483" i="13"/>
  <c r="D475" i="13"/>
  <c r="D467" i="13"/>
  <c r="D459" i="13"/>
  <c r="D451" i="13"/>
  <c r="D443" i="13"/>
  <c r="D435" i="13"/>
  <c r="H427" i="13"/>
  <c r="D419" i="13"/>
  <c r="D411" i="13"/>
  <c r="D585" i="13"/>
  <c r="D561" i="13"/>
  <c r="D537" i="13"/>
  <c r="D513" i="13"/>
  <c r="I295" i="13"/>
  <c r="H287" i="13"/>
  <c r="G279" i="13"/>
  <c r="H271" i="13"/>
  <c r="E263" i="13"/>
  <c r="F255" i="13"/>
  <c r="G247" i="13"/>
  <c r="H231" i="13"/>
  <c r="E223" i="13"/>
  <c r="F215" i="13"/>
  <c r="G207" i="13"/>
  <c r="E401" i="13"/>
  <c r="F393" i="13"/>
  <c r="G385" i="13"/>
  <c r="E377" i="13"/>
  <c r="F369" i="13"/>
  <c r="G361" i="13"/>
  <c r="E353" i="13"/>
  <c r="F345" i="13"/>
  <c r="H337" i="13"/>
  <c r="E329" i="13"/>
  <c r="F321" i="13"/>
  <c r="F313" i="13"/>
  <c r="F305" i="13"/>
  <c r="G297" i="13"/>
  <c r="D679" i="13"/>
  <c r="D671" i="13"/>
  <c r="D663" i="13"/>
  <c r="D655" i="13"/>
  <c r="D647" i="13"/>
  <c r="D639" i="13"/>
  <c r="D631" i="13"/>
  <c r="D623" i="13"/>
  <c r="D615" i="13"/>
  <c r="D607" i="13"/>
  <c r="D599" i="13"/>
  <c r="D591" i="13"/>
  <c r="D583" i="13"/>
  <c r="D575" i="13"/>
  <c r="D567" i="13"/>
  <c r="D559" i="13"/>
  <c r="D551" i="13"/>
  <c r="D543" i="13"/>
  <c r="D535" i="13"/>
  <c r="D527" i="13"/>
  <c r="D519" i="13"/>
  <c r="D511" i="13"/>
  <c r="D503" i="13"/>
  <c r="D495" i="13"/>
  <c r="D487" i="13"/>
  <c r="D479" i="13"/>
  <c r="D471" i="13"/>
  <c r="D463" i="13"/>
  <c r="D455" i="13"/>
  <c r="D447" i="13"/>
  <c r="D439" i="13"/>
  <c r="D431" i="13"/>
  <c r="D423" i="13"/>
  <c r="D415" i="13"/>
  <c r="D407" i="13"/>
  <c r="D601" i="13"/>
  <c r="E577" i="13"/>
  <c r="D553" i="13"/>
  <c r="D529" i="13"/>
  <c r="D505" i="13"/>
  <c r="K399" i="13"/>
  <c r="G391" i="13"/>
  <c r="G383" i="13"/>
  <c r="G375" i="13"/>
  <c r="K367" i="13"/>
  <c r="K359" i="13"/>
  <c r="G351" i="13"/>
  <c r="H343" i="13"/>
  <c r="F335" i="13"/>
  <c r="H327" i="13"/>
  <c r="F319" i="13"/>
  <c r="E311" i="13"/>
  <c r="I303" i="13"/>
  <c r="D597" i="13"/>
  <c r="D589" i="13"/>
  <c r="D581" i="13"/>
  <c r="D573" i="13"/>
  <c r="D565" i="13"/>
  <c r="D557" i="13"/>
  <c r="D549" i="13"/>
  <c r="D541" i="13"/>
  <c r="D533" i="13"/>
  <c r="D525" i="13"/>
  <c r="D517" i="13"/>
  <c r="D509" i="13"/>
  <c r="D501" i="13"/>
  <c r="D493" i="13"/>
  <c r="D485" i="13"/>
  <c r="D477" i="13"/>
  <c r="D469" i="13"/>
  <c r="D461" i="13"/>
  <c r="D453" i="13"/>
  <c r="D445" i="13"/>
  <c r="D437" i="13"/>
  <c r="D429" i="13"/>
  <c r="D421" i="13"/>
  <c r="D413" i="13"/>
  <c r="D405" i="13"/>
  <c r="G681" i="13"/>
  <c r="H681" i="13"/>
  <c r="J681" i="13"/>
  <c r="F681" i="13"/>
  <c r="I681" i="13"/>
  <c r="E681" i="13"/>
  <c r="G679" i="13"/>
  <c r="H679" i="13"/>
  <c r="J679" i="13"/>
  <c r="F679" i="13"/>
  <c r="I679" i="13"/>
  <c r="E679" i="13"/>
  <c r="H677" i="13"/>
  <c r="J677" i="13"/>
  <c r="F677" i="13"/>
  <c r="G677" i="13"/>
  <c r="I677" i="13"/>
  <c r="E677" i="13"/>
  <c r="G675" i="13"/>
  <c r="H675" i="13"/>
  <c r="J675" i="13"/>
  <c r="F675" i="13"/>
  <c r="I675" i="13"/>
  <c r="E675" i="13"/>
  <c r="G673" i="13"/>
  <c r="H673" i="13"/>
  <c r="J673" i="13"/>
  <c r="F673" i="13"/>
  <c r="I673" i="13"/>
  <c r="E673" i="13"/>
  <c r="G671" i="13"/>
  <c r="H671" i="13"/>
  <c r="J671" i="13"/>
  <c r="F671" i="13"/>
  <c r="I671" i="13"/>
  <c r="E671" i="13"/>
  <c r="G669" i="13"/>
  <c r="H669" i="13"/>
  <c r="J669" i="13"/>
  <c r="F669" i="13"/>
  <c r="I669" i="13"/>
  <c r="E669" i="13"/>
  <c r="G667" i="13"/>
  <c r="H667" i="13"/>
  <c r="J667" i="13"/>
  <c r="F667" i="13"/>
  <c r="I667" i="13"/>
  <c r="E667" i="13"/>
  <c r="G665" i="13"/>
  <c r="H665" i="13"/>
  <c r="J665" i="13"/>
  <c r="F665" i="13"/>
  <c r="I665" i="13"/>
  <c r="E665" i="13"/>
  <c r="G663" i="13"/>
  <c r="H663" i="13"/>
  <c r="J663" i="13"/>
  <c r="F663" i="13"/>
  <c r="I663" i="13"/>
  <c r="E663" i="13"/>
  <c r="H661" i="13"/>
  <c r="G661" i="13"/>
  <c r="J661" i="13"/>
  <c r="F661" i="13"/>
  <c r="I661" i="13"/>
  <c r="E661" i="13"/>
  <c r="G659" i="13"/>
  <c r="H659" i="13"/>
  <c r="J659" i="13"/>
  <c r="F659" i="13"/>
  <c r="I659" i="13"/>
  <c r="E659" i="13"/>
  <c r="G657" i="13"/>
  <c r="H657" i="13"/>
  <c r="J657" i="13"/>
  <c r="F657" i="13"/>
  <c r="I657" i="13"/>
  <c r="E657" i="13"/>
  <c r="G655" i="13"/>
  <c r="H655" i="13"/>
  <c r="J655" i="13"/>
  <c r="F655" i="13"/>
  <c r="I655" i="13"/>
  <c r="E655" i="13"/>
  <c r="G653" i="13"/>
  <c r="H653" i="13"/>
  <c r="J653" i="13"/>
  <c r="F653" i="13"/>
  <c r="I653" i="13"/>
  <c r="E653" i="13"/>
  <c r="H651" i="13"/>
  <c r="H649" i="13"/>
  <c r="G651" i="13"/>
  <c r="J651" i="13"/>
  <c r="F651" i="13"/>
  <c r="I651" i="13"/>
  <c r="E651" i="13"/>
  <c r="G649" i="13"/>
  <c r="J649" i="13"/>
  <c r="F649" i="13"/>
  <c r="I649" i="13"/>
  <c r="E649" i="13"/>
  <c r="G647" i="13"/>
  <c r="H647" i="13"/>
  <c r="J647" i="13"/>
  <c r="F647" i="13"/>
  <c r="I647" i="13"/>
  <c r="E647" i="13"/>
  <c r="G645" i="13"/>
  <c r="H645" i="13"/>
  <c r="J645" i="13"/>
  <c r="F645" i="13"/>
  <c r="I645" i="13"/>
  <c r="E645" i="13"/>
  <c r="G643" i="13"/>
  <c r="H643" i="13"/>
  <c r="J643" i="13"/>
  <c r="F643" i="13"/>
  <c r="I643" i="13"/>
  <c r="E643" i="13"/>
  <c r="G641" i="13"/>
  <c r="H641" i="13"/>
  <c r="J641" i="13"/>
  <c r="F641" i="13"/>
  <c r="I641" i="13"/>
  <c r="E641" i="13"/>
  <c r="G639" i="13"/>
  <c r="H639" i="13"/>
  <c r="J639" i="13"/>
  <c r="F639" i="13"/>
  <c r="I639" i="13"/>
  <c r="E639" i="13"/>
  <c r="H637" i="13"/>
  <c r="G637" i="13"/>
  <c r="J637" i="13"/>
  <c r="F637" i="13"/>
  <c r="I637" i="13"/>
  <c r="E637" i="13"/>
  <c r="H635" i="13"/>
  <c r="J633" i="13"/>
  <c r="G635" i="13"/>
  <c r="J635" i="13"/>
  <c r="F635" i="13"/>
  <c r="I635" i="13"/>
  <c r="E635" i="13"/>
  <c r="F633" i="13"/>
  <c r="H633" i="13"/>
  <c r="G633" i="13"/>
  <c r="I633" i="13"/>
  <c r="E633" i="13"/>
  <c r="H631" i="13"/>
  <c r="G631" i="13"/>
  <c r="J631" i="13"/>
  <c r="F631" i="13"/>
  <c r="I631" i="13"/>
  <c r="E631" i="13"/>
  <c r="H629" i="13"/>
  <c r="G629" i="13"/>
  <c r="J629" i="13"/>
  <c r="F629" i="13"/>
  <c r="I629" i="13"/>
  <c r="E629" i="13"/>
  <c r="G627" i="13"/>
  <c r="H627" i="13"/>
  <c r="J627" i="13"/>
  <c r="F627" i="13"/>
  <c r="I627" i="13"/>
  <c r="E627" i="13"/>
  <c r="G625" i="13"/>
  <c r="H625" i="13"/>
  <c r="J625" i="13"/>
  <c r="F625" i="13"/>
  <c r="I625" i="13"/>
  <c r="E625" i="13"/>
  <c r="G623" i="13"/>
  <c r="H623" i="13"/>
  <c r="J623" i="13"/>
  <c r="F623" i="13"/>
  <c r="I623" i="13"/>
  <c r="E623" i="13"/>
  <c r="G621" i="13"/>
  <c r="H621" i="13"/>
  <c r="J621" i="13"/>
  <c r="F621" i="13"/>
  <c r="I621" i="13"/>
  <c r="E621" i="13"/>
  <c r="H619" i="13"/>
  <c r="G619" i="13"/>
  <c r="J619" i="13"/>
  <c r="F619" i="13"/>
  <c r="I619" i="13"/>
  <c r="E619" i="13"/>
  <c r="G617" i="13"/>
  <c r="H617" i="13"/>
  <c r="J617" i="13"/>
  <c r="F617" i="13"/>
  <c r="I617" i="13"/>
  <c r="E617" i="13"/>
  <c r="G615" i="13"/>
  <c r="H615" i="13"/>
  <c r="J615" i="13"/>
  <c r="F615" i="13"/>
  <c r="I615" i="13"/>
  <c r="E615" i="13"/>
  <c r="H613" i="13"/>
  <c r="G613" i="13"/>
  <c r="J613" i="13"/>
  <c r="F613" i="13"/>
  <c r="I613" i="13"/>
  <c r="E613" i="13"/>
  <c r="G611" i="13"/>
  <c r="H611" i="13"/>
  <c r="J611" i="13"/>
  <c r="F611" i="13"/>
  <c r="I611" i="13"/>
  <c r="E611" i="13"/>
  <c r="G609" i="13"/>
  <c r="H609" i="13"/>
  <c r="J609" i="13"/>
  <c r="F609" i="13"/>
  <c r="I609" i="13"/>
  <c r="E609" i="13"/>
  <c r="G607" i="13"/>
  <c r="H607" i="13"/>
  <c r="J607" i="13"/>
  <c r="F607" i="13"/>
  <c r="I607" i="13"/>
  <c r="E607" i="13"/>
  <c r="H605" i="13"/>
  <c r="J605" i="13"/>
  <c r="F605" i="13"/>
  <c r="G605" i="13"/>
  <c r="I605" i="13"/>
  <c r="E605" i="13"/>
  <c r="G603" i="13"/>
  <c r="H603" i="13"/>
  <c r="J603" i="13"/>
  <c r="F603" i="13"/>
  <c r="I603" i="13"/>
  <c r="E603" i="13"/>
  <c r="G601" i="13"/>
  <c r="H601" i="13"/>
  <c r="J601" i="13"/>
  <c r="F601" i="13"/>
  <c r="I601" i="13"/>
  <c r="E601" i="13"/>
  <c r="G599" i="13"/>
  <c r="H599" i="13"/>
  <c r="J599" i="13"/>
  <c r="F599" i="13"/>
  <c r="I599" i="13"/>
  <c r="E599" i="13"/>
  <c r="H597" i="13"/>
  <c r="G597" i="13"/>
  <c r="J597" i="13"/>
  <c r="F597" i="13"/>
  <c r="I597" i="13"/>
  <c r="E597" i="13"/>
  <c r="G595" i="13"/>
  <c r="H595" i="13"/>
  <c r="J595" i="13"/>
  <c r="F595" i="13"/>
  <c r="I595" i="13"/>
  <c r="E595" i="13"/>
  <c r="G593" i="13"/>
  <c r="H593" i="13"/>
  <c r="J593" i="13"/>
  <c r="F593" i="13"/>
  <c r="I593" i="13"/>
  <c r="E593" i="13"/>
  <c r="G591" i="13"/>
  <c r="H591" i="13"/>
  <c r="J591" i="13"/>
  <c r="F591" i="13"/>
  <c r="I591" i="13"/>
  <c r="E591" i="13"/>
  <c r="H589" i="13"/>
  <c r="G589" i="13"/>
  <c r="J589" i="13"/>
  <c r="F589" i="13"/>
  <c r="I589" i="13"/>
  <c r="E589" i="13"/>
  <c r="G587" i="13"/>
  <c r="H587" i="13"/>
  <c r="J587" i="13"/>
  <c r="F587" i="13"/>
  <c r="I587" i="13"/>
  <c r="E587" i="13"/>
  <c r="G585" i="13"/>
  <c r="H585" i="13"/>
  <c r="J585" i="13"/>
  <c r="F585" i="13"/>
  <c r="I585" i="13"/>
  <c r="E585" i="13"/>
  <c r="H583" i="13"/>
  <c r="G583" i="13"/>
  <c r="J583" i="13"/>
  <c r="F583" i="13"/>
  <c r="I583" i="13"/>
  <c r="E583" i="13"/>
  <c r="H581" i="13"/>
  <c r="J581" i="13"/>
  <c r="F581" i="13"/>
  <c r="G581" i="13"/>
  <c r="I581" i="13"/>
  <c r="E581" i="13"/>
  <c r="D577" i="13"/>
  <c r="H579" i="13"/>
  <c r="G579" i="13"/>
  <c r="J579" i="13"/>
  <c r="F579" i="13"/>
  <c r="I579" i="13"/>
  <c r="E579" i="13"/>
  <c r="G577" i="13"/>
  <c r="H577" i="13"/>
  <c r="J577" i="13"/>
  <c r="F577" i="13"/>
  <c r="I577" i="13"/>
  <c r="G575" i="13"/>
  <c r="H575" i="13"/>
  <c r="J575" i="13"/>
  <c r="F575" i="13"/>
  <c r="I575" i="13"/>
  <c r="E575" i="13"/>
  <c r="H573" i="13"/>
  <c r="G573" i="13"/>
  <c r="J573" i="13"/>
  <c r="F573" i="13"/>
  <c r="I573" i="13"/>
  <c r="E573" i="13"/>
  <c r="G571" i="13"/>
  <c r="H571" i="13"/>
  <c r="J571" i="13"/>
  <c r="F571" i="13"/>
  <c r="I571" i="13"/>
  <c r="E571" i="13"/>
  <c r="G569" i="13"/>
  <c r="H569" i="13"/>
  <c r="J569" i="13"/>
  <c r="F569" i="13"/>
  <c r="I569" i="13"/>
  <c r="E569" i="13"/>
  <c r="H567" i="13"/>
  <c r="G567" i="13"/>
  <c r="J567" i="13"/>
  <c r="F567" i="13"/>
  <c r="I567" i="13"/>
  <c r="E567" i="13"/>
  <c r="H565" i="13"/>
  <c r="J565" i="13"/>
  <c r="F565" i="13"/>
  <c r="G565" i="13"/>
  <c r="I565" i="13"/>
  <c r="E565" i="13"/>
  <c r="H563" i="13"/>
  <c r="G563" i="13"/>
  <c r="J563" i="13"/>
  <c r="F563" i="13"/>
  <c r="I563" i="13"/>
  <c r="E563" i="13"/>
  <c r="H561" i="13"/>
  <c r="G561" i="13"/>
  <c r="J561" i="13"/>
  <c r="F561" i="13"/>
  <c r="I561" i="13"/>
  <c r="E561" i="13"/>
  <c r="H559" i="13"/>
  <c r="G559" i="13"/>
  <c r="J559" i="13"/>
  <c r="F559" i="13"/>
  <c r="I559" i="13"/>
  <c r="E559" i="13"/>
  <c r="H557" i="13"/>
  <c r="G557" i="13"/>
  <c r="J557" i="13"/>
  <c r="F557" i="13"/>
  <c r="I557" i="13"/>
  <c r="E557" i="13"/>
  <c r="G555" i="13"/>
  <c r="H555" i="13"/>
  <c r="J555" i="13"/>
  <c r="F555" i="13"/>
  <c r="I555" i="13"/>
  <c r="E555" i="13"/>
  <c r="G553" i="13"/>
  <c r="H553" i="13"/>
  <c r="J553" i="13"/>
  <c r="F553" i="13"/>
  <c r="I553" i="13"/>
  <c r="E553" i="13"/>
  <c r="G551" i="13"/>
  <c r="H551" i="13"/>
  <c r="J551" i="13"/>
  <c r="F551" i="13"/>
  <c r="I551" i="13"/>
  <c r="E551" i="13"/>
  <c r="H549" i="13"/>
  <c r="G549" i="13"/>
  <c r="J549" i="13"/>
  <c r="F549" i="13"/>
  <c r="I549" i="13"/>
  <c r="E549" i="13"/>
  <c r="H547" i="13"/>
  <c r="D547" i="13"/>
  <c r="G547" i="13"/>
  <c r="J547" i="13"/>
  <c r="F547" i="13"/>
  <c r="I547" i="13"/>
  <c r="J541" i="13"/>
  <c r="G545" i="13"/>
  <c r="H545" i="13"/>
  <c r="J545" i="13"/>
  <c r="F545" i="13"/>
  <c r="I545" i="13"/>
  <c r="E545" i="13"/>
  <c r="H543" i="13"/>
  <c r="F541" i="13"/>
  <c r="G543" i="13"/>
  <c r="J543" i="13"/>
  <c r="F543" i="13"/>
  <c r="I543" i="13"/>
  <c r="E543" i="13"/>
  <c r="H541" i="13"/>
  <c r="G541" i="13"/>
  <c r="I541" i="13"/>
  <c r="E541" i="13"/>
  <c r="G539" i="13"/>
  <c r="H539" i="13"/>
  <c r="J539" i="13"/>
  <c r="F539" i="13"/>
  <c r="I539" i="13"/>
  <c r="E539" i="13"/>
  <c r="H537" i="13"/>
  <c r="G537" i="13"/>
  <c r="J537" i="13"/>
  <c r="F537" i="13"/>
  <c r="I537" i="13"/>
  <c r="E537" i="13"/>
  <c r="G535" i="13"/>
  <c r="H535" i="13"/>
  <c r="J535" i="13"/>
  <c r="F535" i="13"/>
  <c r="I535" i="13"/>
  <c r="E535" i="13"/>
  <c r="G533" i="13"/>
  <c r="H533" i="13"/>
  <c r="J533" i="13"/>
  <c r="F533" i="13"/>
  <c r="I533" i="13"/>
  <c r="E533" i="13"/>
  <c r="G531" i="13"/>
  <c r="H531" i="13"/>
  <c r="J531" i="13"/>
  <c r="F531" i="13"/>
  <c r="I531" i="13"/>
  <c r="E531" i="13"/>
  <c r="H529" i="13"/>
  <c r="G529" i="13"/>
  <c r="J529" i="13"/>
  <c r="F529" i="13"/>
  <c r="I529" i="13"/>
  <c r="E529" i="13"/>
  <c r="G527" i="13"/>
  <c r="H527" i="13"/>
  <c r="J527" i="13"/>
  <c r="F527" i="13"/>
  <c r="I527" i="13"/>
  <c r="E527" i="13"/>
  <c r="H525" i="13"/>
  <c r="J525" i="13"/>
  <c r="F525" i="13"/>
  <c r="G525" i="13"/>
  <c r="I525" i="13"/>
  <c r="E525" i="13"/>
  <c r="G523" i="13"/>
  <c r="H523" i="13"/>
  <c r="J523" i="13"/>
  <c r="F523" i="13"/>
  <c r="I523" i="13"/>
  <c r="E523" i="13"/>
  <c r="L519" i="13"/>
  <c r="G521" i="13"/>
  <c r="H521" i="13"/>
  <c r="J521" i="13"/>
  <c r="F521" i="13"/>
  <c r="I521" i="13"/>
  <c r="E521" i="13"/>
  <c r="H519" i="13"/>
  <c r="K519" i="13"/>
  <c r="G519" i="13"/>
  <c r="J519" i="13"/>
  <c r="F519" i="13"/>
  <c r="M519" i="13"/>
  <c r="I519" i="13"/>
  <c r="E519" i="13"/>
  <c r="H517" i="13"/>
  <c r="G517" i="13"/>
  <c r="J517" i="13"/>
  <c r="F517" i="13"/>
  <c r="I517" i="13"/>
  <c r="E517" i="13"/>
  <c r="H515" i="13"/>
  <c r="G515" i="13"/>
  <c r="J515" i="13"/>
  <c r="F515" i="13"/>
  <c r="I515" i="13"/>
  <c r="E515" i="13"/>
  <c r="H513" i="13"/>
  <c r="G513" i="13"/>
  <c r="J513" i="13"/>
  <c r="F513" i="13"/>
  <c r="I513" i="13"/>
  <c r="E513" i="13"/>
  <c r="H511" i="13"/>
  <c r="G511" i="13"/>
  <c r="J511" i="13"/>
  <c r="F511" i="13"/>
  <c r="I511" i="13"/>
  <c r="E511" i="13"/>
  <c r="H509" i="13"/>
  <c r="G509" i="13"/>
  <c r="J509" i="13"/>
  <c r="F509" i="13"/>
  <c r="I509" i="13"/>
  <c r="E509" i="13"/>
  <c r="G507" i="13"/>
  <c r="H507" i="13"/>
  <c r="J507" i="13"/>
  <c r="F507" i="13"/>
  <c r="I507" i="13"/>
  <c r="E507" i="13"/>
  <c r="G505" i="13"/>
  <c r="H505" i="13"/>
  <c r="J505" i="13"/>
  <c r="F505" i="13"/>
  <c r="I505" i="13"/>
  <c r="E505" i="13"/>
  <c r="G503" i="13"/>
  <c r="H503" i="13"/>
  <c r="J503" i="13"/>
  <c r="F503" i="13"/>
  <c r="I503" i="13"/>
  <c r="E503" i="13"/>
  <c r="G501" i="13"/>
  <c r="H501" i="13"/>
  <c r="J501" i="13"/>
  <c r="F501" i="13"/>
  <c r="I501" i="13"/>
  <c r="E501" i="13"/>
  <c r="G499" i="13"/>
  <c r="H499" i="13"/>
  <c r="J499" i="13"/>
  <c r="F499" i="13"/>
  <c r="I499" i="13"/>
  <c r="E499" i="13"/>
  <c r="G497" i="13"/>
  <c r="H497" i="13"/>
  <c r="J497" i="13"/>
  <c r="F497" i="13"/>
  <c r="I497" i="13"/>
  <c r="E497" i="13"/>
  <c r="H495" i="13"/>
  <c r="G495" i="13"/>
  <c r="J495" i="13"/>
  <c r="F495" i="13"/>
  <c r="I495" i="13"/>
  <c r="E495" i="13"/>
  <c r="H493" i="13"/>
  <c r="J493" i="13"/>
  <c r="F493" i="13"/>
  <c r="G493" i="13"/>
  <c r="I493" i="13"/>
  <c r="E493" i="13"/>
  <c r="G491" i="13"/>
  <c r="H491" i="13"/>
  <c r="J491" i="13"/>
  <c r="F491" i="13"/>
  <c r="I491" i="13"/>
  <c r="E491" i="13"/>
  <c r="G489" i="13"/>
  <c r="H489" i="13"/>
  <c r="J489" i="13"/>
  <c r="F489" i="13"/>
  <c r="I489" i="13"/>
  <c r="E489" i="13"/>
  <c r="G487" i="13"/>
  <c r="H487" i="13"/>
  <c r="J487" i="13"/>
  <c r="F487" i="13"/>
  <c r="I487" i="13"/>
  <c r="E487" i="13"/>
  <c r="H485" i="13"/>
  <c r="G485" i="13"/>
  <c r="J485" i="13"/>
  <c r="F485" i="13"/>
  <c r="I485" i="13"/>
  <c r="E485" i="13"/>
  <c r="G483" i="13"/>
  <c r="H483" i="13"/>
  <c r="J483" i="13"/>
  <c r="F483" i="13"/>
  <c r="I483" i="13"/>
  <c r="E483" i="13"/>
  <c r="H481" i="13"/>
  <c r="G481" i="13"/>
  <c r="J481" i="13"/>
  <c r="F481" i="13"/>
  <c r="I481" i="13"/>
  <c r="E481" i="13"/>
  <c r="G479" i="13"/>
  <c r="H479" i="13"/>
  <c r="J479" i="13"/>
  <c r="F479" i="13"/>
  <c r="I479" i="13"/>
  <c r="E479" i="13"/>
  <c r="G477" i="13"/>
  <c r="J477" i="13"/>
  <c r="F477" i="13"/>
  <c r="G471" i="13"/>
  <c r="H477" i="13"/>
  <c r="I477" i="13"/>
  <c r="E477" i="13"/>
  <c r="G475" i="13"/>
  <c r="H475" i="13"/>
  <c r="J475" i="13"/>
  <c r="F475" i="13"/>
  <c r="I475" i="13"/>
  <c r="E475" i="13"/>
  <c r="G473" i="13"/>
  <c r="H473" i="13"/>
  <c r="J473" i="13"/>
  <c r="F473" i="13"/>
  <c r="I473" i="13"/>
  <c r="E473" i="13"/>
  <c r="J471" i="13"/>
  <c r="F471" i="13"/>
  <c r="H471" i="13"/>
  <c r="I471" i="13"/>
  <c r="E471" i="13"/>
  <c r="H469" i="13"/>
  <c r="G469" i="13"/>
  <c r="J469" i="13"/>
  <c r="F469" i="13"/>
  <c r="I469" i="13"/>
  <c r="E469" i="13"/>
  <c r="G467" i="13"/>
  <c r="H467" i="13"/>
  <c r="J467" i="13"/>
  <c r="F467" i="13"/>
  <c r="I467" i="13"/>
  <c r="E467" i="13"/>
  <c r="G463" i="13"/>
  <c r="G465" i="13"/>
  <c r="H465" i="13"/>
  <c r="J465" i="13"/>
  <c r="F465" i="13"/>
  <c r="I465" i="13"/>
  <c r="E465" i="13"/>
  <c r="H463" i="13"/>
  <c r="J463" i="13"/>
  <c r="F463" i="13"/>
  <c r="I463" i="13"/>
  <c r="E463" i="13"/>
  <c r="H461" i="13"/>
  <c r="J461" i="13"/>
  <c r="F461" i="13"/>
  <c r="G461" i="13"/>
  <c r="I461" i="13"/>
  <c r="E461" i="13"/>
  <c r="G459" i="13"/>
  <c r="H459" i="13"/>
  <c r="J459" i="13"/>
  <c r="F459" i="13"/>
  <c r="I459" i="13"/>
  <c r="E459" i="13"/>
  <c r="H457" i="13"/>
  <c r="G457" i="13"/>
  <c r="J457" i="13"/>
  <c r="F457" i="13"/>
  <c r="I457" i="13"/>
  <c r="E457" i="13"/>
  <c r="H455" i="13"/>
  <c r="G455" i="13"/>
  <c r="J455" i="13"/>
  <c r="F455" i="13"/>
  <c r="I455" i="13"/>
  <c r="E455" i="13"/>
  <c r="H453" i="13"/>
  <c r="I447" i="13"/>
  <c r="G453" i="13"/>
  <c r="J453" i="13"/>
  <c r="F453" i="13"/>
  <c r="I453" i="13"/>
  <c r="E453" i="13"/>
  <c r="H451" i="13"/>
  <c r="G451" i="13"/>
  <c r="J451" i="13"/>
  <c r="F451" i="13"/>
  <c r="I451" i="13"/>
  <c r="E451" i="13"/>
  <c r="G449" i="13"/>
  <c r="H449" i="13"/>
  <c r="J449" i="13"/>
  <c r="F449" i="13"/>
  <c r="I449" i="13"/>
  <c r="E449" i="13"/>
  <c r="J447" i="13"/>
  <c r="G447" i="13"/>
  <c r="H447" i="13"/>
  <c r="F447" i="13"/>
  <c r="E447" i="13"/>
  <c r="G445" i="13"/>
  <c r="H445" i="13"/>
  <c r="J445" i="13"/>
  <c r="F445" i="13"/>
  <c r="I445" i="13"/>
  <c r="E445" i="13"/>
  <c r="G443" i="13"/>
  <c r="H443" i="13"/>
  <c r="J443" i="13"/>
  <c r="F443" i="13"/>
  <c r="I443" i="13"/>
  <c r="E443" i="13"/>
  <c r="G441" i="13"/>
  <c r="H441" i="13"/>
  <c r="J441" i="13"/>
  <c r="F441" i="13"/>
  <c r="I441" i="13"/>
  <c r="E441" i="13"/>
  <c r="J439" i="13"/>
  <c r="G439" i="13"/>
  <c r="F439" i="13"/>
  <c r="H439" i="13"/>
  <c r="I439" i="13"/>
  <c r="E439" i="13"/>
  <c r="H437" i="13"/>
  <c r="G429" i="13"/>
  <c r="G437" i="13"/>
  <c r="J437" i="13"/>
  <c r="F437" i="13"/>
  <c r="I437" i="13"/>
  <c r="E437" i="13"/>
  <c r="G435" i="13"/>
  <c r="H435" i="13"/>
  <c r="J435" i="13"/>
  <c r="F435" i="13"/>
  <c r="I435" i="13"/>
  <c r="E435" i="13"/>
  <c r="G433" i="13"/>
  <c r="H433" i="13"/>
  <c r="J433" i="13"/>
  <c r="F433" i="13"/>
  <c r="I433" i="13"/>
  <c r="E433" i="13"/>
  <c r="G431" i="13"/>
  <c r="H431" i="13"/>
  <c r="J431" i="13"/>
  <c r="F431" i="13"/>
  <c r="I431" i="13"/>
  <c r="E431" i="13"/>
  <c r="E427" i="13"/>
  <c r="J427" i="13"/>
  <c r="H429" i="13"/>
  <c r="J429" i="13"/>
  <c r="F429" i="13"/>
  <c r="I429" i="13"/>
  <c r="E429" i="13"/>
  <c r="G427" i="13"/>
  <c r="D427" i="13"/>
  <c r="F427" i="13"/>
  <c r="I427" i="13"/>
  <c r="E423" i="13"/>
  <c r="J423" i="13"/>
  <c r="G425" i="13"/>
  <c r="F423" i="13"/>
  <c r="H425" i="13"/>
  <c r="J425" i="13"/>
  <c r="F425" i="13"/>
  <c r="I423" i="13"/>
  <c r="I425" i="13"/>
  <c r="E425" i="13"/>
  <c r="G423" i="13"/>
  <c r="H423" i="13"/>
  <c r="G373" i="13"/>
  <c r="G421" i="13"/>
  <c r="H421" i="13"/>
  <c r="J421" i="13"/>
  <c r="F421" i="13"/>
  <c r="I421" i="13"/>
  <c r="E421" i="13"/>
  <c r="H419" i="13"/>
  <c r="G419" i="13"/>
  <c r="J419" i="13"/>
  <c r="F419" i="13"/>
  <c r="I419" i="13"/>
  <c r="E419" i="13"/>
  <c r="D183" i="13"/>
  <c r="K377" i="13"/>
  <c r="H417" i="13"/>
  <c r="H255" i="13"/>
  <c r="D329" i="13"/>
  <c r="F413" i="13"/>
  <c r="G417" i="13"/>
  <c r="J417" i="13"/>
  <c r="F417" i="13"/>
  <c r="I417" i="13"/>
  <c r="E417" i="13"/>
  <c r="G315" i="13"/>
  <c r="G415" i="13"/>
  <c r="H199" i="13"/>
  <c r="L345" i="13"/>
  <c r="H143" i="13"/>
  <c r="F295" i="13"/>
  <c r="F159" i="13"/>
  <c r="J231" i="13"/>
  <c r="H413" i="13"/>
  <c r="H415" i="13"/>
  <c r="E385" i="13"/>
  <c r="J415" i="13"/>
  <c r="F415" i="13"/>
  <c r="F271" i="13"/>
  <c r="E207" i="13"/>
  <c r="G353" i="13"/>
  <c r="I415" i="13"/>
  <c r="E415" i="13"/>
  <c r="J413" i="13"/>
  <c r="H309" i="13"/>
  <c r="D349" i="13"/>
  <c r="G413" i="13"/>
  <c r="E203" i="13"/>
  <c r="M365" i="13"/>
  <c r="K389" i="13"/>
  <c r="I413" i="13"/>
  <c r="E413" i="13"/>
  <c r="J159" i="13"/>
  <c r="H175" i="13"/>
  <c r="F191" i="13"/>
  <c r="I207" i="13"/>
  <c r="G223" i="13"/>
  <c r="E247" i="13"/>
  <c r="J271" i="13"/>
  <c r="F287" i="13"/>
  <c r="H305" i="13"/>
  <c r="H321" i="13"/>
  <c r="F337" i="13"/>
  <c r="K353" i="13"/>
  <c r="E361" i="13"/>
  <c r="I385" i="13"/>
  <c r="H393" i="13"/>
  <c r="D151" i="13"/>
  <c r="I167" i="13"/>
  <c r="G183" i="13"/>
  <c r="J199" i="13"/>
  <c r="H215" i="13"/>
  <c r="F231" i="13"/>
  <c r="D263" i="13"/>
  <c r="I279" i="13"/>
  <c r="I297" i="13"/>
  <c r="H313" i="13"/>
  <c r="G329" i="13"/>
  <c r="H345" i="13"/>
  <c r="M361" i="13"/>
  <c r="L369" i="13"/>
  <c r="G377" i="13"/>
  <c r="K401" i="13"/>
  <c r="G411" i="13"/>
  <c r="G151" i="13"/>
  <c r="E167" i="13"/>
  <c r="J191" i="13"/>
  <c r="D223" i="13"/>
  <c r="I247" i="13"/>
  <c r="G263" i="13"/>
  <c r="D287" i="13"/>
  <c r="E297" i="13"/>
  <c r="J337" i="13"/>
  <c r="I361" i="13"/>
  <c r="H369" i="13"/>
  <c r="M385" i="13"/>
  <c r="L393" i="13"/>
  <c r="G401" i="13"/>
  <c r="I143" i="13"/>
  <c r="E143" i="13"/>
  <c r="H151" i="13"/>
  <c r="D159" i="13"/>
  <c r="G159" i="13"/>
  <c r="J167" i="13"/>
  <c r="F167" i="13"/>
  <c r="I175" i="13"/>
  <c r="E175" i="13"/>
  <c r="H183" i="13"/>
  <c r="D191" i="13"/>
  <c r="G191" i="13"/>
  <c r="I199" i="13"/>
  <c r="E199" i="13"/>
  <c r="J207" i="13"/>
  <c r="F207" i="13"/>
  <c r="I215" i="13"/>
  <c r="E215" i="13"/>
  <c r="H223" i="13"/>
  <c r="D231" i="13"/>
  <c r="G231" i="13"/>
  <c r="J247" i="13"/>
  <c r="F247" i="13"/>
  <c r="I255" i="13"/>
  <c r="E255" i="13"/>
  <c r="H263" i="13"/>
  <c r="D271" i="13"/>
  <c r="G271" i="13"/>
  <c r="J279" i="13"/>
  <c r="E279" i="13"/>
  <c r="G287" i="13"/>
  <c r="H295" i="13"/>
  <c r="J297" i="13"/>
  <c r="F297" i="13"/>
  <c r="I305" i="13"/>
  <c r="E305" i="13"/>
  <c r="I313" i="13"/>
  <c r="E313" i="13"/>
  <c r="I321" i="13"/>
  <c r="E321" i="13"/>
  <c r="H329" i="13"/>
  <c r="D337" i="13"/>
  <c r="G337" i="13"/>
  <c r="M345" i="13"/>
  <c r="I345" i="13"/>
  <c r="E345" i="13"/>
  <c r="L353" i="13"/>
  <c r="H353" i="13"/>
  <c r="D361" i="13"/>
  <c r="J361" i="13"/>
  <c r="F361" i="13"/>
  <c r="M369" i="13"/>
  <c r="I369" i="13"/>
  <c r="E369" i="13"/>
  <c r="L377" i="13"/>
  <c r="H377" i="13"/>
  <c r="D385" i="13"/>
  <c r="J385" i="13"/>
  <c r="F385" i="13"/>
  <c r="M393" i="13"/>
  <c r="I393" i="13"/>
  <c r="E393" i="13"/>
  <c r="L401" i="13"/>
  <c r="H401" i="13"/>
  <c r="H411" i="13"/>
  <c r="D143" i="13"/>
  <c r="G143" i="13"/>
  <c r="J151" i="13"/>
  <c r="F151" i="13"/>
  <c r="I159" i="13"/>
  <c r="E159" i="13"/>
  <c r="H167" i="13"/>
  <c r="D175" i="13"/>
  <c r="G175" i="13"/>
  <c r="J183" i="13"/>
  <c r="F183" i="13"/>
  <c r="I191" i="13"/>
  <c r="E191" i="13"/>
  <c r="G199" i="13"/>
  <c r="H207" i="13"/>
  <c r="D215" i="13"/>
  <c r="G215" i="13"/>
  <c r="J223" i="13"/>
  <c r="F223" i="13"/>
  <c r="I231" i="13"/>
  <c r="E231" i="13"/>
  <c r="H247" i="13"/>
  <c r="D255" i="13"/>
  <c r="G255" i="13"/>
  <c r="J263" i="13"/>
  <c r="F263" i="13"/>
  <c r="I271" i="13"/>
  <c r="E271" i="13"/>
  <c r="H279" i="13"/>
  <c r="J287" i="13"/>
  <c r="J295" i="13"/>
  <c r="E295" i="13"/>
  <c r="H297" i="13"/>
  <c r="D305" i="13"/>
  <c r="G305" i="13"/>
  <c r="D313" i="13"/>
  <c r="G313" i="13"/>
  <c r="D321" i="13"/>
  <c r="G321" i="13"/>
  <c r="J329" i="13"/>
  <c r="F329" i="13"/>
  <c r="I337" i="13"/>
  <c r="E337" i="13"/>
  <c r="K345" i="13"/>
  <c r="G345" i="13"/>
  <c r="D353" i="13"/>
  <c r="J353" i="13"/>
  <c r="F353" i="13"/>
  <c r="L361" i="13"/>
  <c r="H361" i="13"/>
  <c r="K369" i="13"/>
  <c r="G369" i="13"/>
  <c r="D377" i="13"/>
  <c r="J377" i="13"/>
  <c r="F377" i="13"/>
  <c r="L385" i="13"/>
  <c r="H385" i="13"/>
  <c r="K393" i="13"/>
  <c r="G393" i="13"/>
  <c r="D401" i="13"/>
  <c r="J401" i="13"/>
  <c r="F401" i="13"/>
  <c r="J411" i="13"/>
  <c r="F411" i="13"/>
  <c r="J143" i="13"/>
  <c r="I151" i="13"/>
  <c r="D167" i="13"/>
  <c r="J175" i="13"/>
  <c r="I183" i="13"/>
  <c r="D199" i="13"/>
  <c r="D207" i="13"/>
  <c r="J215" i="13"/>
  <c r="I223" i="13"/>
  <c r="D247" i="13"/>
  <c r="J255" i="13"/>
  <c r="I263" i="13"/>
  <c r="D279" i="13"/>
  <c r="F279" i="13"/>
  <c r="D297" i="13"/>
  <c r="J305" i="13"/>
  <c r="J313" i="13"/>
  <c r="J321" i="13"/>
  <c r="I329" i="13"/>
  <c r="D345" i="13"/>
  <c r="J345" i="13"/>
  <c r="M353" i="13"/>
  <c r="I353" i="13"/>
  <c r="K361" i="13"/>
  <c r="D369" i="13"/>
  <c r="J369" i="13"/>
  <c r="M377" i="13"/>
  <c r="I377" i="13"/>
  <c r="K385" i="13"/>
  <c r="D393" i="13"/>
  <c r="J393" i="13"/>
  <c r="M401" i="13"/>
  <c r="I401" i="13"/>
  <c r="I411" i="13"/>
  <c r="E411" i="13"/>
  <c r="H409" i="13"/>
  <c r="E205" i="13"/>
  <c r="J213" i="13"/>
  <c r="D409" i="13"/>
  <c r="G409" i="13"/>
  <c r="J409" i="13"/>
  <c r="F409" i="13"/>
  <c r="F303" i="13"/>
  <c r="K351" i="13"/>
  <c r="I409" i="13"/>
  <c r="F149" i="13"/>
  <c r="H157" i="13"/>
  <c r="I165" i="13"/>
  <c r="I173" i="13"/>
  <c r="I181" i="13"/>
  <c r="I189" i="13"/>
  <c r="I197" i="13"/>
  <c r="E221" i="13"/>
  <c r="J229" i="13"/>
  <c r="F237" i="13"/>
  <c r="H319" i="13"/>
  <c r="G367" i="13"/>
  <c r="K375" i="13"/>
  <c r="J205" i="13"/>
  <c r="E245" i="13"/>
  <c r="D253" i="13"/>
  <c r="I261" i="13"/>
  <c r="G269" i="13"/>
  <c r="H141" i="13"/>
  <c r="J149" i="13"/>
  <c r="E213" i="13"/>
  <c r="J221" i="13"/>
  <c r="H311" i="13"/>
  <c r="H335" i="13"/>
  <c r="K383" i="13"/>
  <c r="I141" i="13"/>
  <c r="E141" i="13"/>
  <c r="D149" i="13"/>
  <c r="G149" i="13"/>
  <c r="I157" i="13"/>
  <c r="E157" i="13"/>
  <c r="J165" i="13"/>
  <c r="E165" i="13"/>
  <c r="J173" i="13"/>
  <c r="E173" i="13"/>
  <c r="J181" i="13"/>
  <c r="E181" i="13"/>
  <c r="J189" i="13"/>
  <c r="E189" i="13"/>
  <c r="J197" i="13"/>
  <c r="E197" i="13"/>
  <c r="F205" i="13"/>
  <c r="F213" i="13"/>
  <c r="F221" i="13"/>
  <c r="H237" i="13"/>
  <c r="G245" i="13"/>
  <c r="E253" i="13"/>
  <c r="D261" i="13"/>
  <c r="I269" i="13"/>
  <c r="H303" i="13"/>
  <c r="I311" i="13"/>
  <c r="J319" i="13"/>
  <c r="F327" i="13"/>
  <c r="J335" i="13"/>
  <c r="F343" i="13"/>
  <c r="M351" i="13"/>
  <c r="E351" i="13"/>
  <c r="G359" i="13"/>
  <c r="G399" i="13"/>
  <c r="D141" i="13"/>
  <c r="G141" i="13"/>
  <c r="I149" i="13"/>
  <c r="E149" i="13"/>
  <c r="D157" i="13"/>
  <c r="G157" i="13"/>
  <c r="H165" i="13"/>
  <c r="H173" i="13"/>
  <c r="H181" i="13"/>
  <c r="H189" i="13"/>
  <c r="H197" i="13"/>
  <c r="I205" i="13"/>
  <c r="I213" i="13"/>
  <c r="I221" i="13"/>
  <c r="H229" i="13"/>
  <c r="D245" i="13"/>
  <c r="I253" i="13"/>
  <c r="G261" i="13"/>
  <c r="J303" i="13"/>
  <c r="E303" i="13"/>
  <c r="F311" i="13"/>
  <c r="J327" i="13"/>
  <c r="J343" i="13"/>
  <c r="I351" i="13"/>
  <c r="K391" i="13"/>
  <c r="J141" i="13"/>
  <c r="J157" i="13"/>
  <c r="F165" i="13"/>
  <c r="F173" i="13"/>
  <c r="F181" i="13"/>
  <c r="F189" i="13"/>
  <c r="F197" i="13"/>
  <c r="H205" i="13"/>
  <c r="H213" i="13"/>
  <c r="H221" i="13"/>
  <c r="F229" i="13"/>
  <c r="J237" i="13"/>
  <c r="I245" i="13"/>
  <c r="G253" i="13"/>
  <c r="E261" i="13"/>
  <c r="D269" i="13"/>
  <c r="J311" i="13"/>
  <c r="G407" i="13"/>
  <c r="E301" i="13"/>
  <c r="G357" i="13"/>
  <c r="K373" i="13"/>
  <c r="E381" i="13"/>
  <c r="I397" i="13"/>
  <c r="H407" i="13"/>
  <c r="I325" i="13"/>
  <c r="J333" i="13"/>
  <c r="D341" i="13"/>
  <c r="J349" i="13"/>
  <c r="I365" i="13"/>
  <c r="M381" i="13"/>
  <c r="G389" i="13"/>
  <c r="J407" i="13"/>
  <c r="F407" i="13"/>
  <c r="I301" i="13"/>
  <c r="H317" i="13"/>
  <c r="E325" i="13"/>
  <c r="F333" i="13"/>
  <c r="G341" i="13"/>
  <c r="F349" i="13"/>
  <c r="K357" i="13"/>
  <c r="E365" i="13"/>
  <c r="I381" i="13"/>
  <c r="M397" i="13"/>
  <c r="I407" i="13"/>
  <c r="E407" i="13"/>
  <c r="H155" i="13"/>
  <c r="H195" i="13"/>
  <c r="E283" i="13"/>
  <c r="J301" i="13"/>
  <c r="F301" i="13"/>
  <c r="I309" i="13"/>
  <c r="E309" i="13"/>
  <c r="I317" i="13"/>
  <c r="E317" i="13"/>
  <c r="J325" i="13"/>
  <c r="F325" i="13"/>
  <c r="D333" i="13"/>
  <c r="G333" i="13"/>
  <c r="H341" i="13"/>
  <c r="K349" i="13"/>
  <c r="G349" i="13"/>
  <c r="L357" i="13"/>
  <c r="H357" i="13"/>
  <c r="D365" i="13"/>
  <c r="J365" i="13"/>
  <c r="F365" i="13"/>
  <c r="L373" i="13"/>
  <c r="H373" i="13"/>
  <c r="D381" i="13"/>
  <c r="J381" i="13"/>
  <c r="F381" i="13"/>
  <c r="L389" i="13"/>
  <c r="H389" i="13"/>
  <c r="D397" i="13"/>
  <c r="J397" i="13"/>
  <c r="F397" i="13"/>
  <c r="F211" i="13"/>
  <c r="D235" i="13"/>
  <c r="D259" i="13"/>
  <c r="D267" i="13"/>
  <c r="H301" i="13"/>
  <c r="D309" i="13"/>
  <c r="G309" i="13"/>
  <c r="D317" i="13"/>
  <c r="G317" i="13"/>
  <c r="H325" i="13"/>
  <c r="I333" i="13"/>
  <c r="E333" i="13"/>
  <c r="J341" i="13"/>
  <c r="F341" i="13"/>
  <c r="M349" i="13"/>
  <c r="I349" i="13"/>
  <c r="E349" i="13"/>
  <c r="D357" i="13"/>
  <c r="J357" i="13"/>
  <c r="F357" i="13"/>
  <c r="L365" i="13"/>
  <c r="H365" i="13"/>
  <c r="D373" i="13"/>
  <c r="J373" i="13"/>
  <c r="F373" i="13"/>
  <c r="L381" i="13"/>
  <c r="H381" i="13"/>
  <c r="D389" i="13"/>
  <c r="J389" i="13"/>
  <c r="F389" i="13"/>
  <c r="L397" i="13"/>
  <c r="H397" i="13"/>
  <c r="H139" i="13"/>
  <c r="F187" i="13"/>
  <c r="G219" i="13"/>
  <c r="G235" i="13"/>
  <c r="F243" i="13"/>
  <c r="D301" i="13"/>
  <c r="J309" i="13"/>
  <c r="J317" i="13"/>
  <c r="D325" i="13"/>
  <c r="I341" i="13"/>
  <c r="L349" i="13"/>
  <c r="M357" i="13"/>
  <c r="I357" i="13"/>
  <c r="K365" i="13"/>
  <c r="M373" i="13"/>
  <c r="I373" i="13"/>
  <c r="K381" i="13"/>
  <c r="M389" i="13"/>
  <c r="I389" i="13"/>
  <c r="K397" i="13"/>
  <c r="H185" i="13"/>
  <c r="H405" i="13"/>
  <c r="G405" i="13"/>
  <c r="J217" i="13"/>
  <c r="G299" i="13"/>
  <c r="E347" i="13"/>
  <c r="G395" i="13"/>
  <c r="J405" i="13"/>
  <c r="F405" i="13"/>
  <c r="F169" i="13"/>
  <c r="J201" i="13"/>
  <c r="G249" i="13"/>
  <c r="G257" i="13"/>
  <c r="F323" i="13"/>
  <c r="I405" i="13"/>
  <c r="E405" i="13"/>
  <c r="H169" i="13"/>
  <c r="J185" i="13"/>
  <c r="D249" i="13"/>
  <c r="D299" i="13"/>
  <c r="F307" i="13"/>
  <c r="D315" i="13"/>
  <c r="H323" i="13"/>
  <c r="F331" i="13"/>
  <c r="G347" i="13"/>
  <c r="I355" i="13"/>
  <c r="G403" i="13"/>
  <c r="J137" i="13"/>
  <c r="H145" i="13"/>
  <c r="J153" i="13"/>
  <c r="H161" i="13"/>
  <c r="J177" i="13"/>
  <c r="F299" i="13"/>
  <c r="D307" i="13"/>
  <c r="F315" i="13"/>
  <c r="H339" i="13"/>
  <c r="G371" i="13"/>
  <c r="F145" i="13"/>
  <c r="F161" i="13"/>
  <c r="H177" i="13"/>
  <c r="J193" i="13"/>
  <c r="J209" i="13"/>
  <c r="J225" i="13"/>
  <c r="D241" i="13"/>
  <c r="G307" i="13"/>
  <c r="H331" i="13"/>
  <c r="F339" i="13"/>
  <c r="K355" i="13"/>
  <c r="G363" i="13"/>
  <c r="G267" i="13"/>
  <c r="I275" i="13"/>
  <c r="H137" i="13"/>
  <c r="H147" i="13"/>
  <c r="H153" i="13"/>
  <c r="H163" i="13"/>
  <c r="I171" i="13"/>
  <c r="F177" i="13"/>
  <c r="F185" i="13"/>
  <c r="H193" i="13"/>
  <c r="F201" i="13"/>
  <c r="F209" i="13"/>
  <c r="F217" i="13"/>
  <c r="F225" i="13"/>
  <c r="J233" i="13"/>
  <c r="G241" i="13"/>
  <c r="D251" i="13"/>
  <c r="G259" i="13"/>
  <c r="D265" i="13"/>
  <c r="E275" i="13"/>
  <c r="D291" i="13"/>
  <c r="J299" i="13"/>
  <c r="J307" i="13"/>
  <c r="J315" i="13"/>
  <c r="D347" i="13"/>
  <c r="E355" i="13"/>
  <c r="G387" i="13"/>
  <c r="F137" i="13"/>
  <c r="J145" i="13"/>
  <c r="F153" i="13"/>
  <c r="J161" i="13"/>
  <c r="J169" i="13"/>
  <c r="E171" i="13"/>
  <c r="H179" i="13"/>
  <c r="J187" i="13"/>
  <c r="F193" i="13"/>
  <c r="I203" i="13"/>
  <c r="J211" i="13"/>
  <c r="D219" i="13"/>
  <c r="H227" i="13"/>
  <c r="F233" i="13"/>
  <c r="D243" i="13"/>
  <c r="G251" i="13"/>
  <c r="D257" i="13"/>
  <c r="G265" i="13"/>
  <c r="I283" i="13"/>
  <c r="F291" i="13"/>
  <c r="M355" i="13"/>
  <c r="G379" i="13"/>
  <c r="E399" i="13"/>
  <c r="I399" i="13"/>
  <c r="M399" i="13"/>
  <c r="F399" i="13"/>
  <c r="J399" i="13"/>
  <c r="D399" i="13"/>
  <c r="H399" i="13"/>
  <c r="L399" i="13"/>
  <c r="E391" i="13"/>
  <c r="I391" i="13"/>
  <c r="M391" i="13"/>
  <c r="F391" i="13"/>
  <c r="J391" i="13"/>
  <c r="D391" i="13"/>
  <c r="H391" i="13"/>
  <c r="L391" i="13"/>
  <c r="E383" i="13"/>
  <c r="I383" i="13"/>
  <c r="M383" i="13"/>
  <c r="F383" i="13"/>
  <c r="J383" i="13"/>
  <c r="D383" i="13"/>
  <c r="H383" i="13"/>
  <c r="L383" i="13"/>
  <c r="E375" i="13"/>
  <c r="I375" i="13"/>
  <c r="M375" i="13"/>
  <c r="F375" i="13"/>
  <c r="J375" i="13"/>
  <c r="D375" i="13"/>
  <c r="H375" i="13"/>
  <c r="L375" i="13"/>
  <c r="E367" i="13"/>
  <c r="I367" i="13"/>
  <c r="M367" i="13"/>
  <c r="F367" i="13"/>
  <c r="J367" i="13"/>
  <c r="D367" i="13"/>
  <c r="H367" i="13"/>
  <c r="L367" i="13"/>
  <c r="E359" i="13"/>
  <c r="I359" i="13"/>
  <c r="M359" i="13"/>
  <c r="F359" i="13"/>
  <c r="J359" i="13"/>
  <c r="D359" i="13"/>
  <c r="H359" i="13"/>
  <c r="L359" i="13"/>
  <c r="F351" i="13"/>
  <c r="J351" i="13"/>
  <c r="D351" i="13"/>
  <c r="H351" i="13"/>
  <c r="L351" i="13"/>
  <c r="E343" i="13"/>
  <c r="I343" i="13"/>
  <c r="G343" i="13"/>
  <c r="D343" i="13"/>
  <c r="E335" i="13"/>
  <c r="I335" i="13"/>
  <c r="G335" i="13"/>
  <c r="D335" i="13"/>
  <c r="E327" i="13"/>
  <c r="I327" i="13"/>
  <c r="G327" i="13"/>
  <c r="D327" i="13"/>
  <c r="E319" i="13"/>
  <c r="I319" i="13"/>
  <c r="G319" i="13"/>
  <c r="D319" i="13"/>
  <c r="G311" i="13"/>
  <c r="D311" i="13"/>
  <c r="G303" i="13"/>
  <c r="D303" i="13"/>
  <c r="E403" i="13"/>
  <c r="I403" i="13"/>
  <c r="M403" i="13"/>
  <c r="F403" i="13"/>
  <c r="J403" i="13"/>
  <c r="D403" i="13"/>
  <c r="H403" i="13"/>
  <c r="L403" i="13"/>
  <c r="E395" i="13"/>
  <c r="I395" i="13"/>
  <c r="M395" i="13"/>
  <c r="F395" i="13"/>
  <c r="J395" i="13"/>
  <c r="D395" i="13"/>
  <c r="H395" i="13"/>
  <c r="L395" i="13"/>
  <c r="E387" i="13"/>
  <c r="I387" i="13"/>
  <c r="M387" i="13"/>
  <c r="F387" i="13"/>
  <c r="J387" i="13"/>
  <c r="D387" i="13"/>
  <c r="H387" i="13"/>
  <c r="L387" i="13"/>
  <c r="E379" i="13"/>
  <c r="I379" i="13"/>
  <c r="M379" i="13"/>
  <c r="F379" i="13"/>
  <c r="J379" i="13"/>
  <c r="D379" i="13"/>
  <c r="H379" i="13"/>
  <c r="L379" i="13"/>
  <c r="E371" i="13"/>
  <c r="I371" i="13"/>
  <c r="M371" i="13"/>
  <c r="F371" i="13"/>
  <c r="J371" i="13"/>
  <c r="D371" i="13"/>
  <c r="H371" i="13"/>
  <c r="L371" i="13"/>
  <c r="E363" i="13"/>
  <c r="I363" i="13"/>
  <c r="M363" i="13"/>
  <c r="F363" i="13"/>
  <c r="J363" i="13"/>
  <c r="D363" i="13"/>
  <c r="H363" i="13"/>
  <c r="L363" i="13"/>
  <c r="F355" i="13"/>
  <c r="J355" i="13"/>
  <c r="D355" i="13"/>
  <c r="H355" i="13"/>
  <c r="L355" i="13"/>
  <c r="F347" i="13"/>
  <c r="J347" i="13"/>
  <c r="H347" i="13"/>
  <c r="G339" i="13"/>
  <c r="D339" i="13"/>
  <c r="E339" i="13"/>
  <c r="I339" i="13"/>
  <c r="G331" i="13"/>
  <c r="D331" i="13"/>
  <c r="E331" i="13"/>
  <c r="I331" i="13"/>
  <c r="G323" i="13"/>
  <c r="D323" i="13"/>
  <c r="E323" i="13"/>
  <c r="I323" i="13"/>
  <c r="E315" i="13"/>
  <c r="I315" i="13"/>
  <c r="E307" i="13"/>
  <c r="I307" i="13"/>
  <c r="E299" i="13"/>
  <c r="I299" i="13"/>
  <c r="G295" i="13"/>
  <c r="D295" i="13"/>
  <c r="E287" i="13"/>
  <c r="I287" i="13"/>
  <c r="J139" i="13"/>
  <c r="F139" i="13"/>
  <c r="J147" i="13"/>
  <c r="F147" i="13"/>
  <c r="J155" i="13"/>
  <c r="F155" i="13"/>
  <c r="J163" i="13"/>
  <c r="F163" i="13"/>
  <c r="G171" i="13"/>
  <c r="J179" i="13"/>
  <c r="F179" i="13"/>
  <c r="H187" i="13"/>
  <c r="J195" i="13"/>
  <c r="F195" i="13"/>
  <c r="D203" i="13"/>
  <c r="G203" i="13"/>
  <c r="H211" i="13"/>
  <c r="I219" i="13"/>
  <c r="E219" i="13"/>
  <c r="J227" i="13"/>
  <c r="F227" i="13"/>
  <c r="I235" i="13"/>
  <c r="E235" i="13"/>
  <c r="H243" i="13"/>
  <c r="J243" i="13"/>
  <c r="I251" i="13"/>
  <c r="E251" i="13"/>
  <c r="I259" i="13"/>
  <c r="E259" i="13"/>
  <c r="I267" i="13"/>
  <c r="E267" i="13"/>
  <c r="D275" i="13"/>
  <c r="G275" i="13"/>
  <c r="D283" i="13"/>
  <c r="G283" i="13"/>
  <c r="H291" i="13"/>
  <c r="J291" i="13"/>
  <c r="I139" i="13"/>
  <c r="E139" i="13"/>
  <c r="I147" i="13"/>
  <c r="E147" i="13"/>
  <c r="I155" i="13"/>
  <c r="E155" i="13"/>
  <c r="I163" i="13"/>
  <c r="E163" i="13"/>
  <c r="D171" i="13"/>
  <c r="F171" i="13"/>
  <c r="I179" i="13"/>
  <c r="E179" i="13"/>
  <c r="D187" i="13"/>
  <c r="G187" i="13"/>
  <c r="I195" i="13"/>
  <c r="E195" i="13"/>
  <c r="J203" i="13"/>
  <c r="F203" i="13"/>
  <c r="D211" i="13"/>
  <c r="G211" i="13"/>
  <c r="H219" i="13"/>
  <c r="I227" i="13"/>
  <c r="E227" i="13"/>
  <c r="H235" i="13"/>
  <c r="G243" i="13"/>
  <c r="H251" i="13"/>
  <c r="H259" i="13"/>
  <c r="H267" i="13"/>
  <c r="J275" i="13"/>
  <c r="F275" i="13"/>
  <c r="J283" i="13"/>
  <c r="F283" i="13"/>
  <c r="G291" i="13"/>
  <c r="D139" i="13"/>
  <c r="D147" i="13"/>
  <c r="D155" i="13"/>
  <c r="D163" i="13"/>
  <c r="H171" i="13"/>
  <c r="D179" i="13"/>
  <c r="I187" i="13"/>
  <c r="D195" i="13"/>
  <c r="I211" i="13"/>
  <c r="J219" i="13"/>
  <c r="D227" i="13"/>
  <c r="J235" i="13"/>
  <c r="I243" i="13"/>
  <c r="J251" i="13"/>
  <c r="J259" i="13"/>
  <c r="J267" i="13"/>
  <c r="I291" i="13"/>
  <c r="F289" i="13"/>
  <c r="D289" i="13"/>
  <c r="G289" i="13"/>
  <c r="J289" i="13"/>
  <c r="H289" i="13"/>
  <c r="G281" i="13"/>
  <c r="D281" i="13"/>
  <c r="H281" i="13"/>
  <c r="E281" i="13"/>
  <c r="I281" i="13"/>
  <c r="G273" i="13"/>
  <c r="D273" i="13"/>
  <c r="H273" i="13"/>
  <c r="E273" i="13"/>
  <c r="I273" i="13"/>
  <c r="I137" i="13"/>
  <c r="E137" i="13"/>
  <c r="I145" i="13"/>
  <c r="E145" i="13"/>
  <c r="I153" i="13"/>
  <c r="E153" i="13"/>
  <c r="I161" i="13"/>
  <c r="E161" i="13"/>
  <c r="D165" i="13"/>
  <c r="I169" i="13"/>
  <c r="E169" i="13"/>
  <c r="D173" i="13"/>
  <c r="I177" i="13"/>
  <c r="E177" i="13"/>
  <c r="D181" i="13"/>
  <c r="I185" i="13"/>
  <c r="E185" i="13"/>
  <c r="D189" i="13"/>
  <c r="I193" i="13"/>
  <c r="E193" i="13"/>
  <c r="D197" i="13"/>
  <c r="I201" i="13"/>
  <c r="E201" i="13"/>
  <c r="D205" i="13"/>
  <c r="I209" i="13"/>
  <c r="E209" i="13"/>
  <c r="D213" i="13"/>
  <c r="I217" i="13"/>
  <c r="E217" i="13"/>
  <c r="D221" i="13"/>
  <c r="I225" i="13"/>
  <c r="E225" i="13"/>
  <c r="D229" i="13"/>
  <c r="G229" i="13"/>
  <c r="I233" i="13"/>
  <c r="E233" i="13"/>
  <c r="D237" i="13"/>
  <c r="G237" i="13"/>
  <c r="J241" i="13"/>
  <c r="F241" i="13"/>
  <c r="H245" i="13"/>
  <c r="J249" i="13"/>
  <c r="F249" i="13"/>
  <c r="H253" i="13"/>
  <c r="J257" i="13"/>
  <c r="F257" i="13"/>
  <c r="H261" i="13"/>
  <c r="J265" i="13"/>
  <c r="F265" i="13"/>
  <c r="H269" i="13"/>
  <c r="F281" i="13"/>
  <c r="I289" i="13"/>
  <c r="H201" i="13"/>
  <c r="H209" i="13"/>
  <c r="H217" i="13"/>
  <c r="H225" i="13"/>
  <c r="I241" i="13"/>
  <c r="E241" i="13"/>
  <c r="I249" i="13"/>
  <c r="E249" i="13"/>
  <c r="I257" i="13"/>
  <c r="E257" i="13"/>
  <c r="I265" i="13"/>
  <c r="E265" i="13"/>
  <c r="E289" i="13"/>
  <c r="E293" i="13"/>
  <c r="I293" i="13"/>
  <c r="F293" i="13"/>
  <c r="J293" i="13"/>
  <c r="G293" i="13"/>
  <c r="D293" i="13"/>
  <c r="E285" i="13"/>
  <c r="I285" i="13"/>
  <c r="F285" i="13"/>
  <c r="J285" i="13"/>
  <c r="G285" i="13"/>
  <c r="D285" i="13"/>
  <c r="E277" i="13"/>
  <c r="I277" i="13"/>
  <c r="F277" i="13"/>
  <c r="J277" i="13"/>
  <c r="G277" i="13"/>
  <c r="D277" i="13"/>
  <c r="H233" i="13"/>
  <c r="D137" i="13"/>
  <c r="D145" i="13"/>
  <c r="D153" i="13"/>
  <c r="D161" i="13"/>
  <c r="D169" i="13"/>
  <c r="D177" i="13"/>
  <c r="D185" i="13"/>
  <c r="D193" i="13"/>
  <c r="D201" i="13"/>
  <c r="D209" i="13"/>
  <c r="D217" i="13"/>
  <c r="D225" i="13"/>
  <c r="I229" i="13"/>
  <c r="D233" i="13"/>
  <c r="I237" i="13"/>
  <c r="J245" i="13"/>
  <c r="J253" i="13"/>
  <c r="J261" i="13"/>
  <c r="J269" i="13"/>
  <c r="F269" i="13"/>
  <c r="J273" i="13"/>
  <c r="E135" i="13"/>
  <c r="F135" i="13"/>
  <c r="G135" i="13"/>
  <c r="H135" i="13"/>
  <c r="I135" i="13"/>
  <c r="J135" i="13"/>
  <c r="D135" i="13"/>
  <c r="E133" i="13"/>
  <c r="F133" i="13"/>
  <c r="G133" i="13"/>
  <c r="H133" i="13"/>
  <c r="I133" i="13"/>
  <c r="J133" i="13"/>
  <c r="D133" i="13"/>
  <c r="E131" i="13"/>
  <c r="F131" i="13"/>
  <c r="G131" i="13"/>
  <c r="H131" i="13"/>
  <c r="I131" i="13"/>
  <c r="J131" i="13"/>
  <c r="D131" i="13"/>
  <c r="E129" i="13"/>
  <c r="F129" i="13"/>
  <c r="G129" i="13"/>
  <c r="H129" i="13"/>
  <c r="I129" i="13"/>
  <c r="J129" i="13"/>
  <c r="D129" i="13"/>
  <c r="E127" i="13"/>
  <c r="F127" i="13"/>
  <c r="G127" i="13"/>
  <c r="H127" i="13"/>
  <c r="I127" i="13"/>
  <c r="J127" i="13"/>
  <c r="D127" i="13"/>
  <c r="E125" i="13"/>
  <c r="F125" i="13"/>
  <c r="G125" i="13"/>
  <c r="H125" i="13"/>
  <c r="I125" i="13"/>
  <c r="J125" i="13"/>
  <c r="D125" i="13"/>
  <c r="E123" i="13"/>
  <c r="F123" i="13"/>
  <c r="G123" i="13"/>
  <c r="H123" i="13"/>
  <c r="I123" i="13"/>
  <c r="J123" i="13"/>
  <c r="D123" i="13"/>
  <c r="E121" i="13"/>
  <c r="F121" i="13"/>
  <c r="G121" i="13"/>
  <c r="H121" i="13"/>
  <c r="I121" i="13"/>
  <c r="J121" i="13"/>
  <c r="D121" i="13"/>
  <c r="E119" i="13"/>
  <c r="F119" i="13"/>
  <c r="G119" i="13"/>
  <c r="H119" i="13"/>
  <c r="I119" i="13"/>
  <c r="J119" i="13"/>
  <c r="D119" i="13"/>
  <c r="E117" i="13"/>
  <c r="F117" i="13"/>
  <c r="G117" i="13"/>
  <c r="H117" i="13"/>
  <c r="I117" i="13"/>
  <c r="J117" i="13"/>
  <c r="D117" i="13"/>
  <c r="E115" i="13"/>
  <c r="F115" i="13"/>
  <c r="G115" i="13"/>
  <c r="H115" i="13"/>
  <c r="I115" i="13"/>
  <c r="J115" i="13"/>
  <c r="D115" i="13"/>
  <c r="E113" i="13"/>
  <c r="F113" i="13"/>
  <c r="G113" i="13"/>
  <c r="H113" i="13"/>
  <c r="I113" i="13"/>
  <c r="J113" i="13"/>
  <c r="D113" i="13"/>
  <c r="E111" i="13"/>
  <c r="F111" i="13"/>
  <c r="G111" i="13"/>
  <c r="H111" i="13"/>
  <c r="I111" i="13"/>
  <c r="J111" i="13"/>
  <c r="D111" i="13"/>
  <c r="E109" i="13"/>
  <c r="F109" i="13"/>
  <c r="G109" i="13"/>
  <c r="H109" i="13"/>
  <c r="I109" i="13"/>
  <c r="J109" i="13"/>
  <c r="D109" i="13"/>
  <c r="E107" i="13"/>
  <c r="F107" i="13"/>
  <c r="G107" i="13"/>
  <c r="H107" i="13"/>
  <c r="I107" i="13"/>
  <c r="J107" i="13"/>
  <c r="D107" i="13"/>
  <c r="E105" i="13"/>
  <c r="F105" i="13"/>
  <c r="G105" i="13"/>
  <c r="H105" i="13"/>
  <c r="I105" i="13"/>
  <c r="J105" i="13"/>
  <c r="D105" i="13"/>
  <c r="E103" i="13"/>
  <c r="F103" i="13"/>
  <c r="G103" i="13"/>
  <c r="H103" i="13"/>
  <c r="I103" i="13"/>
  <c r="J103" i="13"/>
  <c r="D103" i="13"/>
  <c r="E101" i="13"/>
  <c r="F101" i="13"/>
  <c r="G101" i="13"/>
  <c r="H101" i="13"/>
  <c r="I101" i="13"/>
  <c r="J101" i="13"/>
  <c r="D101" i="13"/>
  <c r="E99" i="13"/>
  <c r="F99" i="13"/>
  <c r="G99" i="13"/>
  <c r="H99" i="13"/>
  <c r="I99" i="13"/>
  <c r="J99" i="13"/>
  <c r="D99" i="13"/>
  <c r="E97" i="13"/>
  <c r="F97" i="13"/>
  <c r="G97" i="13"/>
  <c r="H97" i="13"/>
  <c r="I97" i="13"/>
  <c r="J97" i="13"/>
  <c r="D97" i="13"/>
  <c r="E95" i="13"/>
  <c r="F95" i="13"/>
  <c r="G95" i="13"/>
  <c r="H95" i="13"/>
  <c r="I95" i="13"/>
  <c r="J95" i="13"/>
  <c r="D95" i="13"/>
  <c r="E93" i="13"/>
  <c r="F93" i="13"/>
  <c r="G93" i="13"/>
  <c r="H93" i="13"/>
  <c r="I93" i="13"/>
  <c r="J93" i="13"/>
  <c r="D93" i="13"/>
  <c r="E91" i="13"/>
  <c r="F91" i="13"/>
  <c r="G91" i="13"/>
  <c r="H91" i="13"/>
  <c r="I91" i="13"/>
  <c r="J91" i="13"/>
  <c r="D91" i="13"/>
  <c r="E89" i="13"/>
  <c r="F89" i="13"/>
  <c r="G89" i="13"/>
  <c r="H89" i="13"/>
  <c r="I89" i="13"/>
  <c r="J89" i="13"/>
  <c r="D89" i="13"/>
  <c r="E87" i="13"/>
  <c r="F87" i="13"/>
  <c r="G87" i="13"/>
  <c r="H87" i="13"/>
  <c r="I87" i="13"/>
  <c r="J87" i="13"/>
  <c r="D87" i="13"/>
  <c r="E85" i="13"/>
  <c r="F85" i="13"/>
  <c r="G85" i="13"/>
  <c r="H85" i="13"/>
  <c r="I85" i="13"/>
  <c r="J85" i="13"/>
  <c r="D85" i="13"/>
  <c r="E83" i="13"/>
  <c r="F83" i="13"/>
  <c r="G83" i="13"/>
  <c r="H83" i="13"/>
  <c r="I83" i="13"/>
  <c r="J83" i="13"/>
  <c r="D83" i="13"/>
  <c r="E81" i="13"/>
  <c r="F81" i="13"/>
  <c r="G81" i="13"/>
  <c r="H81" i="13"/>
  <c r="I81" i="13"/>
  <c r="J81" i="13"/>
  <c r="D81" i="13"/>
  <c r="E79" i="13"/>
  <c r="F79" i="13"/>
  <c r="G79" i="13"/>
  <c r="H79" i="13"/>
  <c r="I79" i="13"/>
  <c r="J79" i="13"/>
  <c r="D79" i="13"/>
  <c r="E77" i="13"/>
  <c r="F77" i="13"/>
  <c r="G77" i="13"/>
  <c r="H77" i="13"/>
  <c r="I77" i="13"/>
  <c r="J77" i="13"/>
  <c r="D77" i="13"/>
  <c r="E75" i="13"/>
  <c r="F75" i="13"/>
  <c r="G75" i="13"/>
  <c r="H75" i="13"/>
  <c r="I75" i="13"/>
  <c r="J75" i="13"/>
  <c r="D75" i="13"/>
  <c r="E73" i="13"/>
  <c r="F73" i="13"/>
  <c r="G73" i="13"/>
  <c r="H73" i="13"/>
  <c r="I73" i="13"/>
  <c r="J73" i="13"/>
  <c r="D73" i="13"/>
  <c r="E71" i="13"/>
  <c r="F71" i="13"/>
  <c r="G71" i="13"/>
  <c r="H71" i="13"/>
  <c r="I71" i="13"/>
  <c r="J71" i="13"/>
  <c r="D71" i="13"/>
  <c r="E69" i="13"/>
  <c r="F69" i="13"/>
  <c r="G69" i="13"/>
  <c r="H69" i="13"/>
  <c r="I69" i="13"/>
  <c r="J69" i="13"/>
  <c r="D69" i="13"/>
  <c r="E67" i="13"/>
  <c r="F67" i="13"/>
  <c r="G67" i="13"/>
  <c r="H67" i="13"/>
  <c r="I67" i="13"/>
  <c r="J67" i="13"/>
  <c r="D67" i="13"/>
  <c r="E65" i="13"/>
  <c r="F65" i="13"/>
  <c r="G65" i="13"/>
  <c r="H65" i="13"/>
  <c r="I65" i="13"/>
  <c r="J65" i="13"/>
  <c r="D65" i="13"/>
  <c r="E63" i="13"/>
  <c r="F63" i="13"/>
  <c r="G63" i="13"/>
  <c r="H63" i="13"/>
  <c r="I63" i="13"/>
  <c r="J63" i="13"/>
  <c r="D63" i="13"/>
  <c r="E61" i="13"/>
  <c r="F61" i="13"/>
  <c r="G61" i="13"/>
  <c r="H61" i="13"/>
  <c r="I61" i="13"/>
  <c r="J61" i="13"/>
  <c r="D61" i="13"/>
  <c r="E59" i="13"/>
  <c r="F59" i="13"/>
  <c r="G59" i="13"/>
  <c r="H59" i="13"/>
  <c r="I59" i="13"/>
  <c r="J59" i="13"/>
  <c r="D59" i="13"/>
  <c r="E57" i="13"/>
  <c r="F57" i="13"/>
  <c r="G57" i="13"/>
  <c r="H57" i="13"/>
  <c r="I57" i="13"/>
  <c r="J57" i="13"/>
  <c r="D57" i="13"/>
  <c r="E55" i="13"/>
  <c r="F55" i="13"/>
  <c r="G55" i="13"/>
  <c r="H55" i="13"/>
  <c r="I55" i="13"/>
  <c r="J55" i="13"/>
  <c r="D55" i="13"/>
  <c r="E53" i="13"/>
  <c r="F53" i="13"/>
  <c r="G53" i="13"/>
  <c r="H53" i="13"/>
  <c r="I53" i="13"/>
  <c r="J53" i="13"/>
  <c r="D53" i="13"/>
  <c r="E51" i="13"/>
  <c r="F51" i="13"/>
  <c r="G51" i="13"/>
  <c r="H51" i="13"/>
  <c r="I51" i="13"/>
  <c r="J51" i="13"/>
  <c r="D51" i="13"/>
  <c r="E49" i="13"/>
  <c r="F49" i="13"/>
  <c r="G49" i="13"/>
  <c r="H49" i="13"/>
  <c r="I49" i="13"/>
  <c r="J49" i="13"/>
  <c r="D49" i="13"/>
  <c r="E47" i="13"/>
  <c r="F47" i="13"/>
  <c r="G47" i="13"/>
  <c r="H47" i="13"/>
  <c r="I47" i="13"/>
  <c r="J47" i="13"/>
  <c r="D47" i="13"/>
  <c r="E45" i="13"/>
  <c r="F45" i="13"/>
  <c r="G45" i="13"/>
  <c r="H45" i="13"/>
  <c r="I45" i="13"/>
  <c r="J45" i="13"/>
  <c r="D45" i="13"/>
  <c r="E43" i="13"/>
  <c r="F43" i="13"/>
  <c r="G43" i="13"/>
  <c r="H43" i="13"/>
  <c r="I43" i="13"/>
  <c r="J43" i="13"/>
  <c r="D43" i="13"/>
  <c r="E41" i="13"/>
  <c r="F41" i="13"/>
  <c r="G41" i="13"/>
  <c r="H41" i="13"/>
  <c r="I41" i="13"/>
  <c r="J41" i="13"/>
  <c r="D41" i="13"/>
  <c r="E39" i="13"/>
  <c r="F39" i="13"/>
  <c r="G39" i="13"/>
  <c r="H39" i="13"/>
  <c r="I39" i="13"/>
  <c r="J39" i="13"/>
  <c r="D39" i="13"/>
  <c r="E37" i="13"/>
  <c r="F37" i="13"/>
  <c r="G37" i="13"/>
  <c r="H37" i="13"/>
  <c r="I37" i="13"/>
  <c r="J37" i="13"/>
  <c r="D37" i="13"/>
  <c r="E35" i="13"/>
  <c r="F35" i="13"/>
  <c r="G35" i="13"/>
  <c r="H35" i="13"/>
  <c r="I35" i="13"/>
  <c r="J35" i="13"/>
  <c r="D35" i="13"/>
  <c r="E33" i="13"/>
  <c r="F33" i="13"/>
  <c r="G33" i="13"/>
  <c r="H33" i="13"/>
  <c r="I33" i="13"/>
  <c r="J33" i="13"/>
  <c r="D33" i="13"/>
  <c r="E31" i="13"/>
  <c r="F31" i="13"/>
  <c r="G31" i="13"/>
  <c r="H31" i="13"/>
  <c r="I31" i="13"/>
  <c r="J31" i="13"/>
  <c r="D31" i="13"/>
  <c r="E29" i="13"/>
  <c r="F29" i="13"/>
  <c r="G29" i="13"/>
  <c r="H29" i="13"/>
  <c r="I29" i="13"/>
  <c r="J29" i="13"/>
  <c r="D29" i="13"/>
  <c r="E27" i="13"/>
  <c r="F27" i="13"/>
  <c r="G27" i="13"/>
  <c r="H27" i="13"/>
  <c r="I27" i="13"/>
  <c r="J27" i="13"/>
  <c r="D27" i="13"/>
  <c r="E25" i="13"/>
  <c r="F25" i="13"/>
  <c r="G25" i="13"/>
  <c r="H25" i="13"/>
  <c r="I25" i="13"/>
  <c r="J25" i="13"/>
  <c r="D25" i="13"/>
  <c r="E23" i="13"/>
  <c r="F23" i="13"/>
  <c r="G23" i="13"/>
  <c r="H23" i="13"/>
  <c r="I23" i="13"/>
  <c r="J23" i="13"/>
  <c r="D23" i="13"/>
  <c r="E21" i="13"/>
  <c r="F21" i="13"/>
  <c r="G21" i="13"/>
  <c r="H21" i="13"/>
  <c r="I21" i="13"/>
  <c r="J21" i="13"/>
  <c r="D21" i="13"/>
  <c r="E19" i="13"/>
  <c r="F19" i="13"/>
  <c r="G19" i="13"/>
  <c r="H19" i="13"/>
  <c r="I19" i="13"/>
  <c r="J19" i="13"/>
  <c r="D19" i="13"/>
  <c r="E15" i="13"/>
  <c r="F15" i="13"/>
  <c r="G15" i="13"/>
  <c r="H15" i="13"/>
  <c r="I15" i="13"/>
  <c r="J15" i="13"/>
  <c r="D15" i="13"/>
  <c r="E17" i="13"/>
  <c r="F17" i="13"/>
  <c r="G17" i="13"/>
  <c r="H17" i="13"/>
  <c r="I17" i="13"/>
  <c r="J17" i="13"/>
  <c r="D17" i="13"/>
  <c r="E11" i="13"/>
  <c r="F11" i="13"/>
  <c r="G11" i="13"/>
  <c r="H11" i="13"/>
  <c r="I11" i="13"/>
  <c r="D11" i="13"/>
  <c r="D13" i="13"/>
  <c r="E13" i="13"/>
  <c r="F13" i="13"/>
  <c r="G13" i="13"/>
  <c r="H13" i="13"/>
  <c r="I13" i="13"/>
  <c r="J13" i="13"/>
  <c r="E9" i="13"/>
  <c r="F9" i="13"/>
  <c r="G9" i="13"/>
  <c r="H9" i="13"/>
  <c r="I9" i="13"/>
  <c r="J9" i="13"/>
  <c r="D9" i="13"/>
  <c r="N217" i="13" l="1"/>
  <c r="O217" i="13" s="1"/>
  <c r="N155" i="13"/>
  <c r="P155" i="13" s="1"/>
  <c r="N397" i="13"/>
  <c r="O397" i="13" s="1"/>
  <c r="N297" i="13"/>
  <c r="P297" i="13" s="1"/>
  <c r="N19" i="13"/>
  <c r="O19" i="13" s="1"/>
  <c r="N27" i="13"/>
  <c r="O27" i="13" s="1"/>
  <c r="N35" i="13"/>
  <c r="O35" i="13" s="1"/>
  <c r="N43" i="13"/>
  <c r="O43" i="13" s="1"/>
  <c r="N51" i="13"/>
  <c r="O51" i="13" s="1"/>
  <c r="N59" i="13"/>
  <c r="O59" i="13" s="1"/>
  <c r="N67" i="13"/>
  <c r="O67" i="13" s="1"/>
  <c r="N75" i="13"/>
  <c r="O75" i="13" s="1"/>
  <c r="N83" i="13"/>
  <c r="P83" i="13" s="1"/>
  <c r="N91" i="13"/>
  <c r="O91" i="13" s="1"/>
  <c r="N99" i="13"/>
  <c r="O99" i="13" s="1"/>
  <c r="N107" i="13"/>
  <c r="O107" i="13" s="1"/>
  <c r="N115" i="13"/>
  <c r="P115" i="13" s="1"/>
  <c r="N123" i="13"/>
  <c r="O123" i="13" s="1"/>
  <c r="N131" i="13"/>
  <c r="O131" i="13" s="1"/>
  <c r="N233" i="13"/>
  <c r="P233" i="13" s="1"/>
  <c r="N209" i="13"/>
  <c r="O209" i="13" s="1"/>
  <c r="N177" i="13"/>
  <c r="O177" i="13" s="1"/>
  <c r="N145" i="13"/>
  <c r="P145" i="13" s="1"/>
  <c r="N221" i="13"/>
  <c r="P221" i="13" s="1"/>
  <c r="N189" i="13"/>
  <c r="P189" i="13" s="1"/>
  <c r="N179" i="13"/>
  <c r="P179" i="13" s="1"/>
  <c r="N147" i="13"/>
  <c r="O147" i="13" s="1"/>
  <c r="N211" i="13"/>
  <c r="P211" i="13" s="1"/>
  <c r="N275" i="13"/>
  <c r="P275" i="13" s="1"/>
  <c r="N323" i="13"/>
  <c r="O323" i="13" s="1"/>
  <c r="N331" i="13"/>
  <c r="O331" i="13" s="1"/>
  <c r="N339" i="13"/>
  <c r="O339" i="13" s="1"/>
  <c r="N363" i="13"/>
  <c r="O363" i="13" s="1"/>
  <c r="N371" i="13"/>
  <c r="O371" i="13" s="1"/>
  <c r="N379" i="13"/>
  <c r="O379" i="13" s="1"/>
  <c r="N387" i="13"/>
  <c r="O387" i="13" s="1"/>
  <c r="N395" i="13"/>
  <c r="O395" i="13" s="1"/>
  <c r="N403" i="13"/>
  <c r="O403" i="13" s="1"/>
  <c r="N311" i="13"/>
  <c r="P311" i="13" s="1"/>
  <c r="N351" i="13"/>
  <c r="O351" i="13" s="1"/>
  <c r="N325" i="13"/>
  <c r="O325" i="13" s="1"/>
  <c r="N333" i="13"/>
  <c r="P333" i="13" s="1"/>
  <c r="N393" i="13"/>
  <c r="O393" i="13" s="1"/>
  <c r="N247" i="13"/>
  <c r="O247" i="13" s="1"/>
  <c r="N199" i="13"/>
  <c r="P199" i="13" s="1"/>
  <c r="N305" i="13"/>
  <c r="O305" i="13" s="1"/>
  <c r="N271" i="13"/>
  <c r="O271" i="13" s="1"/>
  <c r="N191" i="13"/>
  <c r="P191" i="13" s="1"/>
  <c r="N417" i="13"/>
  <c r="P417" i="13" s="1"/>
  <c r="N605" i="13"/>
  <c r="O605" i="13" s="1"/>
  <c r="N651" i="13"/>
  <c r="P651" i="13" s="1"/>
  <c r="N413" i="13"/>
  <c r="P413" i="13" s="1"/>
  <c r="N477" i="13"/>
  <c r="P477" i="13" s="1"/>
  <c r="N689" i="13"/>
  <c r="P689" i="13" s="1"/>
  <c r="N697" i="13"/>
  <c r="P697" i="13" s="1"/>
  <c r="N705" i="13"/>
  <c r="P705" i="13" s="1"/>
  <c r="N729" i="13"/>
  <c r="O729" i="13" s="1"/>
  <c r="N733" i="13"/>
  <c r="O733" i="13" s="1"/>
  <c r="N737" i="13"/>
  <c r="O737" i="13" s="1"/>
  <c r="N753" i="13"/>
  <c r="P753" i="13" s="1"/>
  <c r="N773" i="13"/>
  <c r="P773" i="13" s="1"/>
  <c r="N801" i="13"/>
  <c r="O801" i="13" s="1"/>
  <c r="N845" i="13"/>
  <c r="P845" i="13" s="1"/>
  <c r="N861" i="13"/>
  <c r="O861" i="13" s="1"/>
  <c r="N873" i="13"/>
  <c r="P873" i="13" s="1"/>
  <c r="N905" i="13"/>
  <c r="P905" i="13" s="1"/>
  <c r="N945" i="13"/>
  <c r="O945" i="13" s="1"/>
  <c r="N1001" i="13"/>
  <c r="P1001" i="13" s="1"/>
  <c r="N1017" i="13"/>
  <c r="O1017" i="13" s="1"/>
  <c r="N1029" i="13"/>
  <c r="O1029" i="13" s="1"/>
  <c r="N687" i="13"/>
  <c r="P687" i="13" s="1"/>
  <c r="N703" i="13"/>
  <c r="N727" i="13"/>
  <c r="P727" i="13" s="1"/>
  <c r="N731" i="13"/>
  <c r="P731" i="13" s="1"/>
  <c r="N747" i="13"/>
  <c r="O747" i="13" s="1"/>
  <c r="N795" i="13"/>
  <c r="N815" i="13"/>
  <c r="P815" i="13" s="1"/>
  <c r="N839" i="13"/>
  <c r="P839" i="13" s="1"/>
  <c r="N847" i="13"/>
  <c r="P847" i="13" s="1"/>
  <c r="N851" i="13"/>
  <c r="O851" i="13" s="1"/>
  <c r="N883" i="13"/>
  <c r="P883" i="13" s="1"/>
  <c r="N891" i="13"/>
  <c r="O891" i="13" s="1"/>
  <c r="N927" i="13"/>
  <c r="O927" i="13" s="1"/>
  <c r="N943" i="13"/>
  <c r="O943" i="13" s="1"/>
  <c r="N963" i="13"/>
  <c r="O963" i="13" s="1"/>
  <c r="N995" i="13"/>
  <c r="O995" i="13" s="1"/>
  <c r="N999" i="13"/>
  <c r="O999" i="13" s="1"/>
  <c r="N1031" i="13"/>
  <c r="O1031" i="13" s="1"/>
  <c r="N381" i="13"/>
  <c r="O381" i="13" s="1"/>
  <c r="N321" i="13"/>
  <c r="P321" i="13" s="1"/>
  <c r="N445" i="13"/>
  <c r="P445" i="13" s="1"/>
  <c r="N509" i="13"/>
  <c r="P509" i="13" s="1"/>
  <c r="N573" i="13"/>
  <c r="P573" i="13" s="1"/>
  <c r="N423" i="13"/>
  <c r="O423" i="13" s="1"/>
  <c r="N487" i="13"/>
  <c r="P487" i="13" s="1"/>
  <c r="N551" i="13"/>
  <c r="P551" i="13" s="1"/>
  <c r="N583" i="13"/>
  <c r="O583" i="13" s="1"/>
  <c r="N647" i="13"/>
  <c r="P647" i="13" s="1"/>
  <c r="N561" i="13"/>
  <c r="P561" i="13" s="1"/>
  <c r="N491" i="13"/>
  <c r="P491" i="13" s="1"/>
  <c r="N523" i="13"/>
  <c r="P523" i="13" s="1"/>
  <c r="N555" i="13"/>
  <c r="O555" i="13" s="1"/>
  <c r="N587" i="13"/>
  <c r="O587" i="13" s="1"/>
  <c r="N713" i="13"/>
  <c r="P713" i="13" s="1"/>
  <c r="N809" i="13"/>
  <c r="P809" i="13" s="1"/>
  <c r="N825" i="13"/>
  <c r="P825" i="13" s="1"/>
  <c r="N841" i="13"/>
  <c r="P841" i="13" s="1"/>
  <c r="N961" i="13"/>
  <c r="O961" i="13" s="1"/>
  <c r="N1039" i="13"/>
  <c r="P1039" i="13" s="1"/>
  <c r="N449" i="13"/>
  <c r="P449" i="13" s="1"/>
  <c r="N473" i="13"/>
  <c r="P473" i="13" s="1"/>
  <c r="N613" i="13"/>
  <c r="P613" i="13" s="1"/>
  <c r="N617" i="13"/>
  <c r="P617" i="13" s="1"/>
  <c r="N621" i="13"/>
  <c r="P621" i="13" s="1"/>
  <c r="N625" i="13"/>
  <c r="P625" i="13" s="1"/>
  <c r="N629" i="13"/>
  <c r="O629" i="13" s="1"/>
  <c r="N633" i="13"/>
  <c r="P633" i="13" s="1"/>
  <c r="N645" i="13"/>
  <c r="O645" i="13" s="1"/>
  <c r="N649" i="13"/>
  <c r="O649" i="13" s="1"/>
  <c r="N653" i="13"/>
  <c r="O653" i="13" s="1"/>
  <c r="N657" i="13"/>
  <c r="P657" i="13" s="1"/>
  <c r="N661" i="13"/>
  <c r="O661" i="13" s="1"/>
  <c r="N665" i="13"/>
  <c r="O665" i="13" s="1"/>
  <c r="N677" i="13"/>
  <c r="O677" i="13" s="1"/>
  <c r="N681" i="13"/>
  <c r="P681" i="13" s="1"/>
  <c r="N353" i="13"/>
  <c r="P353" i="13" s="1"/>
  <c r="N577" i="13"/>
  <c r="P577" i="13" s="1"/>
  <c r="N541" i="13"/>
  <c r="O541" i="13" s="1"/>
  <c r="N455" i="13"/>
  <c r="P455" i="13" s="1"/>
  <c r="N519" i="13"/>
  <c r="O519" i="13" s="1"/>
  <c r="N615" i="13"/>
  <c r="P615" i="13" s="1"/>
  <c r="N679" i="13"/>
  <c r="P679" i="13" s="1"/>
  <c r="N459" i="13"/>
  <c r="P459" i="13" s="1"/>
  <c r="N521" i="13"/>
  <c r="P521" i="13" s="1"/>
  <c r="N425" i="13"/>
  <c r="P425" i="13" s="1"/>
  <c r="N441" i="13"/>
  <c r="P441" i="13" s="1"/>
  <c r="N457" i="13"/>
  <c r="P457" i="13" s="1"/>
  <c r="N481" i="13"/>
  <c r="P481" i="13" s="1"/>
  <c r="N489" i="13"/>
  <c r="P489" i="13" s="1"/>
  <c r="N635" i="13"/>
  <c r="P635" i="13" s="1"/>
  <c r="N257" i="13"/>
  <c r="P257" i="13" s="1"/>
  <c r="N11" i="13"/>
  <c r="P11" i="13" s="1"/>
  <c r="N21" i="13"/>
  <c r="P21" i="13" s="1"/>
  <c r="N29" i="13"/>
  <c r="P29" i="13" s="1"/>
  <c r="N37" i="13"/>
  <c r="P37" i="13" s="1"/>
  <c r="N45" i="13"/>
  <c r="P45" i="13" s="1"/>
  <c r="N53" i="13"/>
  <c r="P53" i="13" s="1"/>
  <c r="N61" i="13"/>
  <c r="O61" i="13" s="1"/>
  <c r="N69" i="13"/>
  <c r="P69" i="13" s="1"/>
  <c r="N77" i="13"/>
  <c r="P77" i="13" s="1"/>
  <c r="N85" i="13"/>
  <c r="P85" i="13" s="1"/>
  <c r="N93" i="13"/>
  <c r="P93" i="13" s="1"/>
  <c r="N101" i="13"/>
  <c r="P101" i="13" s="1"/>
  <c r="N109" i="13"/>
  <c r="P109" i="13" s="1"/>
  <c r="N117" i="13"/>
  <c r="P117" i="13" s="1"/>
  <c r="N125" i="13"/>
  <c r="O125" i="13" s="1"/>
  <c r="N133" i="13"/>
  <c r="P133" i="13" s="1"/>
  <c r="N185" i="13"/>
  <c r="O185" i="13" s="1"/>
  <c r="N153" i="13"/>
  <c r="P153" i="13" s="1"/>
  <c r="N277" i="13"/>
  <c r="O277" i="13" s="1"/>
  <c r="N293" i="13"/>
  <c r="P293" i="13" s="1"/>
  <c r="N213" i="13"/>
  <c r="O213" i="13" s="1"/>
  <c r="N181" i="13"/>
  <c r="O181" i="13" s="1"/>
  <c r="N289" i="13"/>
  <c r="P289" i="13" s="1"/>
  <c r="N227" i="13"/>
  <c r="O227" i="13" s="1"/>
  <c r="N355" i="13"/>
  <c r="O355" i="13" s="1"/>
  <c r="N347" i="13"/>
  <c r="O347" i="13" s="1"/>
  <c r="N291" i="13"/>
  <c r="P291" i="13" s="1"/>
  <c r="N251" i="13"/>
  <c r="P251" i="13" s="1"/>
  <c r="N307" i="13"/>
  <c r="P307" i="13" s="1"/>
  <c r="N315" i="13"/>
  <c r="P315" i="13" s="1"/>
  <c r="N301" i="13"/>
  <c r="O301" i="13" s="1"/>
  <c r="N357" i="13"/>
  <c r="O357" i="13" s="1"/>
  <c r="N309" i="13"/>
  <c r="P309" i="13" s="1"/>
  <c r="N235" i="13"/>
  <c r="O235" i="13" s="1"/>
  <c r="N409" i="13"/>
  <c r="O409" i="13" s="1"/>
  <c r="N207" i="13"/>
  <c r="O207" i="13" s="1"/>
  <c r="N167" i="13"/>
  <c r="P167" i="13" s="1"/>
  <c r="N255" i="13"/>
  <c r="P255" i="13" s="1"/>
  <c r="N231" i="13"/>
  <c r="O231" i="13" s="1"/>
  <c r="N159" i="13"/>
  <c r="O159" i="13" s="1"/>
  <c r="N263" i="13"/>
  <c r="P263" i="13" s="1"/>
  <c r="N349" i="13"/>
  <c r="O349" i="13" s="1"/>
  <c r="N433" i="13"/>
  <c r="O433" i="13" s="1"/>
  <c r="N465" i="13"/>
  <c r="P465" i="13" s="1"/>
  <c r="N547" i="13"/>
  <c r="P547" i="13" s="1"/>
  <c r="N603" i="13"/>
  <c r="P603" i="13" s="1"/>
  <c r="N609" i="13"/>
  <c r="O609" i="13" s="1"/>
  <c r="N611" i="13"/>
  <c r="P611" i="13" s="1"/>
  <c r="N619" i="13"/>
  <c r="P619" i="13" s="1"/>
  <c r="N627" i="13"/>
  <c r="O627" i="13" s="1"/>
  <c r="N637" i="13"/>
  <c r="O637" i="13" s="1"/>
  <c r="N641" i="13"/>
  <c r="O641" i="13" s="1"/>
  <c r="N643" i="13"/>
  <c r="O643" i="13" s="1"/>
  <c r="N659" i="13"/>
  <c r="P659" i="13" s="1"/>
  <c r="N667" i="13"/>
  <c r="O667" i="13" s="1"/>
  <c r="N669" i="13"/>
  <c r="P669" i="13" s="1"/>
  <c r="N673" i="13"/>
  <c r="O673" i="13" s="1"/>
  <c r="N675" i="13"/>
  <c r="P675" i="13" s="1"/>
  <c r="N405" i="13"/>
  <c r="O405" i="13" s="1"/>
  <c r="N437" i="13"/>
  <c r="P437" i="13" s="1"/>
  <c r="N469" i="13"/>
  <c r="P469" i="13" s="1"/>
  <c r="N501" i="13"/>
  <c r="P501" i="13" s="1"/>
  <c r="N533" i="13"/>
  <c r="P533" i="13" s="1"/>
  <c r="N565" i="13"/>
  <c r="O565" i="13" s="1"/>
  <c r="N597" i="13"/>
  <c r="P597" i="13" s="1"/>
  <c r="N553" i="13"/>
  <c r="O553" i="13" s="1"/>
  <c r="N415" i="13"/>
  <c r="P415" i="13" s="1"/>
  <c r="N447" i="13"/>
  <c r="P447" i="13" s="1"/>
  <c r="N479" i="13"/>
  <c r="N511" i="13"/>
  <c r="O511" i="13" s="1"/>
  <c r="N543" i="13"/>
  <c r="P543" i="13" s="1"/>
  <c r="N575" i="13"/>
  <c r="O575" i="13" s="1"/>
  <c r="N607" i="13"/>
  <c r="P607" i="13" s="1"/>
  <c r="N639" i="13"/>
  <c r="P639" i="13" s="1"/>
  <c r="N671" i="13"/>
  <c r="P671" i="13" s="1"/>
  <c r="N537" i="13"/>
  <c r="O537" i="13" s="1"/>
  <c r="N419" i="13"/>
  <c r="P419" i="13" s="1"/>
  <c r="N451" i="13"/>
  <c r="P451" i="13" s="1"/>
  <c r="N483" i="13"/>
  <c r="N515" i="13"/>
  <c r="P515" i="13" s="1"/>
  <c r="N579" i="13"/>
  <c r="O579" i="13" s="1"/>
  <c r="N497" i="13"/>
  <c r="P497" i="13" s="1"/>
  <c r="N593" i="13"/>
  <c r="P593" i="13" s="1"/>
  <c r="N1037" i="13"/>
  <c r="O1037" i="13" s="1"/>
  <c r="N709" i="13"/>
  <c r="P709" i="13" s="1"/>
  <c r="N725" i="13"/>
  <c r="O725" i="13" s="1"/>
  <c r="N741" i="13"/>
  <c r="O741" i="13" s="1"/>
  <c r="N765" i="13"/>
  <c r="P765" i="13" s="1"/>
  <c r="N777" i="13"/>
  <c r="N797" i="13"/>
  <c r="P797" i="13" s="1"/>
  <c r="N805" i="13"/>
  <c r="P805" i="13" s="1"/>
  <c r="N853" i="13"/>
  <c r="O853" i="13" s="1"/>
  <c r="N865" i="13"/>
  <c r="O865" i="13" s="1"/>
  <c r="N881" i="13"/>
  <c r="P881" i="13" s="1"/>
  <c r="N893" i="13"/>
  <c r="P893" i="13" s="1"/>
  <c r="N925" i="13"/>
  <c r="O925" i="13" s="1"/>
  <c r="N933" i="13"/>
  <c r="P933" i="13" s="1"/>
  <c r="N949" i="13"/>
  <c r="P949" i="13" s="1"/>
  <c r="N969" i="13"/>
  <c r="P969" i="13" s="1"/>
  <c r="N973" i="13"/>
  <c r="P973" i="13" s="1"/>
  <c r="N985" i="13"/>
  <c r="O985" i="13" s="1"/>
  <c r="N993" i="13"/>
  <c r="O993" i="13" s="1"/>
  <c r="N997" i="13"/>
  <c r="P997" i="13" s="1"/>
  <c r="N1013" i="13"/>
  <c r="P1013" i="13" s="1"/>
  <c r="N1025" i="13"/>
  <c r="P1025" i="13" s="1"/>
  <c r="N1043" i="13"/>
  <c r="O1043" i="13" s="1"/>
  <c r="N1051" i="13"/>
  <c r="O1051" i="13" s="1"/>
  <c r="N1063" i="13"/>
  <c r="O1063" i="13" s="1"/>
  <c r="N683" i="13"/>
  <c r="O683" i="13" s="1"/>
  <c r="N699" i="13"/>
  <c r="P699" i="13" s="1"/>
  <c r="N707" i="13"/>
  <c r="O707" i="13" s="1"/>
  <c r="N715" i="13"/>
  <c r="O715" i="13" s="1"/>
  <c r="N723" i="13"/>
  <c r="O723" i="13" s="1"/>
  <c r="N743" i="13"/>
  <c r="O743" i="13" s="1"/>
  <c r="N759" i="13"/>
  <c r="O759" i="13" s="1"/>
  <c r="N771" i="13"/>
  <c r="O771" i="13" s="1"/>
  <c r="N775" i="13"/>
  <c r="P775" i="13" s="1"/>
  <c r="N791" i="13"/>
  <c r="P791" i="13" s="1"/>
  <c r="N807" i="13"/>
  <c r="P807" i="13" s="1"/>
  <c r="N811" i="13"/>
  <c r="P811" i="13" s="1"/>
  <c r="N819" i="13"/>
  <c r="O819" i="13" s="1"/>
  <c r="N863" i="13"/>
  <c r="P863" i="13" s="1"/>
  <c r="N879" i="13"/>
  <c r="P879" i="13" s="1"/>
  <c r="N895" i="13"/>
  <c r="O895" i="13" s="1"/>
  <c r="N911" i="13"/>
  <c r="P911" i="13" s="1"/>
  <c r="N975" i="13"/>
  <c r="O975" i="13" s="1"/>
  <c r="N987" i="13"/>
  <c r="P987" i="13" s="1"/>
  <c r="N1035" i="13"/>
  <c r="O1035" i="13" s="1"/>
  <c r="N1041" i="13"/>
  <c r="O1041" i="13" s="1"/>
  <c r="N1045" i="13"/>
  <c r="O1045" i="13" s="1"/>
  <c r="N1049" i="13"/>
  <c r="O1049" i="13" s="1"/>
  <c r="N1069" i="13"/>
  <c r="O1069" i="13" s="1"/>
  <c r="N1073" i="13"/>
  <c r="P1073" i="13" s="1"/>
  <c r="N909" i="13"/>
  <c r="O909" i="13" s="1"/>
  <c r="N923" i="13"/>
  <c r="O923" i="13" s="1"/>
  <c r="N939" i="13"/>
  <c r="O939" i="13" s="1"/>
  <c r="N15" i="13"/>
  <c r="N25" i="13"/>
  <c r="O25" i="13" s="1"/>
  <c r="N33" i="13"/>
  <c r="O33" i="13" s="1"/>
  <c r="N41" i="13"/>
  <c r="O41" i="13" s="1"/>
  <c r="N49" i="13"/>
  <c r="P49" i="13" s="1"/>
  <c r="N57" i="13"/>
  <c r="O57" i="13" s="1"/>
  <c r="N65" i="13"/>
  <c r="P65" i="13" s="1"/>
  <c r="N73" i="13"/>
  <c r="P73" i="13" s="1"/>
  <c r="N81" i="13"/>
  <c r="P81" i="13" s="1"/>
  <c r="N89" i="13"/>
  <c r="O89" i="13" s="1"/>
  <c r="N97" i="13"/>
  <c r="O97" i="13" s="1"/>
  <c r="N105" i="13"/>
  <c r="P105" i="13" s="1"/>
  <c r="N113" i="13"/>
  <c r="P113" i="13" s="1"/>
  <c r="N121" i="13"/>
  <c r="P121" i="13" s="1"/>
  <c r="N129" i="13"/>
  <c r="P129" i="13" s="1"/>
  <c r="N201" i="13"/>
  <c r="P201" i="13" s="1"/>
  <c r="N169" i="13"/>
  <c r="O169" i="13" s="1"/>
  <c r="N137" i="13"/>
  <c r="P137" i="13" s="1"/>
  <c r="N285" i="13"/>
  <c r="P285" i="13" s="1"/>
  <c r="N237" i="13"/>
  <c r="P237" i="13" s="1"/>
  <c r="N229" i="13"/>
  <c r="P229" i="13" s="1"/>
  <c r="N197" i="13"/>
  <c r="P197" i="13" s="1"/>
  <c r="N165" i="13"/>
  <c r="O165" i="13" s="1"/>
  <c r="N273" i="13"/>
  <c r="O273" i="13" s="1"/>
  <c r="N139" i="13"/>
  <c r="P139" i="13" s="1"/>
  <c r="N203" i="13"/>
  <c r="P203" i="13" s="1"/>
  <c r="N359" i="13"/>
  <c r="O359" i="13" s="1"/>
  <c r="N367" i="13"/>
  <c r="P367" i="13" s="1"/>
  <c r="N375" i="13"/>
  <c r="O375" i="13" s="1"/>
  <c r="N383" i="13"/>
  <c r="O383" i="13" s="1"/>
  <c r="N391" i="13"/>
  <c r="O391" i="13" s="1"/>
  <c r="N399" i="13"/>
  <c r="O399" i="13" s="1"/>
  <c r="N219" i="13"/>
  <c r="P219" i="13" s="1"/>
  <c r="N265" i="13"/>
  <c r="P265" i="13" s="1"/>
  <c r="N241" i="13"/>
  <c r="P241" i="13" s="1"/>
  <c r="N299" i="13"/>
  <c r="P299" i="13" s="1"/>
  <c r="N389" i="13"/>
  <c r="P389" i="13" s="1"/>
  <c r="N317" i="13"/>
  <c r="O317" i="13" s="1"/>
  <c r="N267" i="13"/>
  <c r="P267" i="13" s="1"/>
  <c r="N365" i="13"/>
  <c r="P365" i="13" s="1"/>
  <c r="N269" i="13"/>
  <c r="O269" i="13" s="1"/>
  <c r="N157" i="13"/>
  <c r="O157" i="13" s="1"/>
  <c r="N141" i="13"/>
  <c r="P141" i="13" s="1"/>
  <c r="N261" i="13"/>
  <c r="O261" i="13" s="1"/>
  <c r="N149" i="13"/>
  <c r="P149" i="13" s="1"/>
  <c r="N253" i="13"/>
  <c r="P253" i="13" s="1"/>
  <c r="N369" i="13"/>
  <c r="O369" i="13" s="1"/>
  <c r="N279" i="13"/>
  <c r="P279" i="13" s="1"/>
  <c r="N377" i="13"/>
  <c r="O377" i="13" s="1"/>
  <c r="N143" i="13"/>
  <c r="P143" i="13" s="1"/>
  <c r="N337" i="13"/>
  <c r="O337" i="13" s="1"/>
  <c r="N223" i="13"/>
  <c r="P223" i="13" s="1"/>
  <c r="N151" i="13"/>
  <c r="P151" i="13" s="1"/>
  <c r="N421" i="13"/>
  <c r="P421" i="13" s="1"/>
  <c r="N453" i="13"/>
  <c r="P453" i="13" s="1"/>
  <c r="N485" i="13"/>
  <c r="P485" i="13" s="1"/>
  <c r="N517" i="13"/>
  <c r="P517" i="13" s="1"/>
  <c r="N549" i="13"/>
  <c r="O549" i="13" s="1"/>
  <c r="N581" i="13"/>
  <c r="O581" i="13" s="1"/>
  <c r="N505" i="13"/>
  <c r="P505" i="13" s="1"/>
  <c r="N601" i="13"/>
  <c r="P601" i="13" s="1"/>
  <c r="N431" i="13"/>
  <c r="P431" i="13" s="1"/>
  <c r="N463" i="13"/>
  <c r="P463" i="13" s="1"/>
  <c r="N495" i="13"/>
  <c r="P495" i="13" s="1"/>
  <c r="N527" i="13"/>
  <c r="P527" i="13" s="1"/>
  <c r="N559" i="13"/>
  <c r="O559" i="13" s="1"/>
  <c r="N591" i="13"/>
  <c r="N623" i="13"/>
  <c r="P623" i="13" s="1"/>
  <c r="N655" i="13"/>
  <c r="O655" i="13" s="1"/>
  <c r="N585" i="13"/>
  <c r="O585" i="13" s="1"/>
  <c r="N435" i="13"/>
  <c r="P435" i="13" s="1"/>
  <c r="N467" i="13"/>
  <c r="P467" i="13" s="1"/>
  <c r="N499" i="13"/>
  <c r="P499" i="13" s="1"/>
  <c r="N531" i="13"/>
  <c r="P531" i="13" s="1"/>
  <c r="N563" i="13"/>
  <c r="P563" i="13" s="1"/>
  <c r="N595" i="13"/>
  <c r="O595" i="13" s="1"/>
  <c r="N545" i="13"/>
  <c r="O545" i="13" s="1"/>
  <c r="N717" i="13"/>
  <c r="O717" i="13" s="1"/>
  <c r="N757" i="13"/>
  <c r="O757" i="13" s="1"/>
  <c r="N769" i="13"/>
  <c r="O769" i="13" s="1"/>
  <c r="N785" i="13"/>
  <c r="P785" i="13" s="1"/>
  <c r="N829" i="13"/>
  <c r="O829" i="13" s="1"/>
  <c r="N849" i="13"/>
  <c r="P849" i="13" s="1"/>
  <c r="N869" i="13"/>
  <c r="O869" i="13" s="1"/>
  <c r="N941" i="13"/>
  <c r="P941" i="13" s="1"/>
  <c r="N953" i="13"/>
  <c r="P953" i="13" s="1"/>
  <c r="N977" i="13"/>
  <c r="P977" i="13" s="1"/>
  <c r="N981" i="13"/>
  <c r="P981" i="13" s="1"/>
  <c r="N1005" i="13"/>
  <c r="O1005" i="13" s="1"/>
  <c r="N1009" i="13"/>
  <c r="P1009" i="13" s="1"/>
  <c r="N1021" i="13"/>
  <c r="O1021" i="13" s="1"/>
  <c r="N1055" i="13"/>
  <c r="P1055" i="13" s="1"/>
  <c r="N1059" i="13"/>
  <c r="P1059" i="13" s="1"/>
  <c r="N1067" i="13"/>
  <c r="O1067" i="13" s="1"/>
  <c r="N1071" i="13"/>
  <c r="P1071" i="13" s="1"/>
  <c r="N1075" i="13"/>
  <c r="P1075" i="13" s="1"/>
  <c r="N691" i="13"/>
  <c r="O691" i="13" s="1"/>
  <c r="N711" i="13"/>
  <c r="P711" i="13" s="1"/>
  <c r="N719" i="13"/>
  <c r="O719" i="13" s="1"/>
  <c r="N735" i="13"/>
  <c r="P735" i="13" s="1"/>
  <c r="N739" i="13"/>
  <c r="P739" i="13" s="1"/>
  <c r="N751" i="13"/>
  <c r="P751" i="13" s="1"/>
  <c r="N763" i="13"/>
  <c r="O763" i="13" s="1"/>
  <c r="N767" i="13"/>
  <c r="O767" i="13" s="1"/>
  <c r="N779" i="13"/>
  <c r="P779" i="13" s="1"/>
  <c r="N783" i="13"/>
  <c r="O783" i="13" s="1"/>
  <c r="N823" i="13"/>
  <c r="P823" i="13" s="1"/>
  <c r="N827" i="13"/>
  <c r="O827" i="13" s="1"/>
  <c r="N835" i="13"/>
  <c r="P835" i="13" s="1"/>
  <c r="N855" i="13"/>
  <c r="O855" i="13" s="1"/>
  <c r="N859" i="13"/>
  <c r="O859" i="13" s="1"/>
  <c r="N871" i="13"/>
  <c r="O871" i="13" s="1"/>
  <c r="N875" i="13"/>
  <c r="O875" i="13" s="1"/>
  <c r="N887" i="13"/>
  <c r="O887" i="13" s="1"/>
  <c r="N899" i="13"/>
  <c r="O899" i="13" s="1"/>
  <c r="N903" i="13"/>
  <c r="P903" i="13" s="1"/>
  <c r="N907" i="13"/>
  <c r="P907" i="13" s="1"/>
  <c r="N919" i="13"/>
  <c r="O919" i="13" s="1"/>
  <c r="N955" i="13"/>
  <c r="O955" i="13" s="1"/>
  <c r="N959" i="13"/>
  <c r="P959" i="13" s="1"/>
  <c r="N967" i="13"/>
  <c r="P967" i="13" s="1"/>
  <c r="N971" i="13"/>
  <c r="O971" i="13" s="1"/>
  <c r="N983" i="13"/>
  <c r="N1015" i="13"/>
  <c r="O1015" i="13" s="1"/>
  <c r="N1023" i="13"/>
  <c r="P1023" i="13" s="1"/>
  <c r="N1027" i="13"/>
  <c r="P1027" i="13" s="1"/>
  <c r="N1061" i="13"/>
  <c r="P1061" i="13" s="1"/>
  <c r="N1011" i="13"/>
  <c r="P1011" i="13" s="1"/>
  <c r="N13" i="13"/>
  <c r="O13" i="13" s="1"/>
  <c r="N17" i="13"/>
  <c r="O17" i="13" s="1"/>
  <c r="N23" i="13"/>
  <c r="O23" i="13" s="1"/>
  <c r="N31" i="13"/>
  <c r="O31" i="13" s="1"/>
  <c r="N39" i="13"/>
  <c r="P39" i="13" s="1"/>
  <c r="N47" i="13"/>
  <c r="O47" i="13" s="1"/>
  <c r="N55" i="13"/>
  <c r="O55" i="13" s="1"/>
  <c r="N63" i="13"/>
  <c r="P63" i="13" s="1"/>
  <c r="N71" i="13"/>
  <c r="O71" i="13" s="1"/>
  <c r="N79" i="13"/>
  <c r="O79" i="13" s="1"/>
  <c r="N87" i="13"/>
  <c r="O87" i="13" s="1"/>
  <c r="N95" i="13"/>
  <c r="O95" i="13" s="1"/>
  <c r="N103" i="13"/>
  <c r="O103" i="13" s="1"/>
  <c r="N111" i="13"/>
  <c r="P111" i="13" s="1"/>
  <c r="N119" i="13"/>
  <c r="O119" i="13" s="1"/>
  <c r="N127" i="13"/>
  <c r="P127" i="13" s="1"/>
  <c r="N135" i="13"/>
  <c r="O135" i="13" s="1"/>
  <c r="N225" i="13"/>
  <c r="O225" i="13" s="1"/>
  <c r="N193" i="13"/>
  <c r="O193" i="13" s="1"/>
  <c r="N161" i="13"/>
  <c r="O161" i="13" s="1"/>
  <c r="N205" i="13"/>
  <c r="O205" i="13" s="1"/>
  <c r="N173" i="13"/>
  <c r="P173" i="13" s="1"/>
  <c r="N281" i="13"/>
  <c r="P281" i="13" s="1"/>
  <c r="N195" i="13"/>
  <c r="O195" i="13" s="1"/>
  <c r="N163" i="13"/>
  <c r="P163" i="13" s="1"/>
  <c r="N187" i="13"/>
  <c r="P187" i="13" s="1"/>
  <c r="N171" i="13"/>
  <c r="P171" i="13" s="1"/>
  <c r="N283" i="13"/>
  <c r="P283" i="13" s="1"/>
  <c r="N295" i="13"/>
  <c r="O295" i="13" s="1"/>
  <c r="N303" i="13"/>
  <c r="P303" i="13" s="1"/>
  <c r="N319" i="13"/>
  <c r="P319" i="13" s="1"/>
  <c r="N327" i="13"/>
  <c r="P327" i="13" s="1"/>
  <c r="N335" i="13"/>
  <c r="O335" i="13" s="1"/>
  <c r="N343" i="13"/>
  <c r="O343" i="13" s="1"/>
  <c r="N243" i="13"/>
  <c r="O243" i="13" s="1"/>
  <c r="N249" i="13"/>
  <c r="O249" i="13" s="1"/>
  <c r="N373" i="13"/>
  <c r="O373" i="13" s="1"/>
  <c r="N259" i="13"/>
  <c r="P259" i="13" s="1"/>
  <c r="N341" i="13"/>
  <c r="P341" i="13" s="1"/>
  <c r="N245" i="13"/>
  <c r="O245" i="13" s="1"/>
  <c r="N345" i="13"/>
  <c r="P345" i="13" s="1"/>
  <c r="N401" i="13"/>
  <c r="P401" i="13" s="1"/>
  <c r="N313" i="13"/>
  <c r="O313" i="13" s="1"/>
  <c r="N215" i="13"/>
  <c r="P215" i="13" s="1"/>
  <c r="N175" i="13"/>
  <c r="O175" i="13" s="1"/>
  <c r="N385" i="13"/>
  <c r="O385" i="13" s="1"/>
  <c r="N361" i="13"/>
  <c r="O361" i="13" s="1"/>
  <c r="N287" i="13"/>
  <c r="O287" i="13" s="1"/>
  <c r="N329" i="13"/>
  <c r="O329" i="13" s="1"/>
  <c r="N183" i="13"/>
  <c r="P183" i="13" s="1"/>
  <c r="N427" i="13"/>
  <c r="O427" i="13" s="1"/>
  <c r="N429" i="13"/>
  <c r="O429" i="13" s="1"/>
  <c r="N461" i="13"/>
  <c r="P461" i="13" s="1"/>
  <c r="N493" i="13"/>
  <c r="P493" i="13" s="1"/>
  <c r="N525" i="13"/>
  <c r="O525" i="13" s="1"/>
  <c r="N557" i="13"/>
  <c r="P557" i="13" s="1"/>
  <c r="N589" i="13"/>
  <c r="O589" i="13" s="1"/>
  <c r="N529" i="13"/>
  <c r="P529" i="13" s="1"/>
  <c r="N407" i="13"/>
  <c r="P407" i="13" s="1"/>
  <c r="N439" i="13"/>
  <c r="O439" i="13" s="1"/>
  <c r="N471" i="13"/>
  <c r="P471" i="13" s="1"/>
  <c r="N503" i="13"/>
  <c r="P503" i="13" s="1"/>
  <c r="N535" i="13"/>
  <c r="P535" i="13" s="1"/>
  <c r="N567" i="13"/>
  <c r="O567" i="13" s="1"/>
  <c r="N599" i="13"/>
  <c r="O599" i="13" s="1"/>
  <c r="N631" i="13"/>
  <c r="P631" i="13" s="1"/>
  <c r="N663" i="13"/>
  <c r="P663" i="13" s="1"/>
  <c r="N513" i="13"/>
  <c r="O513" i="13" s="1"/>
  <c r="N411" i="13"/>
  <c r="O411" i="13" s="1"/>
  <c r="N443" i="13"/>
  <c r="O443" i="13" s="1"/>
  <c r="N475" i="13"/>
  <c r="P475" i="13" s="1"/>
  <c r="N507" i="13"/>
  <c r="P507" i="13" s="1"/>
  <c r="N539" i="13"/>
  <c r="P539" i="13" s="1"/>
  <c r="N571" i="13"/>
  <c r="O571" i="13" s="1"/>
  <c r="N569" i="13"/>
  <c r="P569" i="13" s="1"/>
  <c r="N685" i="13"/>
  <c r="O685" i="13" s="1"/>
  <c r="N693" i="13"/>
  <c r="P693" i="13" s="1"/>
  <c r="N701" i="13"/>
  <c r="P701" i="13" s="1"/>
  <c r="N721" i="13"/>
  <c r="N745" i="13"/>
  <c r="P745" i="13" s="1"/>
  <c r="N749" i="13"/>
  <c r="O749" i="13" s="1"/>
  <c r="N761" i="13"/>
  <c r="P761" i="13" s="1"/>
  <c r="N781" i="13"/>
  <c r="P781" i="13" s="1"/>
  <c r="N789" i="13"/>
  <c r="O789" i="13" s="1"/>
  <c r="N793" i="13"/>
  <c r="O793" i="13" s="1"/>
  <c r="N813" i="13"/>
  <c r="O813" i="13" s="1"/>
  <c r="N817" i="13"/>
  <c r="N821" i="13"/>
  <c r="O821" i="13" s="1"/>
  <c r="N833" i="13"/>
  <c r="O833" i="13" s="1"/>
  <c r="N837" i="13"/>
  <c r="P837" i="13" s="1"/>
  <c r="N857" i="13"/>
  <c r="P857" i="13" s="1"/>
  <c r="N877" i="13"/>
  <c r="O877" i="13" s="1"/>
  <c r="N885" i="13"/>
  <c r="P885" i="13" s="1"/>
  <c r="N889" i="13"/>
  <c r="O889" i="13" s="1"/>
  <c r="N897" i="13"/>
  <c r="P897" i="13" s="1"/>
  <c r="N901" i="13"/>
  <c r="O901" i="13" s="1"/>
  <c r="N913" i="13"/>
  <c r="P913" i="13" s="1"/>
  <c r="N917" i="13"/>
  <c r="O917" i="13" s="1"/>
  <c r="N921" i="13"/>
  <c r="P921" i="13" s="1"/>
  <c r="N929" i="13"/>
  <c r="P929" i="13" s="1"/>
  <c r="N937" i="13"/>
  <c r="P937" i="13" s="1"/>
  <c r="N989" i="13"/>
  <c r="P989" i="13" s="1"/>
  <c r="N1033" i="13"/>
  <c r="P1033" i="13" s="1"/>
  <c r="N1047" i="13"/>
  <c r="P1047" i="13" s="1"/>
  <c r="N695" i="13"/>
  <c r="O695" i="13" s="1"/>
  <c r="N755" i="13"/>
  <c r="P755" i="13" s="1"/>
  <c r="N787" i="13"/>
  <c r="P787" i="13" s="1"/>
  <c r="N799" i="13"/>
  <c r="P799" i="13" s="1"/>
  <c r="N803" i="13"/>
  <c r="P803" i="13" s="1"/>
  <c r="N831" i="13"/>
  <c r="P831" i="13" s="1"/>
  <c r="N843" i="13"/>
  <c r="P843" i="13" s="1"/>
  <c r="N867" i="13"/>
  <c r="O867" i="13" s="1"/>
  <c r="N915" i="13"/>
  <c r="P915" i="13" s="1"/>
  <c r="N931" i="13"/>
  <c r="O931" i="13" s="1"/>
  <c r="N935" i="13"/>
  <c r="O935" i="13" s="1"/>
  <c r="N947" i="13"/>
  <c r="O947" i="13" s="1"/>
  <c r="N951" i="13"/>
  <c r="P951" i="13" s="1"/>
  <c r="N979" i="13"/>
  <c r="P979" i="13" s="1"/>
  <c r="N991" i="13"/>
  <c r="P991" i="13" s="1"/>
  <c r="N1003" i="13"/>
  <c r="O1003" i="13" s="1"/>
  <c r="N1007" i="13"/>
  <c r="P1007" i="13" s="1"/>
  <c r="N1019" i="13"/>
  <c r="O1019" i="13" s="1"/>
  <c r="N1053" i="13"/>
  <c r="O1053" i="13" s="1"/>
  <c r="N1065" i="13"/>
  <c r="O1065" i="13" s="1"/>
  <c r="O777" i="13"/>
  <c r="N9" i="13"/>
  <c r="F957" i="13"/>
  <c r="F965" i="13"/>
  <c r="F1057" i="13"/>
  <c r="P1188" i="13"/>
  <c r="E957" i="13"/>
  <c r="E965" i="13"/>
  <c r="E1057" i="13"/>
  <c r="O689" i="13" l="1"/>
  <c r="O1011" i="13"/>
  <c r="O809" i="13"/>
  <c r="O1075" i="13"/>
  <c r="P995" i="13"/>
  <c r="O1059" i="13"/>
  <c r="O905" i="13"/>
  <c r="P1041" i="13"/>
  <c r="P729" i="13"/>
  <c r="P771" i="13"/>
  <c r="O951" i="13"/>
  <c r="O1047" i="13"/>
  <c r="P869" i="13"/>
  <c r="P853" i="13"/>
  <c r="P769" i="13"/>
  <c r="P691" i="13"/>
  <c r="P1037" i="13"/>
  <c r="P827" i="13"/>
  <c r="O765" i="13"/>
  <c r="O735" i="13"/>
  <c r="P1035" i="13"/>
  <c r="O1013" i="13"/>
  <c r="O911" i="13"/>
  <c r="O903" i="13"/>
  <c r="P871" i="13"/>
  <c r="P1017" i="13"/>
  <c r="P939" i="13"/>
  <c r="P865" i="13"/>
  <c r="O815" i="13"/>
  <c r="P1063" i="13"/>
  <c r="O1055" i="13"/>
  <c r="O959" i="13"/>
  <c r="P925" i="13"/>
  <c r="O811" i="13"/>
  <c r="P767" i="13"/>
  <c r="P733" i="13"/>
  <c r="O727" i="13"/>
  <c r="O981" i="13"/>
  <c r="O973" i="13"/>
  <c r="O799" i="13"/>
  <c r="O785" i="13"/>
  <c r="P715" i="13"/>
  <c r="O1073" i="13"/>
  <c r="P1065" i="13"/>
  <c r="P1015" i="13"/>
  <c r="P891" i="13"/>
  <c r="P875" i="13"/>
  <c r="P749" i="13"/>
  <c r="O693" i="13"/>
  <c r="P595" i="13"/>
  <c r="P41" i="13"/>
  <c r="N1057" i="13"/>
  <c r="P793" i="13"/>
  <c r="P999" i="13"/>
  <c r="P717" i="13"/>
  <c r="P1045" i="13"/>
  <c r="O773" i="13"/>
  <c r="O697" i="13"/>
  <c r="O847" i="13"/>
  <c r="P927" i="13"/>
  <c r="P725" i="13"/>
  <c r="P737" i="13"/>
  <c r="O863" i="13"/>
  <c r="P783" i="13"/>
  <c r="P909" i="13"/>
  <c r="P741" i="13"/>
  <c r="P707" i="13"/>
  <c r="P861" i="13"/>
  <c r="O787" i="13"/>
  <c r="P961" i="13"/>
  <c r="N965" i="13"/>
  <c r="O987" i="13"/>
  <c r="P695" i="13"/>
  <c r="O893" i="13"/>
  <c r="P591" i="13"/>
  <c r="O805" i="13"/>
  <c r="O997" i="13"/>
  <c r="O949" i="13"/>
  <c r="O823" i="13"/>
  <c r="O711" i="13"/>
  <c r="P851" i="13"/>
  <c r="P47" i="13"/>
  <c r="P919" i="13"/>
  <c r="O837" i="13"/>
  <c r="P1053" i="13"/>
  <c r="P759" i="13"/>
  <c r="P719" i="13"/>
  <c r="O791" i="13"/>
  <c r="O699" i="13"/>
  <c r="O687" i="13"/>
  <c r="P813" i="13"/>
  <c r="O1033" i="13"/>
  <c r="O817" i="13"/>
  <c r="P817" i="13"/>
  <c r="P721" i="13"/>
  <c r="O721" i="13"/>
  <c r="P983" i="13"/>
  <c r="O983" i="13"/>
  <c r="P483" i="13"/>
  <c r="O483" i="13"/>
  <c r="O795" i="13"/>
  <c r="P795" i="13"/>
  <c r="P703" i="13"/>
  <c r="O703" i="13"/>
  <c r="O1071" i="13"/>
  <c r="O991" i="13"/>
  <c r="P1031" i="13"/>
  <c r="O881" i="13"/>
  <c r="O841" i="13"/>
  <c r="O797" i="13"/>
  <c r="P993" i="13"/>
  <c r="P975" i="13"/>
  <c r="P971" i="13"/>
  <c r="P889" i="13"/>
  <c r="N957" i="13"/>
  <c r="O831" i="13"/>
  <c r="P1067" i="13"/>
  <c r="O1007" i="13"/>
  <c r="O937" i="13"/>
  <c r="O915" i="13"/>
  <c r="O885" i="13"/>
  <c r="O709" i="13"/>
  <c r="P833" i="13"/>
  <c r="O913" i="13"/>
  <c r="P1005" i="13"/>
  <c r="P985" i="13"/>
  <c r="P819" i="13"/>
  <c r="P723" i="13"/>
  <c r="O1023" i="13"/>
  <c r="O967" i="13"/>
  <c r="O803" i="13"/>
  <c r="O1025" i="13"/>
  <c r="O907" i="13"/>
  <c r="O883" i="13"/>
  <c r="O845" i="13"/>
  <c r="O775" i="13"/>
  <c r="O755" i="13"/>
  <c r="O739" i="13"/>
  <c r="P1043" i="13"/>
  <c r="P1029" i="13"/>
  <c r="P1019" i="13"/>
  <c r="P945" i="13"/>
  <c r="P931" i="13"/>
  <c r="P895" i="13"/>
  <c r="P801" i="13"/>
  <c r="P777" i="13"/>
  <c r="P743" i="13"/>
  <c r="O989" i="13"/>
  <c r="O933" i="13"/>
  <c r="O879" i="13"/>
  <c r="O779" i="13"/>
  <c r="O761" i="13"/>
  <c r="P917" i="13"/>
  <c r="P677" i="13"/>
  <c r="O979" i="13"/>
  <c r="O941" i="13"/>
  <c r="O835" i="13"/>
  <c r="O701" i="13"/>
  <c r="O1039" i="13"/>
  <c r="O921" i="13"/>
  <c r="O843" i="13"/>
  <c r="O807" i="13"/>
  <c r="O781" i="13"/>
  <c r="O751" i="13"/>
  <c r="O731" i="13"/>
  <c r="O705" i="13"/>
  <c r="P1051" i="13"/>
  <c r="P943" i="13"/>
  <c r="P935" i="13"/>
  <c r="P887" i="13"/>
  <c r="P855" i="13"/>
  <c r="P829" i="13"/>
  <c r="O1061" i="13"/>
  <c r="O1027" i="13"/>
  <c r="O1009" i="13"/>
  <c r="O897" i="13"/>
  <c r="O857" i="13"/>
  <c r="O839" i="13"/>
  <c r="P1049" i="13"/>
  <c r="O969" i="13"/>
  <c r="O953" i="13"/>
  <c r="O1001" i="13"/>
  <c r="O977" i="13"/>
  <c r="O929" i="13"/>
  <c r="O873" i="13"/>
  <c r="O849" i="13"/>
  <c r="O825" i="13"/>
  <c r="O753" i="13"/>
  <c r="O745" i="13"/>
  <c r="O713" i="13"/>
  <c r="O681" i="13"/>
  <c r="P1069" i="13"/>
  <c r="P1021" i="13"/>
  <c r="P901" i="13"/>
  <c r="P877" i="13"/>
  <c r="P821" i="13"/>
  <c r="P789" i="13"/>
  <c r="P757" i="13"/>
  <c r="P685" i="13"/>
  <c r="P1003" i="13"/>
  <c r="P963" i="13"/>
  <c r="P955" i="13"/>
  <c r="P947" i="13"/>
  <c r="P923" i="13"/>
  <c r="P899" i="13"/>
  <c r="P867" i="13"/>
  <c r="P859" i="13"/>
  <c r="P763" i="13"/>
  <c r="P747" i="13"/>
  <c r="P683" i="13"/>
  <c r="P673" i="13"/>
  <c r="O679" i="13"/>
  <c r="O671" i="13"/>
  <c r="O675" i="13"/>
  <c r="P665" i="13"/>
  <c r="O669" i="13"/>
  <c r="P661" i="13"/>
  <c r="O659" i="13"/>
  <c r="P667" i="13"/>
  <c r="O663" i="13"/>
  <c r="P653" i="13"/>
  <c r="O657" i="13"/>
  <c r="P649" i="13"/>
  <c r="O647" i="13"/>
  <c r="P655" i="13"/>
  <c r="O651" i="13"/>
  <c r="P641" i="13"/>
  <c r="O621" i="13"/>
  <c r="P645" i="13"/>
  <c r="P637" i="13"/>
  <c r="P643" i="13"/>
  <c r="O633" i="13"/>
  <c r="O631" i="13"/>
  <c r="O639" i="13"/>
  <c r="P629" i="13"/>
  <c r="O635" i="13"/>
  <c r="P627" i="13"/>
  <c r="O623" i="13"/>
  <c r="O625" i="13"/>
  <c r="O613" i="13"/>
  <c r="O619" i="13"/>
  <c r="O603" i="13"/>
  <c r="O617" i="13"/>
  <c r="O615" i="13"/>
  <c r="O611" i="13"/>
  <c r="O601" i="13"/>
  <c r="P609" i="13"/>
  <c r="O607" i="13"/>
  <c r="P605" i="13"/>
  <c r="P599" i="13"/>
  <c r="O597" i="13"/>
  <c r="O593" i="13"/>
  <c r="P589" i="13"/>
  <c r="P587" i="13"/>
  <c r="P585" i="13"/>
  <c r="O577" i="13"/>
  <c r="O591" i="13"/>
  <c r="P575" i="13"/>
  <c r="P583" i="13"/>
  <c r="P581" i="13"/>
  <c r="P579" i="13"/>
  <c r="O573" i="13"/>
  <c r="P571" i="13"/>
  <c r="O547" i="13"/>
  <c r="O557" i="13"/>
  <c r="O561" i="13"/>
  <c r="O569" i="13"/>
  <c r="P553" i="13"/>
  <c r="P567" i="13"/>
  <c r="P559" i="13"/>
  <c r="P565" i="13"/>
  <c r="O563" i="13"/>
  <c r="P555" i="13"/>
  <c r="P549" i="13"/>
  <c r="O551" i="13"/>
  <c r="P541" i="13"/>
  <c r="O529" i="13"/>
  <c r="P545" i="13"/>
  <c r="P537" i="13"/>
  <c r="O543" i="13"/>
  <c r="O535" i="13"/>
  <c r="O539" i="13"/>
  <c r="O533" i="13"/>
  <c r="O531" i="13"/>
  <c r="O521" i="13"/>
  <c r="O527" i="13"/>
  <c r="P519" i="13"/>
  <c r="O515" i="13"/>
  <c r="P525" i="13"/>
  <c r="O523" i="13"/>
  <c r="P513" i="13"/>
  <c r="O505" i="13"/>
  <c r="P511" i="13"/>
  <c r="O509" i="13"/>
  <c r="O517" i="13"/>
  <c r="O507" i="13"/>
  <c r="O499" i="13"/>
  <c r="O503" i="13"/>
  <c r="O495" i="13"/>
  <c r="O501" i="13"/>
  <c r="O497" i="13"/>
  <c r="O487" i="13"/>
  <c r="O493" i="13"/>
  <c r="O485" i="13"/>
  <c r="O491" i="13"/>
  <c r="O489" i="13"/>
  <c r="O477" i="13"/>
  <c r="O481" i="13"/>
  <c r="O475" i="13"/>
  <c r="O467" i="13"/>
  <c r="O473" i="13"/>
  <c r="O471" i="13"/>
  <c r="O469" i="13"/>
  <c r="O459" i="13"/>
  <c r="O465" i="13"/>
  <c r="O457" i="13"/>
  <c r="O463" i="13"/>
  <c r="O461" i="13"/>
  <c r="O449" i="13"/>
  <c r="O455" i="13"/>
  <c r="O447" i="13"/>
  <c r="O453" i="13"/>
  <c r="O451" i="13"/>
  <c r="O445" i="13"/>
  <c r="P443" i="13"/>
  <c r="O441" i="13"/>
  <c r="P439" i="13"/>
  <c r="O437" i="13"/>
  <c r="O435" i="13"/>
  <c r="O279" i="13"/>
  <c r="P433" i="13"/>
  <c r="P423" i="13"/>
  <c r="O425" i="13"/>
  <c r="O431" i="13"/>
  <c r="P429" i="13"/>
  <c r="P369" i="13"/>
  <c r="P427" i="13"/>
  <c r="O419" i="13"/>
  <c r="O197" i="13"/>
  <c r="O143" i="13"/>
  <c r="P397" i="13"/>
  <c r="P207" i="13"/>
  <c r="O191" i="13"/>
  <c r="P385" i="13"/>
  <c r="P349" i="13"/>
  <c r="P305" i="13"/>
  <c r="O421" i="13"/>
  <c r="P277" i="13"/>
  <c r="O365" i="13"/>
  <c r="P147" i="13"/>
  <c r="O297" i="13"/>
  <c r="P337" i="13"/>
  <c r="P331" i="13"/>
  <c r="O345" i="13"/>
  <c r="P247" i="13"/>
  <c r="O413" i="13"/>
  <c r="P393" i="13"/>
  <c r="O149" i="13"/>
  <c r="P231" i="13"/>
  <c r="P181" i="13"/>
  <c r="P175" i="13"/>
  <c r="O417" i="13"/>
  <c r="O111" i="13"/>
  <c r="O321" i="13"/>
  <c r="P411" i="13"/>
  <c r="O167" i="13"/>
  <c r="O253" i="13"/>
  <c r="O223" i="13"/>
  <c r="P399" i="13"/>
  <c r="P295" i="13"/>
  <c r="O415" i="13"/>
  <c r="O401" i="13"/>
  <c r="O367" i="13"/>
  <c r="O341" i="13"/>
  <c r="O307" i="13"/>
  <c r="O263" i="13"/>
  <c r="O203" i="13"/>
  <c r="P405" i="13"/>
  <c r="P343" i="13"/>
  <c r="O407" i="13"/>
  <c r="O275" i="13"/>
  <c r="O251" i="13"/>
  <c r="O151" i="13"/>
  <c r="P317" i="13"/>
  <c r="P287" i="13"/>
  <c r="P271" i="13"/>
  <c r="P205" i="13"/>
  <c r="O241" i="13"/>
  <c r="P379" i="13"/>
  <c r="P355" i="13"/>
  <c r="P177" i="13"/>
  <c r="P213" i="13"/>
  <c r="O183" i="13"/>
  <c r="P313" i="13"/>
  <c r="P377" i="13"/>
  <c r="P361" i="13"/>
  <c r="P329" i="13"/>
  <c r="P159" i="13"/>
  <c r="P409" i="13"/>
  <c r="O255" i="13"/>
  <c r="O199" i="13"/>
  <c r="O319" i="13"/>
  <c r="P301" i="13"/>
  <c r="O353" i="13"/>
  <c r="O215" i="13"/>
  <c r="P381" i="13"/>
  <c r="O141" i="13"/>
  <c r="P165" i="13"/>
  <c r="O211" i="13"/>
  <c r="O201" i="13"/>
  <c r="O45" i="13"/>
  <c r="P217" i="13"/>
  <c r="O221" i="13"/>
  <c r="O333" i="13"/>
  <c r="O189" i="13"/>
  <c r="O155" i="13"/>
  <c r="P357" i="13"/>
  <c r="O309" i="13"/>
  <c r="O179" i="13"/>
  <c r="P325" i="13"/>
  <c r="O267" i="13"/>
  <c r="O139" i="13"/>
  <c r="P161" i="13"/>
  <c r="P157" i="13"/>
  <c r="O389" i="13"/>
  <c r="O173" i="13"/>
  <c r="P387" i="13"/>
  <c r="O237" i="13"/>
  <c r="O219" i="13"/>
  <c r="P391" i="13"/>
  <c r="P359" i="13"/>
  <c r="P323" i="13"/>
  <c r="P261" i="13"/>
  <c r="P195" i="13"/>
  <c r="O171" i="13"/>
  <c r="O137" i="13"/>
  <c r="P371" i="13"/>
  <c r="P335" i="13"/>
  <c r="P19" i="13"/>
  <c r="O311" i="13"/>
  <c r="O303" i="13"/>
  <c r="P375" i="13"/>
  <c r="P227" i="13"/>
  <c r="P193" i="13"/>
  <c r="O163" i="13"/>
  <c r="O145" i="13"/>
  <c r="P373" i="13"/>
  <c r="P347" i="13"/>
  <c r="P339" i="13"/>
  <c r="P243" i="13"/>
  <c r="O327" i="13"/>
  <c r="O233" i="13"/>
  <c r="O77" i="13"/>
  <c r="O11" i="13"/>
  <c r="P249" i="13"/>
  <c r="P79" i="13"/>
  <c r="O315" i="13"/>
  <c r="O299" i="13"/>
  <c r="O283" i="13"/>
  <c r="O109" i="13"/>
  <c r="P403" i="13"/>
  <c r="P395" i="13"/>
  <c r="P383" i="13"/>
  <c r="P363" i="13"/>
  <c r="P351" i="13"/>
  <c r="P269" i="13"/>
  <c r="P235" i="13"/>
  <c r="O259" i="13"/>
  <c r="O291" i="13"/>
  <c r="O187" i="13"/>
  <c r="O105" i="13"/>
  <c r="P245" i="13"/>
  <c r="P225" i="13"/>
  <c r="O285" i="13"/>
  <c r="O265" i="13"/>
  <c r="O73" i="13"/>
  <c r="P209" i="13"/>
  <c r="P185" i="13"/>
  <c r="P169" i="13"/>
  <c r="P51" i="13"/>
  <c r="O293" i="13"/>
  <c r="O115" i="13"/>
  <c r="O83" i="13"/>
  <c r="O289" i="13"/>
  <c r="O281" i="13"/>
  <c r="P17" i="13"/>
  <c r="P13" i="13"/>
  <c r="O257" i="13"/>
  <c r="O153" i="13"/>
  <c r="P273" i="13"/>
  <c r="O229" i="13"/>
  <c r="O113" i="13"/>
  <c r="O85" i="13"/>
  <c r="O133" i="13"/>
  <c r="O49" i="13"/>
  <c r="O21" i="13"/>
  <c r="P135" i="13"/>
  <c r="O117" i="13"/>
  <c r="O81" i="13"/>
  <c r="O53" i="13"/>
  <c r="O69" i="13"/>
  <c r="P103" i="13"/>
  <c r="P71" i="13"/>
  <c r="O129" i="13"/>
  <c r="O65" i="13"/>
  <c r="P75" i="13"/>
  <c r="P43" i="13"/>
  <c r="O101" i="13"/>
  <c r="O37" i="13"/>
  <c r="P33" i="13"/>
  <c r="O39" i="13"/>
  <c r="P107" i="13"/>
  <c r="P97" i="13"/>
  <c r="P123" i="13"/>
  <c r="P23" i="13"/>
  <c r="P119" i="13"/>
  <c r="P55" i="13"/>
  <c r="P59" i="13"/>
  <c r="P27" i="13"/>
  <c r="P89" i="13"/>
  <c r="O121" i="13"/>
  <c r="P125" i="13"/>
  <c r="P99" i="13"/>
  <c r="P95" i="13"/>
  <c r="P61" i="13"/>
  <c r="P57" i="13"/>
  <c r="P25" i="13"/>
  <c r="O29" i="13"/>
  <c r="O93" i="13"/>
  <c r="P91" i="13"/>
  <c r="P87" i="13"/>
  <c r="P35" i="13"/>
  <c r="P31" i="13"/>
  <c r="O127" i="13"/>
  <c r="O63" i="13"/>
  <c r="P131" i="13"/>
  <c r="P67" i="13"/>
  <c r="P1057" i="13" l="1"/>
  <c r="O1057" i="13"/>
  <c r="O965" i="13"/>
  <c r="P965" i="13"/>
  <c r="O957" i="13"/>
  <c r="P957" i="13"/>
  <c r="O479" i="13" l="1"/>
  <c r="P479" i="13"/>
  <c r="G239" i="13" l="1"/>
  <c r="F239" i="13"/>
  <c r="J239" i="13"/>
  <c r="H239" i="13"/>
  <c r="E239" i="13"/>
  <c r="I239" i="13"/>
  <c r="D239" i="13"/>
  <c r="N239" i="13" l="1"/>
  <c r="O239" i="13" s="1"/>
  <c r="P239" i="13" l="1"/>
</calcChain>
</file>

<file path=xl/sharedStrings.xml><?xml version="1.0" encoding="utf-8"?>
<sst xmlns="http://schemas.openxmlformats.org/spreadsheetml/2006/main" count="8370" uniqueCount="639">
  <si>
    <t>Date d'entrée / sortie</t>
  </si>
  <si>
    <t>Article</t>
  </si>
  <si>
    <t>Référence
Article</t>
  </si>
  <si>
    <t>Quantité
Entrée</t>
  </si>
  <si>
    <t>Quantité
Sortie</t>
  </si>
  <si>
    <t>Sachet plastique 23 x 32</t>
  </si>
  <si>
    <t>Josia 6804 Femme T36</t>
  </si>
  <si>
    <t>136 (36)</t>
  </si>
  <si>
    <t>Rouge 9XL</t>
  </si>
  <si>
    <t>Protection Respiratoire 5321 M/L</t>
  </si>
  <si>
    <t>Protection Respiratoire 4279 FFABEK1P3D idea pienture</t>
  </si>
  <si>
    <t>Surlunettes squale</t>
  </si>
  <si>
    <t>Odessa 5804 Homme T41</t>
  </si>
  <si>
    <t>8827 (41)</t>
  </si>
  <si>
    <t>Josia 6804 Femme T37</t>
  </si>
  <si>
    <t>136 (37)</t>
  </si>
  <si>
    <t>Odessa 5804 Homme T42</t>
  </si>
  <si>
    <t>8827 (42)</t>
  </si>
  <si>
    <t>Casque Peltor Optime 2</t>
  </si>
  <si>
    <t>Disque de ponçage vert 307D diam 75 P80</t>
  </si>
  <si>
    <t>Pile RS SR44 1,5V</t>
  </si>
  <si>
    <t>Ramette papier A4 Jaune</t>
  </si>
  <si>
    <t>Mandrin 1-8mm 4002</t>
  </si>
  <si>
    <t>Abra pince CHC 1-6 90416 58210816</t>
  </si>
  <si>
    <t>Latex Powered M7-8</t>
  </si>
  <si>
    <t>Filtre peinture 190µ jaune</t>
  </si>
  <si>
    <t>Tampon d'essuyage pour finition</t>
  </si>
  <si>
    <t>DILUANT DL 151</t>
  </si>
  <si>
    <t>PEINTURE LBY 216 VERT JAUNE 3389 MAT</t>
  </si>
  <si>
    <t>PEINTURE PRIAM PCE 215 GRIS RAL. 7001</t>
  </si>
  <si>
    <t>PEINTURE LBY 216 MAT</t>
  </si>
  <si>
    <t>PEINTURE PRIAM PCE 215</t>
  </si>
  <si>
    <t>Pot plastique multimix 2240ML</t>
  </si>
  <si>
    <t>Scotch brite CF-RL rouge</t>
  </si>
  <si>
    <t>Filtre rond noir</t>
  </si>
  <si>
    <t>Gant Power Fit Clean end.pu UE 10 T09</t>
  </si>
  <si>
    <t>Ultrane 551 T09</t>
  </si>
  <si>
    <t>Ultrane 551 T07</t>
  </si>
  <si>
    <t>Bande de toile abrasive Siamet 2820 ref 0908.1849.0180 50 x 2500 P180</t>
  </si>
  <si>
    <t>Meule abrasive série 1000 1-6SF 8 x 1 x 3</t>
  </si>
  <si>
    <t>Bande abrasive LS312JF 20 x 2500 P180</t>
  </si>
  <si>
    <t>Rouleau d'abrasif 38 x 25 ref 62876 P150</t>
  </si>
  <si>
    <t>Roue de polissage 0570966</t>
  </si>
  <si>
    <t>Rouleau d'abrasif 38 x 25 ref 62879 P240</t>
  </si>
  <si>
    <t>Roue de polissage 0570967</t>
  </si>
  <si>
    <t>Goupillon BC4M180AO BC 4mm</t>
  </si>
  <si>
    <t>Goupillon BC9M180AO BC 9mm</t>
  </si>
  <si>
    <t>Abra plateau de ponçage dynabrade d76</t>
  </si>
  <si>
    <t>Sac fermeture zip 120x180</t>
  </si>
  <si>
    <t>Pochette plastique 160 x 220</t>
  </si>
  <si>
    <t>Sachet plastique 80 x 120</t>
  </si>
  <si>
    <t>Sachet plastique 60x80</t>
  </si>
  <si>
    <t>Ramette papier A4 Rouge</t>
  </si>
  <si>
    <t>film pe gaufre blanc 20 micron</t>
  </si>
  <si>
    <t>Wypall Rouleau de 500 feuilles</t>
  </si>
  <si>
    <t>Abra papier abrasif p240 114MMx25M finixa SPFA 0240</t>
  </si>
  <si>
    <t>Combinaison taille XL</t>
  </si>
  <si>
    <t>Nitrile Powder Free XL9-10</t>
  </si>
  <si>
    <t>Nitrile Powder Free L8-9</t>
  </si>
  <si>
    <t>Nitrile Powder Free M7-8</t>
  </si>
  <si>
    <t>Bleu 8L</t>
  </si>
  <si>
    <t>Protection Respiratoire 4255 FFA2P3D</t>
  </si>
  <si>
    <t>EPI TETE FILTRE ABEK2P 36099</t>
  </si>
  <si>
    <t>Coton-tige</t>
  </si>
  <si>
    <t>Adhésif masquage lisse 80°C 50MX50MM UC24</t>
  </si>
  <si>
    <t>Divers consommable</t>
  </si>
  <si>
    <t>Recharge tampon noir ER17</t>
  </si>
  <si>
    <t>Pile Panasonic CR2 3V lithium</t>
  </si>
  <si>
    <t>Abra norten-norax u254 bande grain qualité x100 50*6000mmm</t>
  </si>
  <si>
    <t>Abra norten norax U254 x45 50*6000mm</t>
  </si>
  <si>
    <t xml:space="preserve">Crème de protection pour les mains </t>
  </si>
  <si>
    <t>Reglet 150mm x 13mm</t>
  </si>
  <si>
    <t>Fraise orbital D002,70 EDM Service OFCSD10027076</t>
  </si>
  <si>
    <t>Pile Panasonic CR2032 3V platte</t>
  </si>
  <si>
    <t>Pile Saft LS14250 3,6V</t>
  </si>
  <si>
    <t>Pile Energizer LR20 1,5V</t>
  </si>
  <si>
    <t>Pile Energizer LR03 1,5V</t>
  </si>
  <si>
    <t>Pile Energizer LR6 1,5V</t>
  </si>
  <si>
    <t>Bac à bec gris 8L ref orexad: 845592</t>
  </si>
  <si>
    <t>Bac à bec gris 1L ref orexad: 845589</t>
  </si>
  <si>
    <t>Bac à bec gris 16L ref orexad: 853750</t>
  </si>
  <si>
    <t>OM Boite a outils "STANLEY" 406*184*215 mm - Réf 1-92-766</t>
  </si>
  <si>
    <t>Etiquette Rouge 80 x 38 mm</t>
  </si>
  <si>
    <t>Scotch Mécafi</t>
  </si>
  <si>
    <t>Bracelet caoutchouc élastique 100x3 18BC1003 (sachet 1kg)</t>
  </si>
  <si>
    <t>Bande de toile abrasive Siaron 2800 ref 0476.4777.0400 50 x 2500 P400</t>
  </si>
  <si>
    <t>Bande de toile abrasive ref 0476.4777.0120 50 x 2500 P120</t>
  </si>
  <si>
    <t>plastiforme resine contrôle</t>
  </si>
  <si>
    <t>Gratoir ajustable ref 10361  (lame 10-778)</t>
  </si>
  <si>
    <t>Fraise lime Ogive D003.00 ref 365501/24203</t>
  </si>
  <si>
    <t>Lampe stylo 836</t>
  </si>
  <si>
    <t>Miroir d'inspection</t>
  </si>
  <si>
    <t>Lime aiguille 160 mm 847 769</t>
  </si>
  <si>
    <t>Gants bouclette / 100°</t>
  </si>
  <si>
    <t>petrole desaromatise bidon 5L</t>
  </si>
  <si>
    <t>Disque abrasif fixation automatique A3375075002</t>
  </si>
  <si>
    <t>Mustang Flex Homme T41</t>
  </si>
  <si>
    <t>275 (41)</t>
  </si>
  <si>
    <t>Balai droit coco 29 cm Coco 29cm DV 845183</t>
  </si>
  <si>
    <t>Ebavureur a lame ref 10104</t>
  </si>
  <si>
    <t>Curtis Flex Homme T42</t>
  </si>
  <si>
    <t>139 (42)</t>
  </si>
  <si>
    <t>OM CUTTER MATOR GAUCHER</t>
  </si>
  <si>
    <t>Uvex Whisper +</t>
  </si>
  <si>
    <t>Disque abrasif fixation automatique A3375050002</t>
  </si>
  <si>
    <t>Massette sans rebond embout 40mm</t>
  </si>
  <si>
    <t>Brosse a main fil ondulé 787 578</t>
  </si>
  <si>
    <t>SHOWA T6</t>
  </si>
  <si>
    <t>Mustang Flex Homme T43</t>
  </si>
  <si>
    <t>275 (43)</t>
  </si>
  <si>
    <t>Epi blouse jetable</t>
  </si>
  <si>
    <t>Eprouvette essai brouillard salin</t>
  </si>
  <si>
    <t>PERHP 25 D120</t>
  </si>
  <si>
    <t>Eprouvette Peinture aube leap</t>
  </si>
  <si>
    <t>Fraise à surf D080.00</t>
  </si>
  <si>
    <t>Eprouvette peinture ETRAS</t>
  </si>
  <si>
    <t>F 16x200 BT 40</t>
  </si>
  <si>
    <t>F 08x160 SK 40</t>
  </si>
  <si>
    <t>Bouchons serie 18,6</t>
  </si>
  <si>
    <t>Bouchons serie 16,5</t>
  </si>
  <si>
    <t>Bouchons à tirer 11</t>
  </si>
  <si>
    <t>Abra scotch brite roue ebavurage 8 inch qualité 7s-f dia200-203x25x76mm</t>
  </si>
  <si>
    <t>Bouchons BTS 080 315°C 13,5 x 6,4 x 25,4 x 25,4</t>
  </si>
  <si>
    <t>Peinture Rouge Aerosol</t>
  </si>
  <si>
    <t>HU dégripant pénétrant WD40 400ml</t>
  </si>
  <si>
    <t>Pastilles plomb 105°C diam 14,3</t>
  </si>
  <si>
    <t>Papier absorbant blanc 1000S</t>
  </si>
  <si>
    <t>TZe-731</t>
  </si>
  <si>
    <t>TZe-251</t>
  </si>
  <si>
    <t>Ramette papier A4 Saumon</t>
  </si>
  <si>
    <t>Découpe plomb 3m420 14 x 7 de rayon</t>
  </si>
  <si>
    <t>Rouleau de feuillard noir</t>
  </si>
  <si>
    <t>Poche A4 OF VERT</t>
  </si>
  <si>
    <t>Poche A4 OF Bleu</t>
  </si>
  <si>
    <t>Rouleau de feuillard bleu</t>
  </si>
  <si>
    <t>SACHET KRAFT BLANC 15X23 KB15 ( COLIS DE 500)</t>
  </si>
  <si>
    <t>Rouleau d'abrasif ref 866877 38 x 25000 P150</t>
  </si>
  <si>
    <t>Emb bande de garantie en rouleau pp ecolo 50mm*180m ref raja at50lbg</t>
  </si>
  <si>
    <t>Filtre peinture 125µ bleu</t>
  </si>
  <si>
    <t>HYG balai industriel</t>
  </si>
  <si>
    <t>Adhésif masquage lisse 80°C 50MX19MM UC48</t>
  </si>
  <si>
    <t>Goupillon 81AY2M320SC</t>
  </si>
  <si>
    <t>Pile RS alkaline 9V 744-2202</t>
  </si>
  <si>
    <t xml:space="preserve">abra meuleuse NSK cable 588089 vert </t>
  </si>
  <si>
    <t>abra meuleuse NSK cable 588088 bleu</t>
  </si>
  <si>
    <t>Pile Panasonic CR2450 3V platte</t>
  </si>
  <si>
    <t>Scotch papier orange car system</t>
  </si>
  <si>
    <t>Goupillon BC7M180AO BC 7mm</t>
  </si>
  <si>
    <t>Goupillon BC8M180AO BC 8mm</t>
  </si>
  <si>
    <t>EH-608</t>
  </si>
  <si>
    <t>EH-605</t>
  </si>
  <si>
    <t>Eprouvette NC00368 - Type N1-SS PLANEITE 0003 DURETE 73-74,5</t>
  </si>
  <si>
    <t>Lame d'ébavurage ref 10041</t>
  </si>
  <si>
    <t>Lame d'ébavurage triangulaire réversible 10-778</t>
  </si>
  <si>
    <t>Fraise orbital D004,40 EDM Service OFCSD10044155</t>
  </si>
  <si>
    <t>PLASTIFORM 50 INJECT. MELANG.</t>
  </si>
  <si>
    <t>om clé male lgue tete spher 83SH.JP9A</t>
  </si>
  <si>
    <t>OM CUTTER MATOR DROITIER</t>
  </si>
  <si>
    <t>OM LAME TRAPEZE MARTOR ALLFIT</t>
  </si>
  <si>
    <t>Ruban adhésif plomb 100mm</t>
  </si>
  <si>
    <t>PER20 D120</t>
  </si>
  <si>
    <t>OM PINCE MULTIPRISE STANDARD 170,A25</t>
  </si>
  <si>
    <t>Mustang Flex Homme T46</t>
  </si>
  <si>
    <t>275 (46)</t>
  </si>
  <si>
    <t>Vitamine haute vert anis T37</t>
  </si>
  <si>
    <t>137 (37)</t>
  </si>
  <si>
    <t>EPI TETE MASQUE 3M6800</t>
  </si>
  <si>
    <t>Disque autocollant A2300075120</t>
  </si>
  <si>
    <t>Scotch papier orange 2525</t>
  </si>
  <si>
    <t>Rajalabel ES4 Blanc</t>
  </si>
  <si>
    <t>BMC 25AY320SC</t>
  </si>
  <si>
    <t>Curtis Flex Homme T43</t>
  </si>
  <si>
    <t>139 (43)</t>
  </si>
  <si>
    <t>Manchon abrasif double A240001020080</t>
  </si>
  <si>
    <t>Disque autocollant A2300018150</t>
  </si>
  <si>
    <t>Manchon abrasif double A240401025150</t>
  </si>
  <si>
    <t>Manchon abrasif double A240001020240</t>
  </si>
  <si>
    <t>Support fendu de manchon A2501008103 Diam 8</t>
  </si>
  <si>
    <t>Mustang Flex Homme T42</t>
  </si>
  <si>
    <t>275 (42)</t>
  </si>
  <si>
    <t>Odessa 5804 Homme T43</t>
  </si>
  <si>
    <t>8827 (43)</t>
  </si>
  <si>
    <t>Odessa 5804 Homme T46</t>
  </si>
  <si>
    <t>8827 (46)</t>
  </si>
  <si>
    <t>ABRA ROUE SCOTCH BUL S/TIGE PNL4020 6 A 180</t>
  </si>
  <si>
    <t>Disque abrasif fixation automatique A3375038002</t>
  </si>
  <si>
    <t>adhesif tesa kraft 4313</t>
  </si>
  <si>
    <t>Disque autocollant A2305030120</t>
  </si>
  <si>
    <t>Gant Power Fit Clean end.pu UE 10 T08</t>
  </si>
  <si>
    <t>Rouleau d'abrasif 38 x 25 ref 62877 P180</t>
  </si>
  <si>
    <t>Abra pierre india rect fine B8 50*25*200</t>
  </si>
  <si>
    <t>Film noir étirable 450 en 20µ bobine de 300m</t>
  </si>
  <si>
    <t>Etiquettes tracabilite prisma/idea</t>
  </si>
  <si>
    <t>Bouchons BS 104 XL</t>
  </si>
  <si>
    <t>Bouchons BS blanc 12,7 x 16,7 x 25,4</t>
  </si>
  <si>
    <t>Fraise a chf A90°d004.30</t>
  </si>
  <si>
    <t>fraise lime com D003.00/365544</t>
  </si>
  <si>
    <t>fraise lime sph D006.30 /365463</t>
  </si>
  <si>
    <t>fraise lime SPH D005.00/365788</t>
  </si>
  <si>
    <t>Fraise Lime 365461/22803</t>
  </si>
  <si>
    <t>Fraise lime SPH D004.00 ref 365698/22840</t>
  </si>
  <si>
    <t>Lunette MIRA</t>
  </si>
  <si>
    <t>Fraise lime Ogive D003.00 ref 365491/23703</t>
  </si>
  <si>
    <t>RGT 888 T08</t>
  </si>
  <si>
    <t>Bande de toile abrasive Siatop 1815 ref 3869.7936.0080 diam 125 P80</t>
  </si>
  <si>
    <t>Latex Powered L8-9</t>
  </si>
  <si>
    <t>SHOWA T8</t>
  </si>
  <si>
    <t>Ultrane 551 T10</t>
  </si>
  <si>
    <t>Ultrane 551 T08</t>
  </si>
  <si>
    <t>ADHESIF SOL TESA 50X50 JAUNE 04651</t>
  </si>
  <si>
    <t xml:space="preserve">ADHESIF SOL TESA 50X50 VERT 04651  </t>
  </si>
  <si>
    <t xml:space="preserve">Feuille absorbante chimique </t>
  </si>
  <si>
    <t>Rapide coupe spray 70-03 400ml</t>
  </si>
  <si>
    <t>Pochette porte document A4 320x235</t>
  </si>
  <si>
    <t>Manchon abrasif double A240001020320</t>
  </si>
  <si>
    <t>Disque d'abrasion diam 25 G100</t>
  </si>
  <si>
    <t>Roue de polissage 0570968</t>
  </si>
  <si>
    <t>BMC 25AY600AO</t>
  </si>
  <si>
    <t>Meule sur tige 4810714</t>
  </si>
  <si>
    <t>Meule sur tige 4810514</t>
  </si>
  <si>
    <t>Meule sur tige 4810414</t>
  </si>
  <si>
    <t>Gant Power Fit Clean end.pu UE 10 T10</t>
  </si>
  <si>
    <t>Om jeu de clés males long à tete sph an poucs ref facom 835h,jp13u</t>
  </si>
  <si>
    <t>EPI demi masque 3M serie 6200 moyen A2 P3</t>
  </si>
  <si>
    <t>Fraise a lamelles A2200030103240</t>
  </si>
  <si>
    <t>Tampon pour disque de ponçage 20350 76,2 x 12,7 Hookit</t>
  </si>
  <si>
    <t>Mustang Flex Homme T44</t>
  </si>
  <si>
    <t>275 (44)</t>
  </si>
  <si>
    <t>Curtis Flex Homme T44</t>
  </si>
  <si>
    <t>139 (44)</t>
  </si>
  <si>
    <t>TZe-651</t>
  </si>
  <si>
    <t>BMC 25AY500SC</t>
  </si>
  <si>
    <t>Goupillon BC64M180AO BC 6,4mm</t>
  </si>
  <si>
    <t>Gant Power Fit Clean end.pu UE 10 T07</t>
  </si>
  <si>
    <t>SHOWA T9</t>
  </si>
  <si>
    <t>SHOWA T7</t>
  </si>
  <si>
    <t>Rouleau abrasif et support A240300625150</t>
  </si>
  <si>
    <t>Peinture SP350</t>
  </si>
  <si>
    <t>Durcisseur LBYH 200</t>
  </si>
  <si>
    <t>Diluant DL 1511 bidon 5L</t>
  </si>
  <si>
    <t>LBYH 203 noir mat - 5kg</t>
  </si>
  <si>
    <t>Combinaison taille L</t>
  </si>
  <si>
    <t>Lunettes Axcont AXIS</t>
  </si>
  <si>
    <t>Curtis Flex Homme T45</t>
  </si>
  <si>
    <t>139 (45)</t>
  </si>
  <si>
    <t>Fraise lime sph D012.00 pferd 617694</t>
  </si>
  <si>
    <t>Fraise lime sph D008.00 pferd 617687</t>
  </si>
  <si>
    <t>Sac noir 100l 5060</t>
  </si>
  <si>
    <t>PIERRE CARREE 9011 16 X 150</t>
  </si>
  <si>
    <t>Feuille absorbante tous liquide simple épaisseur 40*50cm</t>
  </si>
  <si>
    <t>Etiquette Beige 80 x 38 mm avec œillet ref ETIC38</t>
  </si>
  <si>
    <t>Vert 7M</t>
  </si>
  <si>
    <t>Epi tete 6865 film de protection visiere ref 3M 6865</t>
  </si>
  <si>
    <t>Absorbant attapulgite calcinée 20kg</t>
  </si>
  <si>
    <t>Rouleau d'abrasif 38 x 25 ref 62879 P320</t>
  </si>
  <si>
    <t>hyg bidon avec pulverisateur</t>
  </si>
  <si>
    <t>Rouleau d'abrasif 38 x 25 ref 62881 P400</t>
  </si>
  <si>
    <t>Rouleau d'abrasif ref 866878 38 x 25000 P180</t>
  </si>
  <si>
    <t>Marteau rond horloger 80 art: 632180</t>
  </si>
  <si>
    <t>Peinture durcisseur pour SP350 en 0,5L</t>
  </si>
  <si>
    <t>RONDELLE CUIVRE RECUITE Diametre 6,2 x 10 x 1,5</t>
  </si>
  <si>
    <t>Pochette porte document RLT05 22 x 16</t>
  </si>
  <si>
    <t>boucle acier pour feuillard 16mm</t>
  </si>
  <si>
    <t>abra meuleuse NSK KC-300 45°</t>
  </si>
  <si>
    <t>Bouchons TSO281</t>
  </si>
  <si>
    <t>COUPLANT OG1 CODE0148417</t>
  </si>
  <si>
    <t>Encre indélébile Couleur Bleu</t>
  </si>
  <si>
    <t>Plateau disque sup dynabrade</t>
  </si>
  <si>
    <t>Adhésif tableau/planning</t>
  </si>
  <si>
    <t>Novofil NHS 9906 015 053</t>
  </si>
  <si>
    <t>Balayette 4 rangs</t>
  </si>
  <si>
    <t>Cadenas de sureté 30mm</t>
  </si>
  <si>
    <t>PC21 x 13,m discs</t>
  </si>
  <si>
    <t>PC21 x14mm discs</t>
  </si>
  <si>
    <t>PC21 x 18mm discs</t>
  </si>
  <si>
    <t>PC21 20mm discs</t>
  </si>
  <si>
    <t>PC21 x 15mm discs</t>
  </si>
  <si>
    <t>Œillet-pc21 donuts 23mm odx10mm</t>
  </si>
  <si>
    <t>PC21 50 mm green polyester tape</t>
  </si>
  <si>
    <t>PC21 donuts 21mm od x 8mm id</t>
  </si>
  <si>
    <t>PC21 donuts 22mm od x 8mm id</t>
  </si>
  <si>
    <t>PC21 36mm discs</t>
  </si>
  <si>
    <t>PC21 donuts 17mm od x 8mm id</t>
  </si>
  <si>
    <t>PC21 donuts 15mm odx8mm</t>
  </si>
  <si>
    <t>PC21 x 16mm discs</t>
  </si>
  <si>
    <t>PC21 100mm green polyester tape</t>
  </si>
  <si>
    <t>DILUANT REACTIF 6940B</t>
  </si>
  <si>
    <t>Meule abrasive série 1000 1-7SF 6 x 1 x 1</t>
  </si>
  <si>
    <t>Scotch brite WR-RL SVFN 100 mm x 10 m</t>
  </si>
  <si>
    <t>Bouchons Oreille Orange</t>
  </si>
  <si>
    <t>Gant Power Fit Clean end.pu UE 10 T06</t>
  </si>
  <si>
    <t>Disque d'abrasion diam 25 G080</t>
  </si>
  <si>
    <t>Tourne a gauche M4-12</t>
  </si>
  <si>
    <t>Tourne a gauche M1-M10 828229</t>
  </si>
  <si>
    <t>abra roue lamelle scotch brite</t>
  </si>
  <si>
    <t>Korfil-E 1083-2</t>
  </si>
  <si>
    <t>Plateau de ponçage DYNABRADE 56084</t>
  </si>
  <si>
    <t>ABRA ROUE ABRASIF DIAM 200</t>
  </si>
  <si>
    <t>Jeu de 6 fraises à ébavurer</t>
  </si>
  <si>
    <t>Mètre ruban 2m 706134</t>
  </si>
  <si>
    <t>ADHESIF SOL TESA 50X50 Bleu 04651</t>
  </si>
  <si>
    <t>Vitamine haute vert anis T38</t>
  </si>
  <si>
    <t>137 (38)</t>
  </si>
  <si>
    <t>RGT 888 T10</t>
  </si>
  <si>
    <t>RGT 888 T09</t>
  </si>
  <si>
    <t>RGT 888 T07</t>
  </si>
  <si>
    <t>RONDELLE CUIVRE RECUITE Diametre 8,2 x 13 x 2</t>
  </si>
  <si>
    <t>Curtis Flex Homme T41</t>
  </si>
  <si>
    <t>139 (41)</t>
  </si>
  <si>
    <t>Papier Abrasif PS11C P400</t>
  </si>
  <si>
    <t>Etiquettes "Très Fragile"</t>
  </si>
  <si>
    <t>Roue a lamelle  15x15x3 F1515/3 A 180</t>
  </si>
  <si>
    <t>Fraise a lamelles A2200025103150</t>
  </si>
  <si>
    <t>Vitamine haute vert anis T36</t>
  </si>
  <si>
    <t>137 (36)</t>
  </si>
  <si>
    <t>EH-604</t>
  </si>
  <si>
    <t>Carte kanban blanche 130241</t>
  </si>
  <si>
    <t>Meule sur tige 4810914</t>
  </si>
  <si>
    <t>EA9392 kit 908 GR (base epoxy+durcisseur</t>
  </si>
  <si>
    <t>Emb agrafe cuivrées 32x15mm</t>
  </si>
  <si>
    <t>Pelle Ménage 845522</t>
  </si>
  <si>
    <t>Disque autocollant A2300030240</t>
  </si>
  <si>
    <t>Disque autocollant A230 3</t>
  </si>
  <si>
    <t>Disque autocollant A2300030150</t>
  </si>
  <si>
    <t>Rouleau abrasif et support A240401025080</t>
  </si>
  <si>
    <t>Disque autocollant A2305030080</t>
  </si>
  <si>
    <t>Fraise a lamelles GR150</t>
  </si>
  <si>
    <t>Manchon abrasif</t>
  </si>
  <si>
    <t>Manchon abrasif double A240401025080</t>
  </si>
  <si>
    <t>Fraise a lamelles A2200050156120</t>
  </si>
  <si>
    <t>Disque autocollant A2305018120</t>
  </si>
  <si>
    <t>Disque autocollant A2300018240</t>
  </si>
  <si>
    <t>Fraise a lamelles A2200015153120</t>
  </si>
  <si>
    <t>Support disque d'abrasion A250303030001</t>
  </si>
  <si>
    <t>ABRA SUPPORT POUR CAPUCHON LUKAS A250000713</t>
  </si>
  <si>
    <t>Fraise a lamelles A2200015153150</t>
  </si>
  <si>
    <t>ABRA SUPPORT POUR CAPUCHON LUKAS A250000513</t>
  </si>
  <si>
    <t>ABRA SUPPORT POUR CAPUCHON LUKAS A250001013</t>
  </si>
  <si>
    <t>Manchon abrasif double A240000810150</t>
  </si>
  <si>
    <t>Disque autocollant A2300018120</t>
  </si>
  <si>
    <t>Meule sur tige 4811914</t>
  </si>
  <si>
    <t>Meule sur tige 4811014</t>
  </si>
  <si>
    <t>Lampe loupe led</t>
  </si>
  <si>
    <t>FRAISE LIME OGIVE HEMI D005,00</t>
  </si>
  <si>
    <t>Ebavurage boite de 5 kopal d66 10-267</t>
  </si>
  <si>
    <t>Abra pince chc 90616 58210616</t>
  </si>
  <si>
    <t>Bande grain trizact 50*6000mm A100</t>
  </si>
  <si>
    <t>Bande grain trizact 50*6000mm A45</t>
  </si>
  <si>
    <t>Couvercle pour pot plastique multimix 750ml</t>
  </si>
  <si>
    <t>Feuille polishing 3M 481Q 30 Y 216*280</t>
  </si>
  <si>
    <t>RONDELLE CUIVRE RECUITE Diametre 5,2 x 8,5 x 1,5</t>
  </si>
  <si>
    <t>Manchon abrasif double A2400001530120</t>
  </si>
  <si>
    <t>Disque autocollant A2300018080</t>
  </si>
  <si>
    <t>Manchon abrasif double 47546</t>
  </si>
  <si>
    <t>Abra disque autogrip abranet</t>
  </si>
  <si>
    <t>Disque d'abrasion 4742511</t>
  </si>
  <si>
    <t>Josia 6804 Femme T42</t>
  </si>
  <si>
    <t>136 (42)</t>
  </si>
  <si>
    <t>Curtis Flex Homme T40</t>
  </si>
  <si>
    <t>139 (40)</t>
  </si>
  <si>
    <t>Vitamine haute vert anis T39</t>
  </si>
  <si>
    <t>137 (39)</t>
  </si>
  <si>
    <t>Etiquette ZEBRA 57x32MM carton de 12</t>
  </si>
  <si>
    <t>Josia 6804 Femme T43</t>
  </si>
  <si>
    <t>136 (43)</t>
  </si>
  <si>
    <t>Abra meuleuse NSK IR-310</t>
  </si>
  <si>
    <t>Curtis Flex Homme T37</t>
  </si>
  <si>
    <t>139 (37)</t>
  </si>
  <si>
    <t>Vitamine haute vert anis T41</t>
  </si>
  <si>
    <t>137 (41)</t>
  </si>
  <si>
    <t>Resine de rebouchage HYSOL9394</t>
  </si>
  <si>
    <t>Peinture diluant pour SP350</t>
  </si>
  <si>
    <t>Finit priam 32005 partie B</t>
  </si>
  <si>
    <t>Finit priam 32005-3 noir mat</t>
  </si>
  <si>
    <t>Support disque d'abrasion A33600500026</t>
  </si>
  <si>
    <t>Support disque d'abrasion A33600380026</t>
  </si>
  <si>
    <t>Scalpel grafix 23111-54 pour lames N°10 et 424</t>
  </si>
  <si>
    <t>Lame de scapel inox n°10 bte de 100</t>
  </si>
  <si>
    <t>Combinaison anti-acide TL</t>
  </si>
  <si>
    <t>Couvercle Pot plastique multimix 2240ML</t>
  </si>
  <si>
    <t>Orange 6S</t>
  </si>
  <si>
    <t>Scotch brite GP-RL GPSM 125 mm x 10 m</t>
  </si>
  <si>
    <t>Colle UHU endfest 300 KCM2</t>
  </si>
  <si>
    <t>Odessa 5804 Homme T45</t>
  </si>
  <si>
    <t>8827 (45)</t>
  </si>
  <si>
    <t>Odessa 5804 Homme T44</t>
  </si>
  <si>
    <t>8827 (44)</t>
  </si>
  <si>
    <t>Josia 6804 Femme T38</t>
  </si>
  <si>
    <t>136 (38)</t>
  </si>
  <si>
    <t>Ultrane 551 T06</t>
  </si>
  <si>
    <t>Combinaison anti-acide TXL</t>
  </si>
  <si>
    <t>Abra brique a polir verte PFERD PP1VPFE</t>
  </si>
  <si>
    <t>Pot plastique multimix 750ML</t>
  </si>
  <si>
    <t>Etiquette AM 80 x 38 mm dérogation</t>
  </si>
  <si>
    <t>Abra disque klingsport socat 1/4 de tour 400 diam 50 gr 295395</t>
  </si>
  <si>
    <t>Gants Kevlar</t>
  </si>
  <si>
    <t>Josia 6804 Femme T40</t>
  </si>
  <si>
    <t>136 (40)</t>
  </si>
  <si>
    <t>Recharge marqueur Noir</t>
  </si>
  <si>
    <t>Marqueur V Board Master Black</t>
  </si>
  <si>
    <t>ADHESIF SOL TESA 50X50 ROUGE 04651</t>
  </si>
  <si>
    <t>Marteau rivoir trimatière 40mm giss 845305</t>
  </si>
  <si>
    <t>Recharge tampon blanc ER17</t>
  </si>
  <si>
    <t>Caisse+croisillon pm 521x347x265</t>
  </si>
  <si>
    <t>Etiquette imprimante laser</t>
  </si>
  <si>
    <t>Nitrile Powder Free S6-7</t>
  </si>
  <si>
    <t>SHOWA T10</t>
  </si>
  <si>
    <t>Papier Abrasif PS11C P180 Carbure Silicium</t>
  </si>
  <si>
    <t>Papier Abrasif PS11C P150</t>
  </si>
  <si>
    <t>Disque autocollant A2300030080</t>
  </si>
  <si>
    <t>Disque abrasif autocollant diam 48 G150</t>
  </si>
  <si>
    <t>Curtis Flex Homme T46</t>
  </si>
  <si>
    <t>139 (46)</t>
  </si>
  <si>
    <t>PC21 x 17mm discs</t>
  </si>
  <si>
    <t>RENI bille rubis D4 L40</t>
  </si>
  <si>
    <t>Stylet M3 bille nitrure de scilicium D4 L50</t>
  </si>
  <si>
    <t>Stylet M3 bille nitrure de scilicium D4 L21</t>
  </si>
  <si>
    <t>Stylet tige carbone bille rubis D 4 L75</t>
  </si>
  <si>
    <t>Stylet tige carbone bille dubis D 2 L14</t>
  </si>
  <si>
    <t>Stylet tige carbone bille dubis D 4 L22</t>
  </si>
  <si>
    <t>Stylet cylindrique tige carbure D 2 L40</t>
  </si>
  <si>
    <t>Stylet caer bille rubis D 1</t>
  </si>
  <si>
    <t>Stylet acier bille rubis D 3</t>
  </si>
  <si>
    <t>Stylet acier bille rubis D 2</t>
  </si>
  <si>
    <t xml:space="preserve">Kit de nettoyage CK200 </t>
  </si>
  <si>
    <t>Allonge légère 50mm</t>
  </si>
  <si>
    <t>Module TP200 force standard</t>
  </si>
  <si>
    <t>Palpeur TP200 capteur seul sans module</t>
  </si>
  <si>
    <t>Clé male hexagonale 83SH 2,5 ref 0139x83SH2.5</t>
  </si>
  <si>
    <t>Toile abrasive 230x280 GR240</t>
  </si>
  <si>
    <t>Pince CHC3.0 CHC 94030</t>
  </si>
  <si>
    <t>Marqueur V Board Master Orange</t>
  </si>
  <si>
    <t>Marqueur V Board Master Vert</t>
  </si>
  <si>
    <t>Marqueur V Board Master Bleu</t>
  </si>
  <si>
    <t>Marqueur V Board Master Rouge</t>
  </si>
  <si>
    <t>Colle 406</t>
  </si>
  <si>
    <t>Recharge marqueur Vert</t>
  </si>
  <si>
    <t>Abra tige de 6 plateau roloc</t>
  </si>
  <si>
    <t>Rouleau 950 etiquettes</t>
  </si>
  <si>
    <t>Recharge marqueur Orange</t>
  </si>
  <si>
    <t>Recharge marqueur Rouge</t>
  </si>
  <si>
    <t>Recharge marqueur Bleu</t>
  </si>
  <si>
    <t>Fraise a lamelles A2200030156150</t>
  </si>
  <si>
    <t>Manchon abrasif double 47556</t>
  </si>
  <si>
    <t>Manchon abrasif double 47555</t>
  </si>
  <si>
    <t>Manchon abrasif double 47545</t>
  </si>
  <si>
    <t>Roue a lamelles F1015/3A180</t>
  </si>
  <si>
    <t>Mustang Flex Homme T47</t>
  </si>
  <si>
    <t>275 (47)</t>
  </si>
  <si>
    <t>Eprouvette aube OGV-7</t>
  </si>
  <si>
    <t>Latex Powered X9-10</t>
  </si>
  <si>
    <t>Ramette papier A4 Bleu</t>
  </si>
  <si>
    <t>Mustang Flex Homme T45</t>
  </si>
  <si>
    <t>275 (45)</t>
  </si>
  <si>
    <t>Manche a balai embout vis 845205</t>
  </si>
  <si>
    <t>Graisse thermoplex aln 1001/00 1101016</t>
  </si>
  <si>
    <t>RONDELLE CUIVRE RECUITE Diametre 10,2 x 16 x 2</t>
  </si>
  <si>
    <t>Etiquettes "Fragile"</t>
  </si>
  <si>
    <t>abra abrasif poncage triangulaire 93 mm oxyde alumine G80</t>
  </si>
  <si>
    <t>Papier pad pack LC brun</t>
  </si>
  <si>
    <t>Plateau rotatif moyen dur 0020.0174.01 diam 125mm M14</t>
  </si>
  <si>
    <t>Caisse pm 521x347x265</t>
  </si>
  <si>
    <t>Croisillon 521x347x265</t>
  </si>
  <si>
    <t>Croisillon 730x355x330</t>
  </si>
  <si>
    <t>Adhésif double face</t>
  </si>
  <si>
    <t>Pince de réduction 3 pr</t>
  </si>
  <si>
    <t>Eponge abrasive super fine ref 03810</t>
  </si>
  <si>
    <t>Maillet buis</t>
  </si>
  <si>
    <t>Boite tirette brun 330x100x100</t>
  </si>
  <si>
    <t>Boite tirette ecru brun df10 15</t>
  </si>
  <si>
    <t>Sachet mousse 250x400 M06</t>
  </si>
  <si>
    <t>Ca 650x600x600 dd30</t>
  </si>
  <si>
    <t>Caisse 730x355x330</t>
  </si>
  <si>
    <t>Ca-dd lne 2m 600x400x400mm</t>
  </si>
  <si>
    <t>caisse 400x300x300</t>
  </si>
  <si>
    <t>Rouleau bulle eco 50y 10mm 800x150m</t>
  </si>
  <si>
    <t>Abra pierre india rect med B8 50*25*200</t>
  </si>
  <si>
    <t>Caisse fond 1160x775x900</t>
  </si>
  <si>
    <t>ceinture 1160x775x900</t>
  </si>
  <si>
    <t>caisse/ceinture 1160x775x900</t>
  </si>
  <si>
    <t>Carton galia A10</t>
  </si>
  <si>
    <t>Sachet bulle 300x400xdia 10 80y</t>
  </si>
  <si>
    <t>Plateau thermo ps noir</t>
  </si>
  <si>
    <t>Plateau thermo 200x300</t>
  </si>
  <si>
    <t>Plateau thermo B.46</t>
  </si>
  <si>
    <t>Caisse américaine 1000x600x300mm</t>
  </si>
  <si>
    <t>Callage aubes</t>
  </si>
  <si>
    <t>Sachet mousse ESD 30x40 SACM20</t>
  </si>
  <si>
    <t>Caisse 700x200x100</t>
  </si>
  <si>
    <t>Sachet mousse esd 10x15 sacm15</t>
  </si>
  <si>
    <t>Rouleau mousse 1mm</t>
  </si>
  <si>
    <t>Rouleau mousse ESD</t>
  </si>
  <si>
    <t>Croisillon 2 cases 340x140x130</t>
  </si>
  <si>
    <t>Croisillon 3x2 cases</t>
  </si>
  <si>
    <t>Caisse 490x285x100</t>
  </si>
  <si>
    <t>Boite tirette brun 580x300x150</t>
  </si>
  <si>
    <t>Caisse 250x240x100</t>
  </si>
  <si>
    <t>Feuille à bulle b80 d10 400x1200mm</t>
  </si>
  <si>
    <t>Sachet mousse 150x250</t>
  </si>
  <si>
    <t>Sachet mousse 100x165</t>
  </si>
  <si>
    <t>Sachet bulle 150x250</t>
  </si>
  <si>
    <t>Sachet bulle 100x150</t>
  </si>
  <si>
    <t>caisse 300x200x170</t>
  </si>
  <si>
    <t>caisse 200x200x140</t>
  </si>
  <si>
    <t>Etui brun 350x280x80</t>
  </si>
  <si>
    <t>Boite tirette brun 100x80x60</t>
  </si>
  <si>
    <t>Caisse 780x380x300</t>
  </si>
  <si>
    <t>EH-606</t>
  </si>
  <si>
    <t>Tige support abrasif</t>
  </si>
  <si>
    <t>Emb agrafes cuivrées 32x15mm</t>
  </si>
  <si>
    <t>Bracelet caoutchouc élastique 100x8  (sachet 1kg)</t>
  </si>
  <si>
    <t>Perchlorethylene</t>
  </si>
  <si>
    <t>SACHET SOUFFLET CRAFT 16*30*10CM (COLIS DE 1000)</t>
  </si>
  <si>
    <t>Disque autocollant A2305018080</t>
  </si>
  <si>
    <t>Papier Abrasif 734 P80</t>
  </si>
  <si>
    <t>m1117-0</t>
  </si>
  <si>
    <t>Disque de ponçage vert 307D diam 85 P80</t>
  </si>
  <si>
    <t>Fraise lime sph D012.70  367217</t>
  </si>
  <si>
    <t>Bleu 8L réf S722008BLL</t>
  </si>
  <si>
    <t>Palette bois 800x600</t>
  </si>
  <si>
    <t>Jeu de 12 clés mixtes facom 440.JP12A</t>
  </si>
  <si>
    <t>Clé male long tete sphérique GISS 827032</t>
  </si>
  <si>
    <t>Paire manchette protection peintre</t>
  </si>
  <si>
    <t>om clé male lgue tete spher réf: 827032</t>
  </si>
  <si>
    <t>CUTTER SECUPRO MARTEGO Ref :  4584*122001.02</t>
  </si>
  <si>
    <t>Pile Panasonic CR1620 3V platte</t>
  </si>
  <si>
    <t>abra plateau poncage triang auto-aggripant</t>
  </si>
  <si>
    <t>Tube transparent</t>
  </si>
  <si>
    <t>Embout dynano torque GISS 840414</t>
  </si>
  <si>
    <t>Jeu d'exctracteur 761-C-5</t>
  </si>
  <si>
    <t>Roue a lamelles F1015/3A120</t>
  </si>
  <si>
    <t>Pinceau nylon plat 20mm GISS 854257</t>
  </si>
  <si>
    <t>PEINTURE GRAPHITEE INDESTRUCTIBLE PAINT LTD</t>
  </si>
  <si>
    <t>Rouleau etiquette 310126</t>
  </si>
  <si>
    <t>Mustang Flex Homme T40</t>
  </si>
  <si>
    <t>275 (40)</t>
  </si>
  <si>
    <t xml:space="preserve">Pbag10 raja grip eco bleu 10*15 cm </t>
  </si>
  <si>
    <t>Metr stylet ceram M4 L100 A-5000-3712</t>
  </si>
  <si>
    <t>Vitamine haute vert anis T40</t>
  </si>
  <si>
    <t>137 (40)</t>
  </si>
  <si>
    <t>SPC40G poche A4 OF ORANGE</t>
  </si>
  <si>
    <t>Rouleau atelier G150 GISS: 808443</t>
  </si>
  <si>
    <t>Rouleau atelier G180 GISS: 808444</t>
  </si>
  <si>
    <t>Rouleau d'abrasif ref 866879 38 x 25000 P240</t>
  </si>
  <si>
    <t>Reglet inox 200mm</t>
  </si>
  <si>
    <t>Main manchette cuir croute</t>
  </si>
  <si>
    <t>Etiquette ZEBRA 102,6x152MM carton de 12</t>
  </si>
  <si>
    <t>LAME INDUSTRIELLE N.92 4584*92.66</t>
  </si>
  <si>
    <t>Mustang Flex Homme T39</t>
  </si>
  <si>
    <t>275 (39)</t>
  </si>
  <si>
    <t>Lame de scie à main300x13x0,65 12DTS 57BS1232-BGT-50</t>
  </si>
  <si>
    <t>Odessa 1804 Femme T40</t>
  </si>
  <si>
    <t>8827 (40)</t>
  </si>
  <si>
    <t>Eponge abrasive fine ref 03809</t>
  </si>
  <si>
    <t>Combinaison anti-acide TXXL</t>
  </si>
  <si>
    <t>Combinaison anti-acide TM</t>
  </si>
  <si>
    <t>Rouleau d'atelier 40mmx25m corindon gr 220 ref 808445</t>
  </si>
  <si>
    <t>PC21 46mm discs</t>
  </si>
  <si>
    <t>PC21 21mm dia discs</t>
  </si>
  <si>
    <t>Pastilles plomb 105°C diam 17,4</t>
  </si>
  <si>
    <t>Pastilles plomb 105°C diam 20,6</t>
  </si>
  <si>
    <t>Ruban adhésif plomb 50,8mm</t>
  </si>
  <si>
    <t>Pastilles plomb 105°C diam 13,5</t>
  </si>
  <si>
    <t>Bouchons EPDM noirs 14,3 x 19,1 x 25,4</t>
  </si>
  <si>
    <t>Bouchon caoutchouc noir 180°C 6,3*9,5*19  QTY 1000</t>
  </si>
  <si>
    <t>Bouchon caoutchouc noir 180°C 9,5*14,3*25,4  QTY 100</t>
  </si>
  <si>
    <t>Bouchons BTS 042 315°C 7,9 x 3,9 x 31,8 x 31,8</t>
  </si>
  <si>
    <t>Bouchons BTS 040 315°C 7 x 32 x 23,4 x 23,8</t>
  </si>
  <si>
    <t>Bouchons BS 108 315°C 11,1 x 15,88 x 20,63</t>
  </si>
  <si>
    <t>Curtis Flex Homme T39</t>
  </si>
  <si>
    <t>139 (39)</t>
  </si>
  <si>
    <t>Mousse anthracite 760x560x12</t>
  </si>
  <si>
    <t>Mousse anthracite 960x560x12</t>
  </si>
  <si>
    <t>Aérosol 400ml wadis 24</t>
  </si>
  <si>
    <t>Abrasif ponçage triangulaire Gr120</t>
  </si>
  <si>
    <t>Rouleau bache transparente 75 m² 50µ 854255</t>
  </si>
  <si>
    <t>IH - 300 embout pour outil rotatif tete droite</t>
  </si>
  <si>
    <t>Rouleau d'abrasif ref 808445 38 x 25000 P220</t>
  </si>
  <si>
    <t>Josia 6804 Femme T41</t>
  </si>
  <si>
    <t>136 (41)</t>
  </si>
  <si>
    <t>Facom 84TC5 clé male 6 pans en T</t>
  </si>
  <si>
    <t>Facom 84TC6 clé male 6 pans en T</t>
  </si>
  <si>
    <t>(Tous)</t>
  </si>
  <si>
    <t>Étiquettes de lignes</t>
  </si>
  <si>
    <t>Total général</t>
  </si>
  <si>
    <t>Étiquettes de colonnes</t>
  </si>
  <si>
    <t>mars</t>
  </si>
  <si>
    <t>mai</t>
  </si>
  <si>
    <t>juin</t>
  </si>
  <si>
    <t>août</t>
  </si>
  <si>
    <t>Total Somme de Quantité
Entrée</t>
  </si>
  <si>
    <t>Somme de Quantité
Sortie</t>
  </si>
  <si>
    <t>136 (39)</t>
  </si>
  <si>
    <t>276 (43)</t>
  </si>
  <si>
    <t>276 (44)</t>
  </si>
  <si>
    <t>276 (41)</t>
  </si>
  <si>
    <t>276 (45)</t>
  </si>
  <si>
    <t>m1117-1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</si>
  <si>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</si>
  <si>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</si>
  <si>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</si>
  <si>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</si>
  <si>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</si>
  <si>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</si>
  <si>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</si>
  <si>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</si>
  <si>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</si>
  <si>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</si>
  <si>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</si>
  <si>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</si>
  <si>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</si>
  <si>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</si>
  <si>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octobre</t>
  </si>
  <si>
    <t>novembre</t>
  </si>
  <si>
    <t>décembre</t>
  </si>
  <si>
    <t>Conso journaliére</t>
  </si>
  <si>
    <t>Conso mensuel</t>
  </si>
  <si>
    <t>M1043-0</t>
  </si>
  <si>
    <t>M1044-0</t>
  </si>
  <si>
    <t>M5051-0</t>
  </si>
  <si>
    <t>Nombre de Quantité</t>
  </si>
  <si>
    <t>Somme de Quantité
Entrée</t>
  </si>
  <si>
    <t>Total Nombre de Quantité</t>
  </si>
  <si>
    <t>Curtis flex homme T38</t>
  </si>
  <si>
    <t>139 (38)</t>
  </si>
  <si>
    <t xml:space="preserve">Accus AAA 504-6051 </t>
  </si>
  <si>
    <t>Rouleau etique zebra800262-125 57,15 x 31,75</t>
  </si>
  <si>
    <t>Porte disque abrasif diam 10</t>
  </si>
  <si>
    <t>Disque autocollant A2300018180</t>
  </si>
  <si>
    <t>Cartouche filtrante BIG BLUE 5 µm 73837</t>
  </si>
  <si>
    <t>Filtre à poche taille 2-25aem</t>
  </si>
  <si>
    <t>Toile filtrante NW50/62/75 25</t>
  </si>
  <si>
    <t>Toile filtrante NW50/62/75 50</t>
  </si>
  <si>
    <t>Bouchons BS blanc 14,3 x 19,1 x 25,4</t>
  </si>
  <si>
    <t>Cartouche filtrante BIG BLUE 25 µm 73831</t>
  </si>
  <si>
    <t>Ruban adhésif bleu 204°C</t>
  </si>
  <si>
    <t>Josia 6804 Femme T39</t>
  </si>
  <si>
    <t>Cartouche filt BIG BLUE 50 µm 255496-3</t>
  </si>
  <si>
    <t>Cléf male 6 pans à rotule en pouce ref 83SH.3/16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</si>
</sst>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</fills>
  <borders count="9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ashed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/>
      <diagonal/>
    </border>
    <border>
      <left style="double">
        <color indexed="64"/>
      </left>
      <right/>
      <top style="dashed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theme="4" tint="-0.24994659260841701"/>
      </left>
      <right style="double">
        <color theme="4" tint="-0.24994659260841701"/>
      </right>
      <top style="dashed">
        <color indexed="64"/>
      </top>
      <bottom style="double">
        <color indexed="64"/>
      </bottom>
      <diagonal/>
    </border>
    <border>
      <left style="double">
        <color theme="4" tint="-0.24994659260841701"/>
      </left>
      <right style="double">
        <color theme="4" tint="-0.24994659260841701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ouble">
        <color indexed="64"/>
      </left>
      <right/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ck">
        <color theme="4"/>
      </left>
      <right style="thick">
        <color theme="4"/>
      </right>
      <top style="thick">
        <color theme="4"/>
      </top>
      <bottom style="thick">
        <color theme="4"/>
      </bottom>
      <diagonal/>
    </border>
    <border>
      <left/>
      <right style="thick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theme="4" tint="-0.24994659260841701"/>
      </left>
      <right style="double">
        <color theme="4" tint="-0.24994659260841701"/>
      </right>
      <top style="dashed">
        <color indexed="64"/>
      </top>
      <bottom/>
      <diagonal/>
    </border>
    <border>
      <left/>
      <right style="thick">
        <color indexed="64"/>
      </right>
      <top style="double">
        <color rgb="FFFF0000"/>
      </top>
      <bottom/>
      <diagonal/>
    </border>
    <border>
      <left style="medium">
        <color indexed="64"/>
      </left>
      <right style="double">
        <color rgb="FFFF0000"/>
      </right>
      <top style="double">
        <color rgb="FFFF0000"/>
      </top>
      <bottom/>
      <diagonal/>
    </border>
    <border>
      <left style="thick">
        <color indexed="64"/>
      </left>
      <right style="thick">
        <color indexed="64"/>
      </right>
      <top style="dashed">
        <color indexed="64"/>
      </top>
      <bottom style="double">
        <color rgb="FFFF0000"/>
      </bottom>
      <diagonal/>
    </border>
    <border>
      <left style="medium">
        <color indexed="64"/>
      </left>
      <right style="double">
        <color rgb="FFFF0000"/>
      </right>
      <top style="dashed">
        <color indexed="64"/>
      </top>
      <bottom style="double">
        <color rgb="FFFF0000"/>
      </bottom>
      <diagonal/>
    </border>
    <border>
      <left style="double">
        <color indexed="64"/>
      </left>
      <right/>
      <top style="double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ashed">
        <color rgb="FFFF0000"/>
      </bottom>
      <diagonal/>
    </border>
    <border>
      <left style="double">
        <color rgb="FFFF0000"/>
      </left>
      <right style="double">
        <color theme="4" tint="-0.24994659260841701"/>
      </right>
      <top style="double">
        <color rgb="FFFF0000"/>
      </top>
      <bottom style="dashed">
        <color rgb="FFFF0000"/>
      </bottom>
      <diagonal/>
    </border>
    <border>
      <left style="double">
        <color rgb="FFFF0000"/>
      </left>
      <right style="double">
        <color rgb="FFFF0000"/>
      </right>
      <top style="dashed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indexed="64"/>
      </right>
      <top style="dashed">
        <color rgb="FFFF0000"/>
      </top>
      <bottom style="double">
        <color rgb="FFFF0000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double">
        <color theme="4" tint="-0.24994659260841701"/>
      </left>
      <right style="thick">
        <color theme="4"/>
      </right>
      <top style="double">
        <color theme="4" tint="-0.24994659260841701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0" fillId="0" borderId="6" xfId="0" pivotButton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4" borderId="0" xfId="0" applyFill="1"/>
    <xf numFmtId="14" fontId="1" fillId="5" borderId="1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14" fontId="1" fillId="5" borderId="2" xfId="0" applyNumberFormat="1" applyFont="1" applyFill="1" applyBorder="1" applyAlignment="1">
      <alignment horizontal="center" vertical="center" wrapText="1"/>
    </xf>
    <xf numFmtId="14" fontId="1" fillId="4" borderId="2" xfId="0" applyNumberFormat="1" applyFont="1" applyFill="1" applyBorder="1" applyAlignment="1">
      <alignment horizontal="center" vertical="center" wrapText="1"/>
    </xf>
    <xf numFmtId="14" fontId="1" fillId="5" borderId="0" xfId="0" applyNumberFormat="1" applyFont="1" applyFill="1" applyBorder="1" applyAlignment="1">
      <alignment horizontal="center" vertical="center" wrapText="1"/>
    </xf>
    <xf numFmtId="14" fontId="1" fillId="4" borderId="0" xfId="0" applyNumberFormat="1" applyFont="1" applyFill="1" applyBorder="1" applyAlignment="1">
      <alignment horizontal="center" vertical="center" wrapText="1"/>
    </xf>
    <xf numFmtId="14" fontId="1" fillId="5" borderId="4" xfId="0" applyNumberFormat="1" applyFont="1" applyFill="1" applyBorder="1" applyAlignment="1">
      <alignment horizontal="center" vertical="center" wrapText="1"/>
    </xf>
    <xf numFmtId="14" fontId="0" fillId="5" borderId="1" xfId="0" applyNumberFormat="1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14" fontId="0" fillId="5" borderId="2" xfId="0" applyNumberFormat="1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14" fontId="0" fillId="4" borderId="2" xfId="0" applyNumberFormat="1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4" fontId="0" fillId="4" borderId="2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4" fontId="0" fillId="5" borderId="0" xfId="0" applyNumberFormat="1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14" fontId="0" fillId="4" borderId="0" xfId="0" applyNumberFormat="1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14" fontId="0" fillId="5" borderId="4" xfId="0" applyNumberFormat="1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0" fillId="9" borderId="17" xfId="0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0" fillId="9" borderId="21" xfId="0" applyFill="1" applyBorder="1" applyAlignment="1">
      <alignment horizontal="center"/>
    </xf>
    <xf numFmtId="10" fontId="0" fillId="0" borderId="28" xfId="0" applyNumberFormat="1" applyBorder="1" applyAlignment="1">
      <alignment horizontal="center"/>
    </xf>
    <xf numFmtId="10" fontId="0" fillId="0" borderId="26" xfId="0" applyNumberFormat="1" applyBorder="1" applyAlignment="1">
      <alignment horizontal="center"/>
    </xf>
    <xf numFmtId="10" fontId="0" fillId="0" borderId="29" xfId="0" applyNumberFormat="1" applyBorder="1" applyAlignment="1">
      <alignment horizontal="center"/>
    </xf>
    <xf numFmtId="10" fontId="0" fillId="0" borderId="23" xfId="0" applyNumberFormat="1" applyBorder="1" applyAlignment="1">
      <alignment horizontal="center"/>
    </xf>
    <xf numFmtId="0" fontId="0" fillId="9" borderId="17" xfId="0" applyFill="1" applyBorder="1" applyAlignment="1">
      <alignment horizontal="center" vertical="center"/>
    </xf>
    <xf numFmtId="0" fontId="0" fillId="0" borderId="0" xfId="0" applyBorder="1"/>
    <xf numFmtId="10" fontId="0" fillId="0" borderId="31" xfId="0" applyNumberFormat="1" applyBorder="1" applyAlignment="1">
      <alignment horizontal="center"/>
    </xf>
    <xf numFmtId="0" fontId="0" fillId="0" borderId="32" xfId="0" applyNumberFormat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/>
    </xf>
    <xf numFmtId="10" fontId="0" fillId="0" borderId="34" xfId="0" applyNumberFormat="1" applyBorder="1" applyAlignment="1">
      <alignment horizontal="center"/>
    </xf>
    <xf numFmtId="0" fontId="2" fillId="7" borderId="20" xfId="0" applyFont="1" applyFill="1" applyBorder="1" applyAlignment="1">
      <alignment horizontal="center"/>
    </xf>
    <xf numFmtId="10" fontId="0" fillId="0" borderId="35" xfId="0" applyNumberFormat="1" applyBorder="1" applyAlignment="1">
      <alignment horizontal="center"/>
    </xf>
    <xf numFmtId="0" fontId="2" fillId="7" borderId="22" xfId="0" applyFont="1" applyFill="1" applyBorder="1" applyAlignment="1">
      <alignment horizontal="center" vertical="center"/>
    </xf>
    <xf numFmtId="14" fontId="5" fillId="5" borderId="4" xfId="0" applyNumberFormat="1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0" fillId="0" borderId="37" xfId="0" applyNumberFormat="1" applyBorder="1" applyAlignment="1">
      <alignment horizontal="center" vertical="center"/>
    </xf>
    <xf numFmtId="0" fontId="0" fillId="0" borderId="39" xfId="0" applyNumberFormat="1" applyBorder="1" applyAlignment="1">
      <alignment horizontal="center" vertical="center"/>
    </xf>
    <xf numFmtId="0" fontId="0" fillId="0" borderId="43" xfId="0" applyNumberFormat="1" applyBorder="1"/>
    <xf numFmtId="0" fontId="0" fillId="0" borderId="44" xfId="0" applyNumberFormat="1" applyBorder="1"/>
    <xf numFmtId="10" fontId="0" fillId="0" borderId="46" xfId="0" applyNumberFormat="1" applyBorder="1" applyAlignment="1">
      <alignment horizontal="center"/>
    </xf>
    <xf numFmtId="0" fontId="6" fillId="0" borderId="25" xfId="0" applyFont="1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3" fillId="2" borderId="47" xfId="0" applyFont="1" applyFill="1" applyBorder="1" applyAlignment="1">
      <alignment horizontal="center" vertical="center"/>
    </xf>
    <xf numFmtId="0" fontId="3" fillId="9" borderId="24" xfId="0" applyFont="1" applyFill="1" applyBorder="1" applyAlignment="1">
      <alignment horizontal="center" wrapText="1"/>
    </xf>
    <xf numFmtId="0" fontId="4" fillId="9" borderId="24" xfId="0" applyFont="1" applyFill="1" applyBorder="1" applyAlignment="1">
      <alignment horizontal="center" wrapText="1"/>
    </xf>
    <xf numFmtId="1" fontId="0" fillId="8" borderId="0" xfId="0" applyNumberFormat="1" applyFill="1" applyBorder="1" applyAlignment="1">
      <alignment horizontal="center"/>
    </xf>
    <xf numFmtId="2" fontId="0" fillId="8" borderId="42" xfId="0" applyNumberFormat="1" applyFill="1" applyBorder="1" applyAlignment="1">
      <alignment horizontal="center"/>
    </xf>
    <xf numFmtId="2" fontId="0" fillId="8" borderId="16" xfId="0" applyNumberFormat="1" applyFill="1" applyBorder="1" applyAlignment="1">
      <alignment horizontal="center"/>
    </xf>
    <xf numFmtId="1" fontId="0" fillId="10" borderId="0" xfId="0" applyNumberFormat="1" applyFill="1" applyBorder="1" applyAlignment="1">
      <alignment horizontal="center"/>
    </xf>
    <xf numFmtId="2" fontId="0" fillId="10" borderId="16" xfId="0" applyNumberFormat="1" applyFill="1" applyBorder="1" applyAlignment="1">
      <alignment horizontal="center"/>
    </xf>
    <xf numFmtId="1" fontId="0" fillId="10" borderId="49" xfId="0" applyNumberFormat="1" applyFill="1" applyBorder="1" applyAlignment="1">
      <alignment horizontal="center"/>
    </xf>
    <xf numFmtId="1" fontId="0" fillId="8" borderId="49" xfId="0" applyNumberFormat="1" applyFill="1" applyBorder="1" applyAlignment="1">
      <alignment horizontal="center"/>
    </xf>
    <xf numFmtId="1" fontId="7" fillId="0" borderId="48" xfId="0" applyNumberFormat="1" applyFont="1" applyBorder="1" applyAlignment="1">
      <alignment horizontal="center"/>
    </xf>
    <xf numFmtId="2" fontId="7" fillId="0" borderId="48" xfId="0" applyNumberFormat="1" applyFont="1" applyBorder="1" applyAlignment="1">
      <alignment horizontal="center"/>
    </xf>
    <xf numFmtId="0" fontId="0" fillId="0" borderId="5" xfId="0" pivotButton="1" applyBorder="1"/>
    <xf numFmtId="0" fontId="0" fillId="0" borderId="53" xfId="0" applyNumberFormat="1" applyBorder="1"/>
    <xf numFmtId="0" fontId="0" fillId="0" borderId="43" xfId="0" applyNumberFormat="1" applyBorder="1" applyAlignment="1">
      <alignment horizontal="center" vertical="center"/>
    </xf>
    <xf numFmtId="0" fontId="0" fillId="6" borderId="40" xfId="0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0" fillId="6" borderId="41" xfId="0" applyFill="1" applyBorder="1" applyAlignment="1">
      <alignment horizontal="center" vertical="center"/>
    </xf>
    <xf numFmtId="0" fontId="0" fillId="12" borderId="36" xfId="0" applyFill="1" applyBorder="1" applyAlignment="1">
      <alignment horizontal="center" vertical="center"/>
    </xf>
    <xf numFmtId="0" fontId="0" fillId="13" borderId="6" xfId="0" applyFill="1" applyBorder="1"/>
    <xf numFmtId="0" fontId="0" fillId="13" borderId="6" xfId="0" applyFill="1" applyBorder="1" applyAlignment="1">
      <alignment horizontal="center" vertical="center"/>
    </xf>
    <xf numFmtId="10" fontId="0" fillId="0" borderId="54" xfId="0" applyNumberFormat="1" applyBorder="1" applyAlignment="1">
      <alignment horizontal="center"/>
    </xf>
    <xf numFmtId="1" fontId="0" fillId="0" borderId="55" xfId="0" applyNumberFormat="1" applyBorder="1" applyAlignment="1">
      <alignment horizontal="center"/>
    </xf>
    <xf numFmtId="2" fontId="0" fillId="0" borderId="56" xfId="0" applyNumberFormat="1" applyBorder="1" applyAlignment="1">
      <alignment horizontal="center"/>
    </xf>
    <xf numFmtId="10" fontId="0" fillId="0" borderId="57" xfId="0" applyNumberFormat="1" applyBorder="1" applyAlignment="1">
      <alignment horizontal="center"/>
    </xf>
    <xf numFmtId="2" fontId="0" fillId="0" borderId="58" xfId="0" applyNumberFormat="1" applyBorder="1" applyAlignment="1">
      <alignment horizontal="center"/>
    </xf>
    <xf numFmtId="0" fontId="0" fillId="7" borderId="25" xfId="0" applyFill="1" applyBorder="1" applyAlignment="1">
      <alignment horizontal="center"/>
    </xf>
    <xf numFmtId="0" fontId="0" fillId="9" borderId="26" xfId="0" applyFill="1" applyBorder="1" applyAlignment="1">
      <alignment horizontal="center"/>
    </xf>
    <xf numFmtId="10" fontId="0" fillId="0" borderId="26" xfId="0" applyNumberFormat="1" applyFill="1" applyBorder="1" applyAlignment="1">
      <alignment horizontal="center"/>
    </xf>
    <xf numFmtId="0" fontId="0" fillId="7" borderId="59" xfId="0" applyFill="1" applyBorder="1" applyAlignment="1">
      <alignment horizontal="center"/>
    </xf>
    <xf numFmtId="0" fontId="0" fillId="9" borderId="23" xfId="0" applyFill="1" applyBorder="1" applyAlignment="1">
      <alignment horizontal="center"/>
    </xf>
    <xf numFmtId="1" fontId="0" fillId="7" borderId="25" xfId="0" applyNumberFormat="1" applyFill="1" applyBorder="1" applyAlignment="1">
      <alignment horizontal="center"/>
    </xf>
    <xf numFmtId="1" fontId="0" fillId="9" borderId="26" xfId="0" applyNumberFormat="1" applyFill="1" applyBorder="1" applyAlignment="1">
      <alignment horizontal="center"/>
    </xf>
    <xf numFmtId="0" fontId="0" fillId="9" borderId="60" xfId="0" applyFill="1" applyBorder="1" applyAlignment="1">
      <alignment horizontal="center"/>
    </xf>
    <xf numFmtId="10" fontId="0" fillId="0" borderId="60" xfId="0" applyNumberFormat="1" applyFill="1" applyBorder="1" applyAlignment="1">
      <alignment horizontal="center"/>
    </xf>
    <xf numFmtId="0" fontId="0" fillId="2" borderId="61" xfId="0" applyFill="1" applyBorder="1" applyAlignment="1">
      <alignment horizontal="center"/>
    </xf>
    <xf numFmtId="0" fontId="0" fillId="0" borderId="61" xfId="0" applyFill="1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9" borderId="63" xfId="0" applyFill="1" applyBorder="1" applyAlignment="1">
      <alignment horizontal="center"/>
    </xf>
    <xf numFmtId="10" fontId="0" fillId="0" borderId="63" xfId="0" applyNumberFormat="1" applyFill="1" applyBorder="1" applyAlignment="1">
      <alignment horizontal="center"/>
    </xf>
    <xf numFmtId="10" fontId="0" fillId="0" borderId="64" xfId="0" applyNumberFormat="1" applyFill="1" applyBorder="1" applyAlignment="1">
      <alignment horizontal="center"/>
    </xf>
    <xf numFmtId="1" fontId="0" fillId="10" borderId="65" xfId="0" applyNumberFormat="1" applyFill="1" applyBorder="1" applyAlignment="1">
      <alignment horizontal="center"/>
    </xf>
    <xf numFmtId="0" fontId="0" fillId="3" borderId="66" xfId="0" applyFill="1" applyBorder="1"/>
    <xf numFmtId="0" fontId="0" fillId="0" borderId="67" xfId="0" applyNumberFormat="1" applyBorder="1" applyAlignment="1">
      <alignment horizontal="center" vertical="center"/>
    </xf>
    <xf numFmtId="0" fontId="0" fillId="0" borderId="68" xfId="0" applyNumberFormat="1" applyBorder="1" applyAlignment="1">
      <alignment horizontal="center" vertical="center"/>
    </xf>
    <xf numFmtId="0" fontId="0" fillId="0" borderId="69" xfId="0" applyNumberFormat="1" applyBorder="1" applyAlignment="1">
      <alignment horizontal="center" vertical="center"/>
    </xf>
    <xf numFmtId="0" fontId="0" fillId="0" borderId="70" xfId="0" applyNumberFormat="1" applyBorder="1" applyAlignment="1">
      <alignment horizontal="center" vertical="center"/>
    </xf>
    <xf numFmtId="0" fontId="0" fillId="0" borderId="71" xfId="0" applyNumberFormat="1" applyBorder="1" applyAlignment="1">
      <alignment horizontal="center" vertical="center"/>
    </xf>
    <xf numFmtId="0" fontId="0" fillId="0" borderId="72" xfId="0" applyNumberFormat="1" applyBorder="1" applyAlignment="1">
      <alignment horizontal="center" vertical="center"/>
    </xf>
    <xf numFmtId="0" fontId="0" fillId="8" borderId="0" xfId="0" applyFill="1"/>
    <xf numFmtId="0" fontId="0" fillId="0" borderId="5" xfId="0" applyNumberFormat="1" applyBorder="1" applyAlignment="1">
      <alignment horizontal="center" vertical="center"/>
    </xf>
    <xf numFmtId="0" fontId="0" fillId="0" borderId="73" xfId="0" applyNumberFormat="1" applyBorder="1" applyAlignment="1">
      <alignment horizontal="center" vertical="center"/>
    </xf>
    <xf numFmtId="0" fontId="0" fillId="0" borderId="40" xfId="0" applyNumberFormat="1" applyBorder="1" applyAlignment="1">
      <alignment horizontal="center" vertical="center"/>
    </xf>
    <xf numFmtId="0" fontId="0" fillId="0" borderId="74" xfId="0" applyNumberFormat="1" applyBorder="1" applyAlignment="1">
      <alignment horizontal="center" vertical="center"/>
    </xf>
    <xf numFmtId="0" fontId="0" fillId="0" borderId="75" xfId="0" applyNumberFormat="1" applyBorder="1" applyAlignment="1">
      <alignment horizontal="center" vertical="center"/>
    </xf>
    <xf numFmtId="0" fontId="0" fillId="0" borderId="76" xfId="0" applyNumberFormat="1" applyBorder="1" applyAlignment="1">
      <alignment horizontal="center" vertical="center"/>
    </xf>
    <xf numFmtId="0" fontId="0" fillId="0" borderId="77" xfId="0" applyNumberFormat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13" borderId="51" xfId="0" applyFill="1" applyBorder="1"/>
    <xf numFmtId="0" fontId="0" fillId="13" borderId="50" xfId="0" applyFill="1" applyBorder="1"/>
    <xf numFmtId="14" fontId="5" fillId="5" borderId="1" xfId="0" applyNumberFormat="1" applyFont="1" applyFill="1" applyBorder="1" applyAlignment="1">
      <alignment horizontal="center" vertical="center"/>
    </xf>
    <xf numFmtId="14" fontId="8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14" fontId="8" fillId="5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6" borderId="36" xfId="0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0" fillId="6" borderId="77" xfId="0" applyFill="1" applyBorder="1" applyAlignment="1">
      <alignment horizontal="center" vertical="center"/>
    </xf>
    <xf numFmtId="0" fontId="0" fillId="6" borderId="75" xfId="0" applyFill="1" applyBorder="1" applyAlignment="1">
      <alignment horizontal="center" vertical="center"/>
    </xf>
    <xf numFmtId="0" fontId="0" fillId="6" borderId="86" xfId="0" applyFill="1" applyBorder="1" applyAlignment="1">
      <alignment horizontal="center" vertical="center"/>
    </xf>
    <xf numFmtId="0" fontId="0" fillId="0" borderId="87" xfId="0" applyNumberFormat="1" applyBorder="1" applyAlignment="1">
      <alignment horizontal="center" vertical="center"/>
    </xf>
    <xf numFmtId="0" fontId="0" fillId="0" borderId="52" xfId="0" applyNumberFormat="1" applyBorder="1" applyAlignment="1">
      <alignment horizontal="center" vertical="center"/>
    </xf>
    <xf numFmtId="0" fontId="0" fillId="0" borderId="88" xfId="0" applyNumberFormat="1" applyBorder="1" applyAlignment="1">
      <alignment horizontal="center" vertical="center"/>
    </xf>
    <xf numFmtId="0" fontId="0" fillId="8" borderId="50" xfId="0" applyFill="1" applyBorder="1"/>
    <xf numFmtId="0" fontId="0" fillId="7" borderId="24" xfId="0" applyFill="1" applyBorder="1"/>
    <xf numFmtId="0" fontId="0" fillId="9" borderId="24" xfId="0" applyFill="1" applyBorder="1"/>
    <xf numFmtId="0" fontId="0" fillId="14" borderId="10" xfId="0" applyFill="1" applyBorder="1"/>
    <xf numFmtId="0" fontId="0" fillId="14" borderId="12" xfId="0" applyFill="1" applyBorder="1"/>
    <xf numFmtId="0" fontId="0" fillId="14" borderId="7" xfId="0" applyFill="1" applyBorder="1"/>
    <xf numFmtId="0" fontId="0" fillId="14" borderId="8" xfId="0" applyFill="1" applyBorder="1"/>
    <xf numFmtId="0" fontId="0" fillId="14" borderId="11" xfId="0" applyFill="1" applyBorder="1"/>
    <xf numFmtId="0" fontId="0" fillId="14" borderId="13" xfId="0" applyFill="1" applyBorder="1"/>
    <xf numFmtId="0" fontId="0" fillId="14" borderId="11" xfId="0" applyFill="1" applyBorder="1" applyAlignment="1">
      <alignment horizontal="center" vertical="center"/>
    </xf>
    <xf numFmtId="0" fontId="0" fillId="14" borderId="12" xfId="0" applyFill="1" applyBorder="1" applyAlignment="1">
      <alignment horizontal="center" vertical="center"/>
    </xf>
    <xf numFmtId="0" fontId="0" fillId="14" borderId="13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7" borderId="66" xfId="0" applyFill="1" applyBorder="1"/>
    <xf numFmtId="10" fontId="0" fillId="0" borderId="33" xfId="0" applyNumberFormat="1" applyBorder="1" applyAlignment="1">
      <alignment horizontal="center"/>
    </xf>
    <xf numFmtId="10" fontId="0" fillId="0" borderId="28" xfId="0" applyNumberFormat="1" applyFill="1" applyBorder="1" applyAlignment="1">
      <alignment horizontal="center"/>
    </xf>
    <xf numFmtId="0" fontId="3" fillId="0" borderId="24" xfId="0" applyFont="1" applyBorder="1" applyAlignment="1">
      <alignment horizontal="center" vertical="center"/>
    </xf>
    <xf numFmtId="1" fontId="2" fillId="0" borderId="89" xfId="0" applyNumberFormat="1" applyFont="1" applyBorder="1" applyAlignment="1">
      <alignment horizontal="center"/>
    </xf>
    <xf numFmtId="0" fontId="0" fillId="0" borderId="93" xfId="0" applyNumberFormat="1" applyBorder="1" applyAlignment="1">
      <alignment horizontal="center" vertical="center"/>
    </xf>
    <xf numFmtId="0" fontId="0" fillId="0" borderId="78" xfId="0" applyNumberFormat="1" applyBorder="1" applyAlignment="1">
      <alignment horizontal="center" vertical="center"/>
    </xf>
    <xf numFmtId="0" fontId="0" fillId="0" borderId="79" xfId="0" applyNumberFormat="1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/>
    </xf>
    <xf numFmtId="0" fontId="0" fillId="0" borderId="80" xfId="0" applyNumberFormat="1" applyBorder="1" applyAlignment="1">
      <alignment horizontal="center" vertical="center"/>
    </xf>
    <xf numFmtId="0" fontId="0" fillId="0" borderId="81" xfId="0" applyNumberFormat="1" applyBorder="1" applyAlignment="1">
      <alignment horizontal="center" vertical="center"/>
    </xf>
    <xf numFmtId="0" fontId="0" fillId="0" borderId="84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82" xfId="0" applyNumberFormat="1" applyBorder="1" applyAlignment="1">
      <alignment horizontal="center" vertical="center"/>
    </xf>
    <xf numFmtId="0" fontId="0" fillId="0" borderId="83" xfId="0" applyNumberFormat="1" applyBorder="1" applyAlignment="1">
      <alignment horizontal="center" vertical="center"/>
    </xf>
    <xf numFmtId="0" fontId="0" fillId="0" borderId="85" xfId="0" applyNumberFormat="1" applyBorder="1" applyAlignment="1">
      <alignment horizontal="center" vertical="center"/>
    </xf>
    <xf numFmtId="0" fontId="0" fillId="0" borderId="90" xfId="0" applyNumberFormat="1" applyBorder="1" applyAlignment="1">
      <alignment horizontal="center" vertical="center"/>
    </xf>
    <xf numFmtId="0" fontId="0" fillId="0" borderId="91" xfId="0" applyNumberFormat="1" applyBorder="1" applyAlignment="1">
      <alignment horizontal="center" vertical="center"/>
    </xf>
    <xf numFmtId="0" fontId="0" fillId="0" borderId="92" xfId="0" applyNumberFormat="1" applyBorder="1" applyAlignment="1">
      <alignment horizontal="center" vertical="center"/>
    </xf>
    <xf numFmtId="0" fontId="0" fillId="0" borderId="94" xfId="0" applyNumberFormat="1" applyBorder="1" applyAlignment="1">
      <alignment horizontal="center" vertical="center"/>
    </xf>
  </cellXfs>
  <cellStyles count="1">
    <cellStyle name="Normal" xfId="0" builtinId="0"/>
  </cellStyles>
  <dxfs count="705">
    <dxf>
      <numFmt numFmtId="2" formatCode="0.0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dashed">
          <color indexed="64"/>
        </top>
        <bottom style="dashed">
          <color indexed="64"/>
        </bottom>
        <vertical/>
        <horizontal style="dashed">
          <color indexed="64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dashed">
          <color indexed="64"/>
        </top>
        <bottom style="dashed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double">
          <color theme="4"/>
        </left>
        <right style="double">
          <color theme="4"/>
        </right>
        <top style="double">
          <color indexed="64"/>
        </top>
        <bottom style="double">
          <color indexed="64"/>
        </bottom>
        <vertical/>
        <horizontal style="double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medium">
          <color indexed="64"/>
        </right>
        <top style="dashed">
          <color indexed="64"/>
        </top>
        <bottom style="dashed">
          <color indexed="64"/>
        </bottom>
        <vertical style="thick">
          <color indexed="64"/>
        </vertical>
        <horizontal style="dashed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double">
          <color indexed="64"/>
        </top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/>
        <vertical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double">
          <color indexed="64"/>
        </bottom>
      </border>
    </dxf>
    <dxf>
      <alignment vertical="center" readingOrder="0"/>
    </dxf>
    <dxf>
      <alignment horizontal="center" readingOrder="0"/>
    </dxf>
    <dxf>
      <border>
        <horizontal style="dashed">
          <color indexed="64"/>
        </horizontal>
      </border>
    </dxf>
    <dxf>
      <alignment vertical="center" readingOrder="0"/>
    </dxf>
    <dxf>
      <alignment horizontal="center" readingOrder="0"/>
    </dxf>
    <dxf>
      <fill>
        <patternFill patternType="solid">
          <bgColor theme="0" tint="-0.249977111117893"/>
        </patternFill>
      </fill>
    </dxf>
    <dxf>
      <border>
        <left style="medium">
          <color indexed="64"/>
        </left>
        <right style="medium">
          <color indexed="64"/>
        </right>
      </border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fill>
        <patternFill patternType="solid">
          <bgColor theme="0" tint="-0.34998626667073579"/>
        </patternFill>
      </fill>
    </dxf>
    <dxf>
      <fill>
        <patternFill patternType="solid">
          <bgColor theme="4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border>
        <top style="medium">
          <color indexed="64"/>
        </top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medium">
          <color indexed="64"/>
        </vertical>
      </border>
    </dxf>
    <dxf>
      <border>
        <vertical style="medium">
          <color indexed="64"/>
        </vertical>
      </border>
    </dxf>
    <dxf>
      <border>
        <vertical style="medium">
          <color indexed="64"/>
        </vertical>
      </border>
    </dxf>
    <dxf>
      <border>
        <vertical style="medium">
          <color indexed="64"/>
        </vertical>
      </border>
    </dxf>
    <dxf>
      <border>
        <vertical style="medium">
          <color indexed="64"/>
        </vertical>
      </border>
    </dxf>
    <dxf>
      <border>
        <vertical style="medium">
          <color indexed="64"/>
        </vertical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bottom style="dashed">
          <color indexed="64"/>
        </bottom>
      </border>
    </dxf>
    <dxf>
      <border>
        <bottom style="dashed">
          <color indexed="64"/>
        </bottom>
      </border>
    </dxf>
    <dxf>
      <border>
        <top style="medium">
          <color indexed="64"/>
        </top>
      </border>
    </dxf>
    <dxf>
      <border>
        <top style="dashed">
          <color indexed="64"/>
        </top>
      </border>
    </dxf>
    <dxf>
      <border>
        <top style="dashed">
          <color indexed="64"/>
        </top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alignment vertic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border>
        <right style="medium">
          <color indexed="64"/>
        </right>
      </border>
    </dxf>
    <dxf>
      <fill>
        <patternFill patternType="solid">
          <bgColor theme="4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left style="medium">
          <color indexed="64"/>
        </left>
        <right style="medium">
          <color indexed="64"/>
        </right>
      </border>
    </dxf>
    <dxf>
      <border>
        <left style="medium">
          <color indexed="64"/>
        </left>
        <right style="medium">
          <color indexed="64"/>
        </righ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center"/>
    </dxf>
    <dxf>
      <alignment vertic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theme="8" tint="0.39997558519241921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>
          <bgColor theme="1" tint="4.9989318521683403E-2"/>
        </patternFill>
      </fill>
    </dxf>
    <dxf>
      <fill>
        <patternFill>
          <bgColor theme="1" tint="4.9989318521683403E-2"/>
        </patternFill>
      </fill>
    </dxf>
    <dxf>
      <fill>
        <patternFill>
          <bgColor theme="1" tint="4.9989318521683403E-2"/>
        </patternFill>
      </fill>
    </dxf>
    <dxf>
      <fill>
        <patternFill>
          <bgColor theme="1" tint="4.9989318521683403E-2"/>
        </patternFill>
      </fill>
    </dxf>
    <dxf>
      <fill>
        <patternFill patternType="solid">
          <bgColor theme="1" tint="4.9989318521683403E-2"/>
        </patternFill>
      </fill>
    </dxf>
    <dxf>
      <fill>
        <patternFill patternType="solid">
          <bgColor theme="1" tint="4.9989318521683403E-2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border>
        <left style="double">
          <color indexed="64"/>
        </left>
        <right style="double">
          <color indexed="64"/>
        </right>
        <top style="double">
          <color indexed="64"/>
        </top>
        <vertical style="double">
          <color indexed="64"/>
        </vertical>
      </border>
    </dxf>
    <dxf>
      <border>
        <left style="double">
          <color indexed="64"/>
        </left>
        <right style="double">
          <color indexed="64"/>
        </right>
        <top style="double">
          <color indexed="64"/>
        </top>
        <vertical style="double">
          <color indexed="64"/>
        </vertical>
      </border>
    </dxf>
    <dxf>
      <border>
        <left style="double">
          <color indexed="64"/>
        </left>
        <right style="double">
          <color indexed="64"/>
        </right>
        <top style="double">
          <color indexed="64"/>
        </top>
        <vertical style="double">
          <color indexed="64"/>
        </vertical>
      </border>
    </dxf>
    <dxf>
      <border>
        <left style="double">
          <color indexed="64"/>
        </left>
        <right style="double">
          <color indexed="64"/>
        </right>
        <top style="double">
          <color indexed="64"/>
        </top>
        <vertical style="double">
          <color indexed="64"/>
        </vertical>
      </border>
    </dxf>
    <dxf>
      <border>
        <left style="double">
          <color indexed="64"/>
        </left>
        <right style="double">
          <color indexed="64"/>
        </right>
        <top style="double">
          <color indexed="64"/>
        </top>
        <vertical style="double">
          <color indexed="64"/>
        </vertical>
      </border>
    </dxf>
    <dxf>
      <border>
        <left style="double">
          <color indexed="64"/>
        </left>
        <right style="double">
          <color indexed="64"/>
        </right>
        <top style="double">
          <color indexed="64"/>
        </top>
        <vertical style="double">
          <color indexed="64"/>
        </vertical>
      </border>
    </dxf>
    <dxf>
      <border>
        <left style="double">
          <color indexed="64"/>
        </left>
        <right style="double">
          <color indexed="64"/>
        </right>
        <top style="double">
          <color indexed="64"/>
        </top>
        <vertical style="double">
          <color indexed="64"/>
        </vertical>
      </border>
    </dxf>
    <dxf>
      <border>
        <left style="double">
          <color indexed="64"/>
        </left>
        <right style="double">
          <color indexed="64"/>
        </right>
        <top style="double">
          <color indexed="64"/>
        </top>
        <vertical style="double">
          <color indexed="64"/>
        </vertical>
      </border>
    </dxf>
    <dxf>
      <border>
        <left style="double">
          <color indexed="64"/>
        </left>
        <right style="double">
          <color indexed="64"/>
        </right>
        <top style="double">
          <color indexed="64"/>
        </top>
        <vertical style="double">
          <color indexed="64"/>
        </vertical>
      </border>
    </dxf>
    <dxf>
      <border>
        <left style="double">
          <color indexed="64"/>
        </left>
        <right style="double">
          <color indexed="64"/>
        </right>
        <top style="double">
          <color indexed="64"/>
        </top>
        <vertical style="double">
          <color indexed="64"/>
        </vertical>
      </border>
    </dxf>
    <dxf>
      <border>
        <left style="double">
          <color indexed="64"/>
        </left>
        <right style="double">
          <color indexed="64"/>
        </right>
        <top style="double">
          <color indexed="64"/>
        </top>
        <vertical style="double">
          <color indexed="64"/>
        </vertical>
      </border>
    </dxf>
    <dxf>
      <border>
        <left style="double">
          <color indexed="64"/>
        </left>
        <right style="double">
          <color indexed="64"/>
        </right>
        <top style="double">
          <color indexed="64"/>
        </top>
        <vertical style="double">
          <color indexed="64"/>
        </vertical>
      </border>
    </dxf>
    <dxf>
      <fill>
        <patternFill patternType="solid">
          <bgColor theme="2" tint="-0.499984740745262"/>
        </patternFill>
      </fill>
    </dxf>
    <dxf>
      <fill>
        <patternFill patternType="solid">
          <bgColor theme="2" tint="-0.499984740745262"/>
        </patternFill>
      </fill>
    </dxf>
    <dxf>
      <border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double">
          <color indexed="64"/>
        </right>
        <top style="double">
          <color indexed="64"/>
        </top>
        <bottom style="double">
          <color indexed="64"/>
        </bottom>
        <vertical style="thin">
          <color indexed="64"/>
        </vertical>
        <horizontal style="dashed">
          <color indexed="64"/>
        </horizontal>
      </border>
    </dxf>
    <dxf>
      <border>
        <right style="double">
          <color indexed="64"/>
        </right>
        <top style="double">
          <color indexed="64"/>
        </top>
        <bottom style="double">
          <color indexed="64"/>
        </bottom>
        <vertical style="thin">
          <color indexed="64"/>
        </vertical>
        <horizontal style="dashed">
          <color indexed="64"/>
        </horizontal>
      </border>
    </dxf>
    <dxf>
      <border>
        <right style="double">
          <color indexed="64"/>
        </right>
        <top style="double">
          <color indexed="64"/>
        </top>
        <bottom style="double">
          <color indexed="64"/>
        </bottom>
        <vertical style="thin">
          <color indexed="64"/>
        </vertical>
        <horizontal style="dashed">
          <color indexed="64"/>
        </horizontal>
      </border>
    </dxf>
    <dxf>
      <border>
        <right style="double">
          <color indexed="64"/>
        </right>
        <top style="double">
          <color indexed="64"/>
        </top>
        <bottom style="double">
          <color indexed="64"/>
        </bottom>
        <vertical style="thin">
          <color indexed="64"/>
        </vertical>
        <horizontal style="dashed">
          <color indexed="64"/>
        </horizontal>
      </border>
    </dxf>
    <dxf>
      <border>
        <right style="double">
          <color indexed="64"/>
        </right>
        <top style="double">
          <color indexed="64"/>
        </top>
        <bottom style="double">
          <color indexed="64"/>
        </bottom>
        <vertical style="thin">
          <color indexed="64"/>
        </vertical>
        <horizontal style="dashed">
          <color indexed="64"/>
        </horizontal>
      </border>
    </dxf>
    <dxf>
      <border>
        <right style="double">
          <color indexed="64"/>
        </right>
        <top style="double">
          <color indexed="64"/>
        </top>
        <bottom style="double">
          <color indexed="64"/>
        </bottom>
        <vertical style="thin">
          <color indexed="64"/>
        </vertical>
        <horizontal style="dashed">
          <color indexed="64"/>
        </horizontal>
      </border>
    </dxf>
    <dxf>
      <border>
        <right style="double">
          <color indexed="64"/>
        </right>
        <top style="double">
          <color indexed="64"/>
        </top>
        <bottom style="double">
          <color indexed="64"/>
        </bottom>
        <vertical style="thin">
          <color indexed="64"/>
        </vertical>
        <horizontal style="dashed">
          <color indexed="64"/>
        </horizontal>
      </border>
    </dxf>
    <dxf>
      <border>
        <right style="double">
          <color indexed="64"/>
        </right>
        <top style="double">
          <color indexed="64"/>
        </top>
        <bottom style="double">
          <color indexed="64"/>
        </bottom>
        <vertical style="thin">
          <color indexed="64"/>
        </vertical>
        <horizontal style="dashed">
          <color indexed="64"/>
        </horizontal>
      </border>
    </dxf>
    <dxf>
      <border>
        <right style="double">
          <color indexed="64"/>
        </right>
        <top style="double">
          <color indexed="64"/>
        </top>
        <bottom style="double">
          <color indexed="64"/>
        </bottom>
        <vertical style="thin">
          <color indexed="64"/>
        </vertical>
        <horizontal style="dashed">
          <color indexed="64"/>
        </horizontal>
      </border>
    </dxf>
    <dxf>
      <border>
        <right style="double">
          <color indexed="64"/>
        </right>
        <top style="double">
          <color indexed="64"/>
        </top>
        <bottom style="double">
          <color indexed="64"/>
        </bottom>
        <vertical style="thin">
          <color indexed="64"/>
        </vertical>
        <horizontal style="dashed">
          <color indexed="64"/>
        </horizontal>
      </border>
    </dxf>
    <dxf>
      <border>
        <right style="double">
          <color indexed="64"/>
        </right>
        <top style="double">
          <color indexed="64"/>
        </top>
        <bottom style="double">
          <color indexed="64"/>
        </bottom>
        <vertical style="thin">
          <color indexed="64"/>
        </vertical>
        <horizontal style="dashed">
          <color indexed="64"/>
        </horizontal>
      </border>
    </dxf>
    <dxf>
      <border>
        <right style="double">
          <color indexed="64"/>
        </right>
        <top style="double">
          <color indexed="64"/>
        </top>
        <bottom style="double">
          <color indexed="64"/>
        </bottom>
        <vertical style="thin">
          <color indexed="64"/>
        </vertical>
        <horizontal style="dashed">
          <color indexed="64"/>
        </horizontal>
      </border>
    </dxf>
    <dxf>
      <border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 style="thin">
          <color indexed="64"/>
        </vertical>
        <horizontal style="dashed">
          <color indexed="64"/>
        </horizontal>
      </border>
    </dxf>
    <dxf>
      <fill>
        <patternFill>
          <bgColor theme="2" tint="-0.499984740745262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right style="medium">
          <color indexed="64"/>
        </right>
      </border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fill>
        <patternFill patternType="solid">
          <bgColor theme="0" tint="-0.34998626667073579"/>
        </patternFill>
      </fill>
    </dxf>
    <dxf>
      <fill>
        <patternFill patternType="solid">
          <bgColor theme="4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border>
        <top style="medium">
          <color indexed="64"/>
        </top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medium">
          <color indexed="64"/>
        </vertical>
      </border>
    </dxf>
    <dxf>
      <border>
        <vertical style="medium">
          <color indexed="64"/>
        </vertical>
      </border>
    </dxf>
    <dxf>
      <border>
        <vertical style="medium">
          <color indexed="64"/>
        </vertical>
      </border>
    </dxf>
    <dxf>
      <border>
        <vertical style="medium">
          <color indexed="64"/>
        </vertical>
      </border>
    </dxf>
    <dxf>
      <border>
        <vertical style="medium">
          <color indexed="64"/>
        </vertical>
      </border>
    </dxf>
    <dxf>
      <border>
        <vertical style="medium">
          <color indexed="64"/>
        </vertical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bottom style="dashed">
          <color indexed="64"/>
        </bottom>
      </border>
    </dxf>
    <dxf>
      <border>
        <bottom style="dashed">
          <color indexed="64"/>
        </bottom>
      </border>
    </dxf>
    <dxf>
      <border>
        <top style="medium">
          <color indexed="64"/>
        </top>
      </border>
    </dxf>
    <dxf>
      <border>
        <top style="dashed">
          <color indexed="64"/>
        </top>
      </border>
    </dxf>
    <dxf>
      <border>
        <top style="dashed">
          <color indexed="64"/>
        </top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horizontal style="dashed">
          <color indexed="64"/>
        </horizontal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alignment vertic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border>
        <right style="medium">
          <color indexed="64"/>
        </right>
      </border>
    </dxf>
    <dxf>
      <fill>
        <patternFill patternType="solid">
          <bgColor theme="4" tint="0.39997558519241921"/>
        </patternFill>
      </fill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theme="0" tint="-0.14999847407452621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0" tint="-0.14999847407452621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 outline="0">
        <top style="medium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GASIN-IDEA" refreshedDate="43404.438915046296" createdVersion="6" refreshedVersion="6" minRefreshableVersion="3" recordCount="7762">
  <cacheSource type="worksheet">
    <worksheetSource name="Tableau1"/>
  </cacheSource>
  <cacheFields count="6">
    <cacheField name="Date d'entrée / sortie" numFmtId="14">
      <sharedItems containsSemiMixedTypes="0" containsNonDate="0" containsDate="1" containsString="0" minDate="2018-01-01T00:00:00" maxDate="2018-12-02T00:00:00" count="193">
        <d v="2018-09-29T00:00:00"/>
        <d v="2018-09-28T00:00:00"/>
        <d v="2018-09-27T00:00:00"/>
        <d v="2018-09-26T00:00:00"/>
        <d v="2018-09-25T00:00:00"/>
        <d v="2018-09-24T00:00:00"/>
        <d v="2018-09-22T00:00:00"/>
        <d v="2018-09-21T00:00:00"/>
        <d v="2018-09-20T00:00:00"/>
        <d v="2018-09-19T00:00:00"/>
        <d v="2018-09-18T00:00:00"/>
        <d v="2018-09-17T00:00:00"/>
        <d v="2018-09-16T00:00:00"/>
        <d v="2018-09-15T00:00:00"/>
        <d v="2018-09-14T00:00:00"/>
        <d v="2018-09-13T00:00:00"/>
        <d v="2018-09-12T00:00:00"/>
        <d v="2018-09-11T00:00:00"/>
        <d v="2018-09-10T00:00:00"/>
        <d v="2018-09-08T00:00:00"/>
        <d v="2018-09-07T00:00:00"/>
        <d v="2018-09-06T00:00:00"/>
        <d v="2018-09-05T00:00:00"/>
        <d v="2018-09-04T00:00:00"/>
        <d v="2018-09-03T00:00:00"/>
        <d v="2018-09-02T00:00:00"/>
        <d v="2018-09-01T00:00:00"/>
        <d v="2018-08-31T00:00:00"/>
        <d v="2018-08-30T00:00:00"/>
        <d v="2018-08-29T00:00:00"/>
        <d v="2018-08-28T00:00:00"/>
        <d v="2018-08-27T00:00:00"/>
        <d v="2018-08-24T00:00:00"/>
        <d v="2018-08-23T00:00:00"/>
        <d v="2018-08-22T00:00:00"/>
        <d v="2018-08-21T00:00:00"/>
        <d v="2018-08-20T00:00:00"/>
        <d v="2018-08-17T00:00:00"/>
        <d v="2018-08-16T00:00:00"/>
        <d v="2018-08-14T00:00:00"/>
        <d v="2018-08-13T00:00:00"/>
        <d v="2018-08-11T00:00:00"/>
        <d v="2018-08-10T00:00:00"/>
        <d v="2018-08-09T00:00:00"/>
        <d v="2018-08-08T00:00:00"/>
        <d v="2018-08-07T00:00:00"/>
        <d v="2018-08-06T00:00:00"/>
        <d v="2018-08-03T00:00:00"/>
        <d v="2018-08-02T00:00:00"/>
        <d v="2018-08-01T00:00:00"/>
        <d v="2018-07-31T00:00:00"/>
        <d v="2018-07-30T00:00:00"/>
        <d v="2018-07-29T00:00:00"/>
        <d v="2018-07-28T00:00:00"/>
        <d v="2018-07-27T00:00:00"/>
        <d v="2018-07-26T00:00:00"/>
        <d v="2018-07-25T00:00:00"/>
        <d v="2018-07-24T00:00:00"/>
        <d v="2018-07-23T00:00:00"/>
        <d v="2018-07-22T00:00:00"/>
        <d v="2018-07-20T00:00:00"/>
        <d v="2018-07-19T00:00:00"/>
        <d v="2018-07-18T00:00:00"/>
        <d v="2018-07-17T00:00:00"/>
        <d v="2018-07-16T00:00:00"/>
        <d v="2018-07-15T00:00:00"/>
        <d v="2018-07-14T00:00:00"/>
        <d v="2018-07-13T00:00:00"/>
        <d v="2018-07-12T00:00:00"/>
        <d v="2018-07-11T00:00:00"/>
        <d v="2018-07-10T00:00:00"/>
        <d v="2018-07-09T00:00:00"/>
        <d v="2018-07-07T00:00:00"/>
        <d v="2018-07-06T00:00:00"/>
        <d v="2018-07-05T00:00:00"/>
        <d v="2018-07-04T00:00:00"/>
        <d v="2018-07-03T00:00:00"/>
        <d v="2018-07-02T00:00:00"/>
        <d v="2018-07-01T00:00:00"/>
        <d v="2018-06-29T00:00:00"/>
        <d v="2018-06-28T00:00:00"/>
        <d v="2018-06-27T00:00:00"/>
        <d v="2018-06-26T00:00:00"/>
        <d v="2018-06-25T00:00:00"/>
        <d v="2018-06-23T00:00:00"/>
        <d v="2018-06-22T00:00:00"/>
        <d v="2018-06-21T00:00:00"/>
        <d v="2018-06-20T00:00:00"/>
        <d v="2018-06-19T00:00:00"/>
        <d v="2018-06-18T00:00:00"/>
        <d v="2018-06-16T00:00:00"/>
        <d v="2018-06-15T00:00:00"/>
        <d v="2018-06-14T00:00:00"/>
        <d v="2018-06-13T00:00:00"/>
        <d v="2018-06-12T00:00:00"/>
        <d v="2018-06-11T00:00:00"/>
        <d v="2018-06-10T00:00:00"/>
        <d v="2018-06-09T00:00:00"/>
        <d v="2018-06-08T00:00:00"/>
        <d v="2018-06-07T00:00:00"/>
        <d v="2018-06-06T00:00:00"/>
        <d v="2018-06-05T00:00:00"/>
        <d v="2018-06-04T00:00:00"/>
        <d v="2018-06-03T00:00:00"/>
        <d v="2018-06-01T00:00:00"/>
        <d v="2018-05-31T00:00:00"/>
        <d v="2018-05-30T00:00:00"/>
        <d v="2018-05-29T00:00:00"/>
        <d v="2018-05-28T00:00:00"/>
        <d v="2018-05-26T00:00:00"/>
        <d v="2018-05-25T00:00:00"/>
        <d v="2018-05-24T00:00:00"/>
        <d v="2018-05-23T00:00:00"/>
        <d v="2018-05-22T00:00:00"/>
        <d v="2018-05-20T00:00:00"/>
        <d v="2018-05-19T00:00:00"/>
        <d v="2018-05-18T00:00:00"/>
        <d v="2018-05-17T00:00:00"/>
        <d v="2018-05-16T00:00:00"/>
        <d v="2018-05-15T00:00:00"/>
        <d v="2018-05-14T00:00:00"/>
        <d v="2018-05-13T00:00:00"/>
        <d v="2018-05-11T00:00:00"/>
        <d v="2018-05-10T00:00:00"/>
        <d v="2018-05-09T00:00:00"/>
        <d v="2018-05-07T00:00:00"/>
        <d v="2018-05-05T00:00:00"/>
        <d v="2018-05-04T00:00:00"/>
        <d v="2018-05-03T00:00:00"/>
        <d v="2018-05-02T00:00:00"/>
        <d v="2018-04-28T00:00:00"/>
        <d v="2018-04-27T00:00:00"/>
        <d v="2018-04-26T00:00:00"/>
        <d v="2018-04-25T00:00:00"/>
        <d v="2018-04-24T00:00:00"/>
        <d v="2018-04-23T00:00:00"/>
        <d v="2018-04-20T00:00:00"/>
        <d v="2018-04-19T00:00:00"/>
        <d v="2018-04-18T00:00:00"/>
        <d v="2018-04-17T00:00:00"/>
        <d v="2018-04-16T00:00:00"/>
        <d v="2018-04-15T00:00:00"/>
        <d v="2018-04-14T00:00:00"/>
        <d v="2018-04-13T00:00:00"/>
        <d v="2018-04-12T00:00:00"/>
        <d v="2018-04-11T00:00:00"/>
        <d v="2018-04-10T00:00:00"/>
        <d v="2018-04-09T00:00:00"/>
        <d v="2018-04-08T00:00:00"/>
        <d v="2018-04-07T00:00:00"/>
        <d v="2018-04-06T00:00:00"/>
        <d v="2018-04-05T00:00:00"/>
        <d v="2018-04-04T00:00:00"/>
        <d v="2018-04-03T00:00:00"/>
        <d v="2018-03-30T00:00:00"/>
        <d v="2018-03-29T00:00:00"/>
        <d v="2018-03-28T00:00:00"/>
        <d v="2018-03-27T00:00:00"/>
        <d v="2018-03-26T00:00:00"/>
        <d v="2018-03-24T00:00:00"/>
        <d v="2018-03-23T00:00:00"/>
        <d v="2018-03-22T00:00:00"/>
        <d v="2018-01-01T00:00:00"/>
        <d v="2018-02-01T00:00:00"/>
        <d v="2018-10-01T00:00:00"/>
        <d v="2018-11-01T00:00:00"/>
        <d v="2018-12-01T00:00:00"/>
        <d v="2018-10-30T00:00:00"/>
        <d v="2018-10-29T00:00:00"/>
        <d v="2018-10-28T00:00:00"/>
        <d v="2018-10-26T00:00:00"/>
        <d v="2018-10-25T00:00:00"/>
        <d v="2018-10-24T00:00:00"/>
        <d v="2018-10-23T00:00:00"/>
        <d v="2018-10-22T00:00:00"/>
        <d v="2018-10-21T00:00:00"/>
        <d v="2018-10-19T00:00:00"/>
        <d v="2018-10-18T00:00:00"/>
        <d v="2018-10-17T00:00:00"/>
        <d v="2018-10-16T00:00:00"/>
        <d v="2018-10-15T00:00:00"/>
        <d v="2018-10-14T00:00:00"/>
        <d v="2018-10-13T00:00:00"/>
        <d v="2018-10-12T00:00:00"/>
        <d v="2018-10-11T00:00:00"/>
        <d v="2018-10-10T00:00:00"/>
        <d v="2018-10-09T00:00:00"/>
        <d v="2018-10-08T00:00:00"/>
        <d v="2018-10-06T00:00:00"/>
        <d v="2018-10-05T00:00:00"/>
        <d v="2018-10-04T00:00:00"/>
        <d v="2018-10-03T00:00:00"/>
        <d v="2018-10-02T00:00:00"/>
      </sharedItems>
      <fieldGroup par="5" base="0">
        <rangePr groupBy="days" startDate="2018-01-01T00:00:00" endDate="2018-12-02T00:00:00"/>
        <groupItems count="368">
          <s v="&lt;01/01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12/2018"/>
        </groupItems>
      </fieldGroup>
    </cacheField>
    <cacheField name="Article" numFmtId="14">
      <sharedItems count="553">
        <s v="Divers consommable"/>
        <s v="Caisse américaine 1000x600x300mm"/>
        <s v="Bracelet caoutchouc élastique 100x3 18BC1003 (sachet 1kg)"/>
        <s v="Film noir étirable 450 en 20µ bobine de 300m"/>
        <s v="Jeu de 6 fraises à ébavurer"/>
        <s v="Marteau rond horloger 80 art: 632180"/>
        <s v="Pile Energizer LR03 1,5V"/>
        <s v="Colle 406"/>
        <s v="EPI TETE FILTRE ABEK2P 36099"/>
        <s v="EPI TETE MASQUE 3M6800"/>
        <s v="Bande de toile abrasive Siaron 2800 ref 0476.4777.0400 50 x 2500 P400"/>
        <s v="Bande de toile abrasive ref 0476.4777.0120 50 x 2500 P120"/>
        <s v="Disque de ponçage vert 307D diam 75 P80"/>
        <s v="Roue de polissage 0570967"/>
        <s v="Roue de polissage 0570966"/>
        <s v="Meule sur tige 4810714"/>
        <s v="Meule sur tige 4810514"/>
        <s v="Meule sur tige 4810414"/>
        <s v="Goupillon BC7M180AO BC 7mm"/>
        <s v="Goupillon BC8M180AO BC 8mm"/>
        <s v="Goupillon BC9M180AO BC 9mm"/>
        <s v="Scotch brite CF-RL rouge"/>
        <s v="Manchon abrasif double 47545"/>
        <s v="Rouleau d'atelier 40mmx25m corindon gr 220 ref 808445"/>
        <s v="PEINTURE LBY 216 MAT"/>
        <s v="DILUANT REACTIF 6940B"/>
        <s v="PEINTURE PRIAM PCE 215 GRIS RAL. 7001"/>
        <s v="Peinture SP350"/>
        <s v="Nitrile Powder Free XL9-10"/>
        <s v="Nitrile Powder Free L8-9"/>
        <s v="Gant Power Fit Clean end.pu UE 10 T10"/>
        <s v="Gant Power Fit Clean end.pu UE 10 T07"/>
        <s v="Protection Respiratoire 5321 M/L"/>
        <s v="Pot plastique multimix 2240ML"/>
        <s v="Pile Panasonic CR2 3V lithium"/>
        <s v="Goupillon BC4M180AO BC 4mm"/>
        <s v="PC21 50 mm green polyester tape"/>
        <s v="PC21 x 16mm discs"/>
        <s v="Scotch papier orange 2525"/>
        <s v="Protection Respiratoire 4279 FFABEK1P3D idea pienture"/>
        <s v="Uvex Whisper +"/>
        <s v="Bouchons Oreille Orange"/>
        <s v="Goupillon 81AY2M320SC"/>
        <s v="Sac noir 100l 5060"/>
        <s v="Etiquette AM 80 x 38 mm dérogation"/>
        <s v="Mustang Flex Homme T47"/>
        <s v="RONDELLE CUIVRE RECUITE Diametre 6,2 x 10 x 1,5"/>
        <s v="Odessa 5804 Homme T41"/>
        <s v="Ramette papier A4 Rouge"/>
        <s v="Recharge tampon noir ER17"/>
        <s v="RGT 888 T10"/>
        <s v="Lampe stylo 836"/>
        <s v="Vitamine haute vert anis T36"/>
        <s v="Wypall Rouleau de 500 feuilles"/>
        <s v="Papier absorbant blanc 1000S"/>
        <s v="PC21 donuts 21mm od x 8mm id"/>
        <s v="PC21 donuts 22mm od x 8mm id"/>
        <s v="PC21 46mm discs"/>
        <s v="PC21 x 18mm discs"/>
        <s v="PC21 21mm dia discs"/>
        <s v="PC21 x 17mm discs"/>
        <s v="Œillet-pc21 donuts 23mm odx10mm"/>
        <s v="Pastilles plomb 105°C diam 17,4"/>
        <s v="Découpe plomb 3m420 14 x 7 de rayon"/>
        <s v="Pastilles plomb 105°C diam 20,6"/>
        <s v="Ruban adhésif plomb 50,8mm"/>
        <s v="Pastilles plomb 105°C diam 13,5"/>
        <s v="Ruban adhésif plomb 100mm"/>
        <s v="Bouchons EPDM noirs 14,3 x 19,1 x 25,4"/>
        <s v="Bouchon caoutchouc noir 180°C 6,3*9,5*19  QTY 1000"/>
        <s v="Bouchon caoutchouc noir 180°C 9,5*14,3*25,4  QTY 100"/>
        <s v="Bouchons BS blanc 12,7 x 16,7 x 25,4"/>
        <s v="Bouchons BTS 042 315°C 7,9 x 3,9 x 31,8 x 31,8"/>
        <s v="Bouchons BTS 040 315°C 7 x 32 x 23,4 x 23,8"/>
        <s v="Bouchons BS 108 315°C 11,1 x 15,88 x 20,63"/>
        <s v="Bouchons BS 104 XL"/>
        <s v="Pot plastique multimix 750ML"/>
        <s v="TZe-651"/>
        <s v="Scotch Mécafi"/>
        <s v="Boite tirette brun 330x100x100"/>
        <s v="Boite tirette brun 100x80x60"/>
        <s v="Feuille à bulle b80 d10 400x1200mm"/>
        <s v="Callage aubes"/>
        <s v="Ca 650x600x600 dd30"/>
        <s v="Croisillon 730x355x330"/>
        <s v="Ca-dd lne 2m 600x400x400mm"/>
        <s v="Curtis Flex Homme T45"/>
        <s v="Etiquette Rouge 80 x 38 mm"/>
        <s v="Pile Energizer LR6 1,5V"/>
        <s v="SHOWA T6"/>
        <s v="SHOWA T10"/>
        <s v="SHOWA T9"/>
        <s v="SHOWA T8"/>
        <s v="SHOWA T7"/>
        <s v="Scotch brite WR-RL SVFN 100 mm x 10 m"/>
        <s v="ADHESIF SOL TESA 50X50 JAUNE 04651"/>
        <s v="Brosse a main fil ondulé 787 578"/>
        <s v="OM CUTTER MATOR GAUCHER"/>
        <s v="Lunette MIRA"/>
        <s v="film pe gaufre blanc 20 micron"/>
        <s v="ADHESIF SOL TESA 50X50 VERT 04651  "/>
        <s v="ADHESIF SOL TESA 50X50 ROUGE 04651"/>
        <s v="ADHESIF SOL TESA 50X50 Bleu 04651"/>
        <s v="Jeu de 12 clés mixtes facom 440.JP12A"/>
        <s v="Pinceau nylon plat 20mm GISS 854257"/>
        <s v="Papier Abrasif PS11C P400"/>
        <s v="Toile abrasive 230x280 GR240"/>
        <s v="Papier Abrasif PS11C P150"/>
        <s v="Papier Abrasif PS11C P180 Carbure Silicium"/>
        <s v="Rouleau d'abrasif 38 x 25 ref 62877 P180"/>
        <s v="DILUANT DL 151"/>
        <s v="PEINTURE LBY 216 VERT JAUNE 3389 MAT"/>
        <s v="Abra papier abrasif p240 114MMx25M finixa SPFA 0240"/>
        <s v="Eprouvette NC00368 - Type N1-SS PLANEITE 0003 DURETE 73-74,5"/>
        <s v="Nitrile Powder Free M7-8"/>
        <s v="Gant Power Fit Clean end.pu UE 10 T09"/>
        <s v="Rouge 9XL"/>
        <s v="Bleu 8L réf S722008BLL"/>
        <s v="Protection Respiratoire 4255 FFA2P3D"/>
        <s v="Disque autocollant A2300075120"/>
        <s v="Casque Peltor Optime 2"/>
        <s v="Tampon d'essuyage pour finition"/>
        <s v="Gant Power Fit Clean end.pu UE 10 T08"/>
        <s v="Abra scotch brite roue ebavurage 8 inch qualité 7s-f dia200-203x25x76mm"/>
        <s v="Abra norten-norax u254 bande grain qualité x100 50*6000mmm"/>
        <s v="Eprouvette essai brouillard salin"/>
        <s v="Bouchons serie 16,5"/>
        <s v="Marqueur V Board Master Bleu"/>
        <s v="Marqueur V Board Master Rouge"/>
        <s v="Marqueur V Board Master Black"/>
        <s v="PC21 100mm green polyester tape"/>
        <s v="Peinture Rouge Aerosol"/>
        <s v="Sachet plastique 23 x 32"/>
        <s v="ABRA ROUE SCOTCH BUL S/TIGE PNL4020 6 A 180"/>
        <s v="OM CUTTER MATOR DROITIER"/>
        <s v="HU dégripant pénétrant WD40 400ml"/>
        <s v="Curtis Flex Homme T39"/>
        <s v="Curtis Flex Homme T40"/>
        <s v="Mandrin 1-8mm 4002"/>
        <s v="TZe-731"/>
        <s v="Novofil NHS 9906 015 053"/>
        <s v="Coton-tige"/>
        <s v="Reglet 150mm x 13mm"/>
        <s v="Miroir d'inspection"/>
        <s v="Curtis Flex Homme T42"/>
        <s v="Mustang Flex Homme T46"/>
        <s v="Curtis Flex Homme T44"/>
        <s v="Mustang Flex Homme T43"/>
        <s v="Plateau thermo ps noir"/>
        <s v="Plateau thermo 200x300"/>
        <s v="Plateau thermo B.46"/>
        <s v="Boite tirette ecru brun df10 15"/>
        <s v="Ultrane 551 T10"/>
        <s v="Sachet bulle 300x400xdia 10 80y"/>
        <s v="Sachet mousse 100x165"/>
        <s v="Sachet mousse 150x250"/>
        <s v="Sachet mousse 250x400 M06"/>
        <s v="Caisse 250x240x100"/>
        <s v="Carton galia A10"/>
        <s v="caisse 300x200x170"/>
        <s v="caisse 400x300x300"/>
        <s v="Stylet caer bille rubis D 1"/>
        <s v="Mustang Flex Homme T45"/>
        <s v="Etiquettes tracabilite prisma/idea"/>
        <s v="Pile RS SR44 1,5V"/>
        <s v="Scotch papier orange car system"/>
        <s v="Pile RS alkaline 9V 744-2202"/>
        <s v="OM PINCE MULTIPRISE STANDARD 170,A25"/>
        <s v="Cadenas de sureté 30mm"/>
        <s v="Recharge marqueur Noir"/>
        <s v="Ramette papier A4 Saumon"/>
        <s v="Ramette papier A4 Bleu"/>
        <s v="Meule sur tige 4811014"/>
        <s v="Roue de polissage 0570968"/>
        <s v="Abra pierre india rect med B8 50*25*200"/>
        <s v="FRAISE LIME OGIVE HEMI D005,00"/>
        <s v="PEINTURE PRIAM PCE 215"/>
        <s v="Mustang Flex Homme T42"/>
        <s v="Durcisseur LBYH 200"/>
        <s v="LBYH 203 noir mat - 5kg"/>
        <s v="Couvercle pour pot plastique multimix 750ml"/>
        <s v="EH-608"/>
        <s v="SACHET KRAFT BLANC 15X23 KB15 ( COLIS DE 500)"/>
        <s v="Mustang Flex Homme T40"/>
        <s v="Mustang Flex Homme T44"/>
        <s v="Curtis Flex Homme T43"/>
        <s v="Disque abrasif fixation automatique A3375075002"/>
        <s v="Ultrane 551 T09"/>
        <s v="Ultrane 551 T07"/>
        <s v="Meule sur tige 4810914"/>
        <s v="Adhésif masquage lisse 80°C 50MX19MM UC48"/>
        <s v="Pince CHC3.0 CHC 94030"/>
        <s v="Latex Powered M7-8"/>
        <s v="Ebavureur a lame ref 10104"/>
        <s v="Recharge tampon blanc ER17"/>
        <s v="Sachet plastique 60x80"/>
        <s v="Feuille absorbante tous liquide simple épaisseur 40*50cm"/>
        <s v="Croisillon 3x2 cases"/>
        <s v="Mousse anthracite 760x560x12"/>
        <s v="Mousse anthracite 960x560x12"/>
        <s v="Sachet bulle 100x150"/>
        <s v="Caisse 490x285x100"/>
        <s v="Etui brun 350x280x80"/>
        <s v="Caisse 700x200x100"/>
        <s v="Caisse 730x355x330"/>
        <s v="caisse 200x200x140"/>
        <s v="Papier pad pack LC brun"/>
        <s v="Caisse pm 521x347x265"/>
        <s v="Croisillon 521x347x265"/>
        <s v="Sac fermeture zip 120x180"/>
        <s v="Ramette papier A4 Jaune"/>
        <s v="OM Boite a outils &quot;STANLEY&quot; 406*184*215 mm - Réf 1-92-766"/>
        <s v="Abra pierre india rect fine B8 50*25*200"/>
        <s v="Meule abrasive série 1000 1-7SF 6 x 1 x 1"/>
        <s v="Tampon pour disque de ponçage 20350 76,2 x 12,7 Hookit"/>
        <s v="Rouleau d'abrasif 38 x 25 ref 62879 P320"/>
        <s v="petrole desaromatise bidon 5L"/>
        <s v="ABRA ROUE ABRASIF DIAM 200"/>
        <s v="om clé male lgue tete spher 83SH.JP9A"/>
        <s v="Meule abrasive série 1000 1-6SF 8 x 1 x 3"/>
        <s v="Diluant DL 1511 bidon 5L"/>
        <s v="Abra norten norax U254 x45 50*6000mm"/>
        <s v="BMC 25AY320SC"/>
        <s v="BMC 25AY500SC"/>
        <s v="RENI bille rubis D4 L40"/>
        <s v="Adhésif double face"/>
        <s v="Pile Panasonic CR2450 3V platte"/>
        <s v="Emb bande de garantie en rouleau pp ecolo 50mm*180m ref raja at50lbg"/>
        <s v="Crème de protection pour les mains "/>
        <s v="Fraise lime Ogive D003.00 ref 365491/23703"/>
        <s v="fraise lime SPH D005.00/365788"/>
        <s v="Fraise lime Ogive D003.00 ref 365501/24203"/>
        <s v="Massette sans rebond embout 40mm"/>
        <s v="Embout dynano torque GISS 840414"/>
        <s v="Gratoir ajustable ref 10361  (lame 10-778)"/>
        <s v="Rouleau d'abrasif 38 x 25 ref 62876 P150"/>
        <s v="Sachet plastique 80 x 120"/>
        <s v="abra roue lamelle scotch brite"/>
        <s v="Mètre ruban 2m 706134"/>
        <s v="Surlunettes squale"/>
        <s v="Clé male hexagonale 83SH 2,5 ref 0139x83SH2.5"/>
        <s v="Graisse thermoplex aln 1001/00 1101016"/>
        <s v="Pochette plastique 160 x 220"/>
        <s v="Rapide coupe spray 70-03 400ml"/>
        <s v="Resine de rebouchage HYSOL9394"/>
        <s v="Aérosol 400ml wadis 24"/>
        <s v="Stylet M3 bille nitrure de scilicium D4 L50"/>
        <s v="Goupillon BC64M180AO BC 6,4mm"/>
        <s v="OM LAME TRAPEZE MARTOR ALLFIT"/>
        <s v="Maillet buis"/>
        <s v="Fraise Lime 365461/22803"/>
        <s v="Combinaison taille L"/>
        <s v="Eprouvette aube OGV-7"/>
        <s v="Pile Panasonic CR2032 3V platte"/>
        <s v="Rouleau de feuillard noir"/>
        <s v="Pochette porte document RLT05 22 x 16"/>
        <s v="EH-606"/>
        <s v="EH-605"/>
        <s v="Etiquettes &quot;Fragile&quot;"/>
        <s v="boucle acier pour feuillard 16mm"/>
        <s v="Abrasif ponçage triangulaire Gr120"/>
        <s v="Mustang Flex Homme T41"/>
        <s v="Ultrane 551 T08"/>
        <s v="Vitamine haute vert anis T38"/>
        <s v="Fraise lime SPH D004.00 ref 365698/22840"/>
        <s v="Rouleau d'abrasif 38 x 25 ref 62881 P400"/>
        <s v="PIERRE CARREE 9011 16 X 150"/>
        <s v="adhesif tesa kraft 4313"/>
        <s v="Fraise orbital D002,70 EDM Service OFCSD10027076"/>
        <s v="SACHET SOUFFLET CRAFT 16*30*10CM (COLIS DE 1000)"/>
        <s v="Emb agrafes cuivrées 32x15mm"/>
        <s v="Vert 7M"/>
        <s v="Stylet tige carbone bille dubis D 2 L14"/>
        <s v="Feuille absorbante chimique "/>
        <s v="Rouleau bache transparente 75 m² 50µ 854255"/>
        <s v="Adhésif masquage lisse 80°C 50MX50MM UC24"/>
        <s v="Disque autocollant A2300018080"/>
        <s v="Rouleau abrasif et support A240300625150"/>
        <s v="Fraise orbital D004,40 EDM Service OFCSD10044155"/>
        <s v="abra meuleuse NSK cable 588088 bleu"/>
        <s v="IH - 300 embout pour outil rotatif tete droite"/>
        <s v="RONDELLE CUIVRE RECUITE Diametre 5,2 x 8,5 x 1,5"/>
        <s v="Caisse 780x380x300"/>
        <s v="Etiquettes &quot;Très Fragile&quot;"/>
        <s v="Latex Powered L8-9"/>
        <s v="Odessa 5804 Homme T42"/>
        <s v="Curtis Flex Homme T41"/>
        <s v="Curtis Flex Homme T46"/>
        <s v="Josia 6804 Femme T36"/>
        <s v="Vitamine haute vert anis T37"/>
        <s v="Tige support abrasif"/>
        <s v="Fraise lime sph D012.00 pferd 617694"/>
        <s v="Fraise lime sph D008.00 pferd 617687"/>
        <s v="Fraise a chf A90°d004.30"/>
        <s v="fraise lime com D003.00/365544"/>
        <s v="fraise lime sph D006.30 /365463"/>
        <s v="Absorbant attapulgite calcinée 20kg"/>
        <s v="Disque autocollant A2305030120"/>
        <s v="Disque autocollant A2300030080"/>
        <s v="Disque autocollant A2300030240"/>
        <s v="Rouleau d'abrasif ref 808445 38 x 25000 P220"/>
        <s v="Adhésif tableau/planning"/>
        <s v="Bande de toile abrasive Siamet 2820 ref 0908.1849.0180 50 x 2500 P180"/>
        <s v="Bande abrasive LS312JF 20 x 2500 P180"/>
        <s v="Kit de nettoyage CK200 "/>
        <s v="Josia 6804 Femme T41"/>
        <s v="Palette bois 800x600"/>
        <s v="Vitamine haute vert anis T39"/>
        <s v="Facom 84TC5 clé male 6 pans en T"/>
        <s v="Facom 84TC6 clé male 6 pans en T"/>
        <s v="Pile Saft LS14250 3,6V"/>
        <s v="Manchon abrasif double 47546"/>
        <s v="ABRA SUPPORT POUR CAPUCHON LUKAS A250000713"/>
        <s v="ABRA SUPPORT POUR CAPUCHON LUKAS A250000513"/>
        <s v="Filtre rond noir"/>
        <s v="Tourne a gauche M1-M10 828229"/>
        <s v="Pbag10 raja grip eco bleu 10*15 cm "/>
        <s v="RGT 888 T09"/>
        <s v="Latex Powered X9-10"/>
        <s v="Ultrane 551 T06"/>
        <s v="Vitamine haute vert anis T40"/>
        <s v="TZe-251"/>
        <s v="Balayette 4 rangs"/>
        <s v="Lame de scapel inox n°10 bte de 100"/>
        <s v="Epi blouse jetable"/>
        <s v="abra meuleuse NSK cable 588089 vert "/>
        <s v="Disque d'abrasion diam 25 G100"/>
        <s v="Clé male long tete sphérique GISS 827032"/>
        <s v="Tourne a gauche M4-12"/>
        <s v="SPC40G poche A4 OF ORANGE"/>
        <s v="Rouleau bulle eco 50y 10mm 800x150m"/>
        <s v="Rouleau d'abrasif 38 x 25 ref 62879 P240"/>
        <s v="Rouleau atelier G150 GISS: 808443"/>
        <s v="Rouleau atelier G180 GISS: 808444"/>
        <s v="Rouleau d'abrasif ref 866877 38 x 25000 P150"/>
        <s v="Rouleau d'abrasif ref 866878 38 x 25000 P180"/>
        <s v="Rouleau d'abrasif ref 866879 38 x 25000 P240"/>
        <s v="Reglet inox 200mm"/>
        <s v="Main manchette cuir croute"/>
        <s v="Nitrile Powder Free S6-7"/>
        <s v="Balai droit coco 29 cm Coco 29cm DV 845183"/>
        <s v="Pile Panasonic CR1620 3V platte"/>
        <s v="Pile Energizer LR20 1,5V"/>
        <s v="Lame d'ébavurage ref 10041"/>
        <s v="Tube transparent"/>
        <s v="RGT 888 T08"/>
        <s v="Etiquette ZEBRA 102,6x152MM carton de 12"/>
        <s v="Abra disque autogrip abranet"/>
        <s v="BMC 25AY600AO"/>
        <s v="Disque autocollant A2300030150"/>
        <s v="Fraise a lamelles A2200030156150"/>
        <s v="Plateau rotatif moyen dur 0020.0174.01 diam 125mm M14"/>
        <s v="Disque de ponçage vert 307D diam 85 P80"/>
        <s v="Gant Power Fit Clean end.pu UE 10 T06"/>
        <s v="Abra tige de 6 plateau roloc"/>
        <s v="LAME INDUSTRIELLE N.92 4584*92.66"/>
        <s v="Scotch brite GP-RL GPSM 125 mm x 10 m"/>
        <s v="Bande de toile abrasive Siatop 1815 ref 3869.7936.0080 diam 125 P80"/>
        <s v="RGT 888 T07"/>
        <s v="RONDELLE CUIVRE RECUITE Diametre 8,2 x 13 x 2"/>
        <s v="Croisillon 2 cases 340x140x130"/>
        <s v="Lunettes Axcont AXIS"/>
        <s v="Mustang Flex Homme T39"/>
        <s v="Om jeu de clés males long à tete sph an poucs ref facom 835h,jp13u"/>
        <s v="Lame de scie à main300x13x0,65 12DTS 57BS1232-BGT-50"/>
        <s v="Recharge marqueur Vert"/>
        <s v="Rouleau 950 etiquettes"/>
        <s v="Odessa 5804 Homme T43"/>
        <s v="Odessa 1804 Femme T40"/>
        <s v="hyg bidon avec pulverisateur"/>
        <s v="Filtre peinture 190µ jaune"/>
        <s v="CUTTER SECUPRO MARTEGO Ref :  4584*122001.02"/>
        <s v="Scalpel grafix 23111-54 pour lames N°10 et 424"/>
        <s v="EH-604"/>
        <s v="Jeu d'exctracteur 761-C-5"/>
        <s v="abra abrasif poncage triangulaire 93 mm oxyde alumine G80"/>
        <s v="Orange 6S"/>
        <s v="Poche A4 OF Bleu"/>
        <s v="Poche A4 OF VERT"/>
        <s v="Manche a balai embout vis 845205"/>
        <s v="Vitamine haute vert anis T41"/>
        <s v="Josia 6804 Femme T38"/>
        <s v="Roue a lamelles F1015/3A180"/>
        <s v="Disque autocollant A2300018240"/>
        <s v="Feuille polishing 3M 481Q 30 Y 216*280"/>
        <s v="Lime aiguille 160 mm 847 769"/>
        <s v="Rajalabel ES4 Blanc"/>
        <s v="Eponge abrasive fine ref 03809"/>
        <s v="Marqueur V Board Master Orange"/>
        <s v="Marqueur V Board Master Vert"/>
        <s v="Disque autocollant A2305018120"/>
        <s v="Plateau disque sup dynabrade"/>
        <s v="om clé male lgue tete spher réf: 827032"/>
        <s v="Combinaison anti-acide TXXL"/>
        <s v="Combinaison anti-acide TM"/>
        <s v="Gants bouclette / 100°"/>
        <s v="Sachet mousse esd 10x15 sacm15"/>
        <s v="Disque d'abrasion diam 25 G080"/>
        <s v="Couvercle Pot plastique multimix 2240ML"/>
        <s v="Paire manchette protection peintre"/>
        <s v="Combinaison anti-acide TXL"/>
        <s v="Combinaison anti-acide TL"/>
        <s v="Disque autocollant A230 3"/>
        <s v="Combinaison taille XL"/>
        <s v="Bouchons BTS 080 315°C 13,5 x 6,4 x 25,4 x 25,4"/>
        <s v="PERHP 25 D120"/>
        <s v="Eprouvette Peinture aube leap"/>
        <s v="Bracelet caoutchouc élastique 100x8  (sachet 1kg)"/>
        <s v="Allonge légère 50mm"/>
        <s v="Stylet cylindrique tige carbure D 2 L40"/>
        <s v="Palpeur TP200 capteur seul sans module"/>
        <s v="Module TP200 force standard"/>
        <s v="Pelle Ménage 845522"/>
        <s v="abra plateau poncage triang auto-aggripant"/>
        <s v="Bleu 8L"/>
        <s v="Lame d'ébavurage triangulaire réversible 10-778"/>
        <s v="Boite tirette brun 580x300x150"/>
        <s v="Roue a lamelles F1015/3A120"/>
        <s v="Manchon abrasif double A240001020080"/>
        <s v="PEINTURE GRAPHITEE INDESTRUCTIBLE PAINT LTD"/>
        <s v="Rouleau etiquette 310126"/>
        <s v="Disque abrasif fixation automatique A3375050002"/>
        <s v="Encre indélébile Couleur Bleu"/>
        <s v="Peinture durcisseur pour SP350 en 0,5L"/>
        <s v="Rouleau abrasif et support A240401025080"/>
        <s v="Manchon abrasif double A240401025080"/>
        <s v="Manchon abrasif double A240000810150"/>
        <s v="Disque abrasif fixation automatique A3375038002"/>
        <s v="Metr stylet ceram M4 L100 A-5000-3712"/>
        <s v="Pince de réduction 3 pr"/>
        <s v="Eponge abrasive super fine ref 03810"/>
        <s v="Caisse fond 1160x775x900"/>
        <s v="ceinture 1160x775x900"/>
        <s v="Bouchons serie 18,6"/>
        <s v="Recharge marqueur Orange"/>
        <s v="Recharge marqueur Bleu"/>
        <s v="Recharge marqueur Rouge"/>
        <s v="Carte kanban blanche 130241"/>
        <s v="caisse/ceinture 1160x775x900"/>
        <s v="Caisse+croisillon pm 521x347x265"/>
        <s v="Sachet mousse ESD 30x40 SACM20"/>
        <s v="Rouleau mousse 1mm"/>
        <s v="Rouleau mousse ESD"/>
        <s v="Sachet bulle 150x250"/>
        <s v="Ebavurage boite de 5 kopal d66 10-267"/>
        <s v="Marteau rivoir trimatière 40mm giss 845305"/>
        <s v="Stylet acier bille rubis D 2"/>
        <s v="Josia 6804 Femme T40"/>
        <s v="HYG balai industriel"/>
        <s v="Perchlorethylene"/>
        <s v="Fraise a lamelles A2200015153120"/>
        <s v="Stylet M3 bille nitrure de scilicium D4 L21"/>
        <s v="Fraise a lamelles A2200025103150"/>
        <s v="PLASTIFORM 50 INJECT. MELANG."/>
        <s v="plastiforme resine contrôle"/>
        <s v="Manchon abrasif double A2400001530120"/>
        <s v="Disque autocollant A2305018080"/>
        <s v="Fraise a lamelles A2200015153150"/>
        <s v="Papier Abrasif 734 P80"/>
        <s v="Fraise lime sph D012.70  367217"/>
        <s v="Disque abrasif autocollant diam 48 G150"/>
        <s v="Stylet tige carbone bille dubis D 4 L22"/>
        <s v="Stylet acier bille rubis D 3"/>
        <s v="Korfil-E 1083-2"/>
        <s v="Lampe loupe led"/>
        <s v="Rouleau de feuillard bleu"/>
        <s v="Abra plateau de ponçage dynabrade d76"/>
        <s v="PC21 x 13,m discs"/>
        <s v="Meule sur tige 4811914"/>
        <s v="Etiquette Beige 80 x 38 mm avec œillet ref ETIC38"/>
        <s v="Abra disque klingsport socat 1/4 de tour 400 diam 50 gr 295395"/>
        <s v="Gants Kevlar"/>
        <s v="Fraise a lamelles A2200030103240"/>
        <s v="Bac à bec gris 8L ref orexad: 845592"/>
        <s v="Abra pince chc 90616 58210616"/>
        <s v="Bac à bec gris 1L ref orexad: 845589"/>
        <s v="Etiquette imprimante laser"/>
        <s v="Bac à bec gris 16L ref orexad: 853750"/>
        <s v="Eprouvette peinture ETRAS"/>
        <s v="Emb agrafe cuivrées 32x15mm"/>
        <s v="Stylet tige carbone bille rubis D 4 L75"/>
        <s v="ABRA SUPPORT POUR CAPUCHON LUKAS A250001013"/>
        <s v="Support disque d'abrasion A250303030001"/>
        <s v="Disque autocollant A2300018150"/>
        <s v="Fraise a lamelles A2200050156120"/>
        <s v="Manchon abrasif double 47556"/>
        <s v="Manchon abrasif double 47555"/>
        <s v="Curtis Flex Homme T37"/>
        <s v="Josia 6804 Femme T43"/>
        <s v="Epi tete 6865 film de protection visiere ref 3M 6865"/>
        <s v="RONDELLE CUIVRE RECUITE Diametre 10,2 x 16 x 2"/>
        <s v="Plateau de ponçage DYNABRADE 56084"/>
        <s v="Josia 6804 Femme T42"/>
        <s v="Abra pince CHC 1-6 90416 58210816"/>
        <s v="abra meuleuse NSK KC-300 45°"/>
        <s v="Bouchons TSO281"/>
        <s v="COUPLANT OG1 CODE0148417"/>
        <s v="Pastilles plomb 105°C diam 14,3"/>
        <s v="PC21 x14mm discs"/>
        <s v="PC21 20mm discs"/>
        <s v="PC21 x 15mm discs"/>
        <s v="PC21 36mm discs"/>
        <s v="PC21 donuts 17mm od x 8mm id"/>
        <s v="PC21 donuts 15mm odx8mm"/>
        <s v="Roue a lamelle  15x15x3 F1515/3 A 180"/>
        <s v="EA9392 kit 908 GR (base epoxy+durcisseur"/>
        <s v="Manchon abrasif double A240001020240"/>
        <s v="Manchon abrasif double A240001020320"/>
        <s v="Disque autocollant A2305030080"/>
        <s v="Fraise a lamelles GR150"/>
        <s v="Manchon abrasif"/>
        <s v="Manchon abrasif double A240401025150"/>
        <s v="Disque autocollant A2300018120"/>
        <s v="Bande grain trizact 50*6000mm A100"/>
        <s v="Bande grain trizact 50*6000mm A45"/>
        <s v="Disque d'abrasion 4742511"/>
        <s v="Etiquette ZEBRA 57x32MM carton de 12"/>
        <s v="Abra meuleuse NSK IR-310"/>
        <s v="Peinture diluant pour SP350"/>
        <s v="Finit priam 32005 partie B"/>
        <s v="Finit priam 32005-3 noir mat"/>
        <s v="Support disque d'abrasion A33600500026"/>
        <s v="Support disque d'abrasion A33600380026"/>
        <s v="Colle UHU endfest 300 KCM2"/>
        <s v="Odessa 5804 Homme T45"/>
        <s v="Odessa 5804 Homme T44"/>
        <s v="Abra brique a polir verte PFERD PP1VPFE"/>
        <s v="EPI demi masque 3M serie 6200 moyen A2 P3"/>
        <s v="Fraise à surf D080.00"/>
        <s v="Josia 6804 Femme T37"/>
        <s v="F 16x200 BT 40"/>
        <s v="F 08x160 SK 40"/>
        <s v="Bouchons à tirer 11"/>
        <s v="Filtre peinture 125µ bleu"/>
        <s v="PER20 D120"/>
        <s v="Support fendu de manchon A2501008103 Diam 8"/>
        <s v="Odessa 5804 Homme T46"/>
        <s v="Pochette porte document A4 320x235"/>
        <s v="Curtis flex homme T38"/>
        <s v="Accus AAA 504-6051 "/>
        <s v="Rouleau etique zebra800262-125 57,15 x 31,75"/>
        <s v="Porte disque abrasif diam 10"/>
        <s v="Disque autocollant A2300018180"/>
        <s v="Cartouche filtrante BIG BLUE 5 µm 73837"/>
        <s v="Filtre à poche taille 2-25aem"/>
        <s v="Toile filtrante NW50/62/75 25"/>
        <s v="Toile filtrante NW50/62/75 50"/>
        <s v="Bouchons BS blanc 14,3 x 19,1 x 25,4"/>
        <s v="Cartouche filtrante BIG BLUE 25 µm 73831"/>
        <s v="Ruban adhésif bleu 204°C"/>
        <s v="Josia 6804 Femme T39"/>
        <s v="Cartouche filt BIG BLUE 50 µm 255496-3"/>
        <s v="Cléf male 6 pans à rotule en pouce ref 83SH.3/16"/>
      </sharedItems>
    </cacheField>
    <cacheField name="Référence_x000a_Article" numFmtId="0">
      <sharedItems containsMixedTypes="1" containsNumber="1" containsInteger="1" minValue="79" maxValue="11153" count="549">
        <n v="256"/>
        <n v="8286"/>
        <n v="462"/>
        <n v="304"/>
        <n v="10057"/>
        <n v="8844"/>
        <n v="1429"/>
        <n v="4350"/>
        <n v="1661"/>
        <n v="822"/>
        <n v="728"/>
        <n v="727"/>
        <n v="5709"/>
        <n v="188"/>
        <n v="187"/>
        <n v="981"/>
        <n v="980"/>
        <n v="979"/>
        <n v="334"/>
        <n v="333"/>
        <n v="331"/>
        <n v="392"/>
        <n v="927"/>
        <n v="1450"/>
        <n v="609"/>
        <n v="549"/>
        <n v="610"/>
        <n v="643"/>
        <n v="8825"/>
        <n v="8824"/>
        <n v="4907"/>
        <n v="4909"/>
        <n v="180"/>
        <n v="4523"/>
        <n v="913"/>
        <n v="151"/>
        <n v="8011"/>
        <n v="8007"/>
        <n v="700"/>
        <n v="892"/>
        <n v="7366"/>
        <n v="308"/>
        <n v="1923"/>
        <n v="3638"/>
        <n v="716"/>
        <s v="275 (47)"/>
        <n v="5679"/>
        <s v="8827 (41)"/>
        <n v="4863"/>
        <n v="2234"/>
        <n v="7082"/>
        <n v="1467"/>
        <s v="137 (36)"/>
        <n v="7825"/>
        <n v="4738"/>
        <n v="8012"/>
        <n v="8013"/>
        <n v="8207"/>
        <n v="8004"/>
        <n v="8009"/>
        <n v="8008"/>
        <n v="8690"/>
        <n v="4860"/>
        <n v="8563"/>
        <n v="4861"/>
        <n v="820"/>
        <n v="4862"/>
        <n v="819"/>
        <n v="1910"/>
        <n v="10874"/>
        <n v="10873"/>
        <n v="2182"/>
        <n v="2190"/>
        <n v="2189"/>
        <n v="2130"/>
        <n v="2128"/>
        <n v="4524"/>
        <n v="7359"/>
        <n v="842"/>
        <n v="374"/>
        <n v="371"/>
        <n v="236"/>
        <n v="4900"/>
        <n v="369"/>
        <n v="4388"/>
        <n v="367"/>
        <s v="139 (45)"/>
        <n v="715"/>
        <n v="1428"/>
        <n v="7997"/>
        <n v="8001"/>
        <n v="8000"/>
        <n v="7999"/>
        <n v="7998"/>
        <n v="434"/>
        <n v="174"/>
        <n v="309"/>
        <n v="919"/>
        <n v="8764"/>
        <n v="741"/>
        <n v="178"/>
        <n v="177"/>
        <n v="175"/>
        <n v="904"/>
        <n v="10710"/>
        <n v="4925"/>
        <n v="4924"/>
        <n v="4922"/>
        <n v="4923"/>
        <n v="766"/>
        <n v="537"/>
        <n v="608"/>
        <n v="8385"/>
        <n v="5064"/>
        <n v="8823"/>
        <n v="4911"/>
        <n v="7094"/>
        <n v="7085"/>
        <n v="874"/>
        <n v="1587"/>
        <n v="726"/>
        <n v="476"/>
        <n v="4910"/>
        <n v="9528"/>
        <n v="9526"/>
        <n v="8214"/>
        <n v="4389"/>
        <n v="798"/>
        <n v="797"/>
        <n v="796"/>
        <n v="10343"/>
        <n v="9170"/>
        <n v="1445"/>
        <n v="4905"/>
        <n v="918"/>
        <n v="7681"/>
        <s v="139 (39)"/>
        <s v="139 (40)"/>
        <n v="4330"/>
        <n v="7360"/>
        <n v="1508"/>
        <n v="268"/>
        <n v="1435"/>
        <n v="1465"/>
        <s v="139 (42)"/>
        <s v="275 (46)"/>
        <s v="139 (44)"/>
        <s v="275 (43)"/>
        <n v="724"/>
        <n v="80"/>
        <n v="7177"/>
        <n v="372"/>
        <n v="7935"/>
        <n v="274"/>
        <n v="5118"/>
        <n v="5119"/>
        <n v="5120"/>
        <n v="5019"/>
        <n v="3600"/>
        <n v="364"/>
        <n v="365"/>
        <n v="9695"/>
        <s v="275 (45)"/>
        <n v="8914"/>
        <n v="1335"/>
        <n v="450"/>
        <n v="1426"/>
        <n v="588"/>
        <n v="3625"/>
        <n v="789"/>
        <n v="4866"/>
        <n v="4865"/>
        <n v="983"/>
        <n v="189"/>
        <n v="9382"/>
        <n v="9491"/>
        <n v="611"/>
        <s v="275 (42)"/>
        <n v="4519"/>
        <n v="4520"/>
        <n v="4525"/>
        <n v="7979"/>
        <n v="4233"/>
        <s v="275 (40)"/>
        <s v="275 (44)"/>
        <s v="139 (43)"/>
        <n v="305"/>
        <n v="7934"/>
        <n v="7932"/>
        <n v="982"/>
        <n v="3622"/>
        <n v="4893"/>
        <n v="7087"/>
        <n v="4275"/>
        <n v="2233"/>
        <n v="1444"/>
        <n v="9701"/>
        <n v="2268"/>
        <n v="8484"/>
        <n v="8052"/>
        <n v="1038"/>
        <n v="5020"/>
        <n v="5087"/>
        <n v="2380"/>
        <n v="4916"/>
        <n v="366"/>
        <n v="855"/>
        <n v="1442"/>
        <n v="9738"/>
        <n v="10194"/>
        <n v="4864"/>
        <n v="8957"/>
        <n v="9381"/>
        <n v="4340"/>
        <n v="625"/>
        <n v="128"/>
        <n v="289"/>
        <n v="2031"/>
        <n v="1470"/>
        <n v="1452"/>
        <n v="615"/>
        <n v="9527"/>
        <n v="1906"/>
        <n v="1907"/>
        <n v="10094"/>
        <n v="10712"/>
        <n v="911"/>
        <n v="8921"/>
        <n v="5112"/>
        <n v="693"/>
        <n v="681"/>
        <n v="155"/>
        <n v="1006"/>
        <n v="10709"/>
        <n v="4277"/>
        <n v="765"/>
        <n v="1446"/>
        <n v="1554"/>
        <n v="1494"/>
        <n v="5733"/>
        <n v="1469"/>
        <n v="361"/>
        <n v="5082"/>
        <n v="1298"/>
        <n v="2995"/>
        <n v="4845"/>
        <n v="8061"/>
        <n v="332"/>
        <n v="917"/>
        <n v="527"/>
        <n v="676"/>
        <n v="2269"/>
        <n v="7895"/>
        <n v="912"/>
        <n v="8310"/>
        <n v="419"/>
        <n v="7978"/>
        <n v="7977"/>
        <n v="8918"/>
        <n v="468"/>
        <n v="10361"/>
        <s v="275 (41)"/>
        <n v="7933"/>
        <s v="137 (38)"/>
        <n v="680"/>
        <n v="768"/>
        <n v="9650"/>
        <n v="8464"/>
        <n v="3001"/>
        <n v="8465"/>
        <n v="4196"/>
        <n v="7088"/>
        <n v="8506"/>
        <n v="9702"/>
        <n v="3647"/>
        <n v="7623"/>
        <n v="1583"/>
        <n v="1600"/>
        <n v="3002"/>
        <n v="1261"/>
        <n v="1118"/>
        <n v="5678"/>
        <n v="2224"/>
        <n v="8920"/>
        <n v="7084"/>
        <s v="8827 (42)"/>
        <s v="139 (41)"/>
        <s v="139 (46)"/>
        <s v="136 (36)"/>
        <s v="137 (37)"/>
        <n v="1610"/>
        <n v="10196"/>
        <n v="10195"/>
        <n v="8314"/>
        <n v="705"/>
        <n v="678"/>
        <n v="482"/>
        <n v="1592"/>
        <n v="1586"/>
        <n v="1585"/>
        <n v="425"/>
        <n v="551"/>
        <n v="1381"/>
        <n v="8509"/>
        <s v="136 (41)"/>
        <n v="269"/>
        <s v="137 (39)"/>
        <n v="10995"/>
        <n v="10996"/>
        <n v="616"/>
        <n v="928"/>
        <n v="8809"/>
        <n v="8808"/>
        <n v="520"/>
        <n v="3626"/>
        <n v="10713"/>
        <n v="7081"/>
        <n v="7093"/>
        <n v="7931"/>
        <s v="137 (40)"/>
        <n v="7358"/>
        <n v="3630"/>
        <n v="8986"/>
        <n v="8397"/>
        <n v="1262"/>
        <n v="580"/>
        <n v="10711"/>
        <n v="3627"/>
        <n v="10360"/>
        <n v="391"/>
        <n v="767"/>
        <n v="10840"/>
        <n v="10839"/>
        <n v="1448"/>
        <n v="1449"/>
        <n v="1451"/>
        <n v="10742"/>
        <n v="519"/>
        <n v="8822"/>
        <n v="3629"/>
        <n v="1480"/>
        <n v="658"/>
        <n v="4280"/>
        <n v="5016"/>
        <n v="7080"/>
        <n v="4876"/>
        <n v="8798"/>
        <n v="1908"/>
        <n v="1307"/>
        <n v="1578"/>
        <n v="426"/>
        <n v="744"/>
        <n v="4908"/>
        <n v="433"/>
        <n v="916"/>
        <n v="2018"/>
        <n v="424"/>
        <n v="7079"/>
        <n v="5680"/>
        <n v="2267"/>
        <n v="276"/>
        <s v="275 (39)"/>
        <n v="9028"/>
        <n v="10838"/>
        <n v="792"/>
        <n v="8799"/>
        <s v="8827 (43)"/>
        <s v="8827 (40)"/>
        <n v="1002"/>
        <n v="238"/>
        <n v="915"/>
        <n v="9337"/>
        <n v="7976"/>
        <n v="10760"/>
        <n v="8167"/>
        <n v="7091"/>
        <n v="5728"/>
        <n v="5729"/>
        <n v="3631"/>
        <s v="137 (41)"/>
        <s v="136 (38)"/>
        <n v="730"/>
        <n v="1305"/>
        <n v="821"/>
        <n v="1007"/>
        <n v="3104"/>
        <n v="534"/>
        <n v="800"/>
        <n v="799"/>
        <n v="1590"/>
        <n v="1005"/>
        <n v="1471"/>
        <n v="5116"/>
        <n v="5114"/>
        <n v="8949"/>
        <n v="5121"/>
        <n v="579"/>
        <n v="4526"/>
        <n v="9949"/>
        <n v="5115"/>
        <n v="5113"/>
        <n v="1308"/>
        <n v="2270"/>
        <n v="2191"/>
        <n v="932"/>
        <n v="4377"/>
        <n v="808"/>
        <n v="8508"/>
        <n v="8055"/>
        <n v="8063"/>
        <n v="8555"/>
        <n v="3632"/>
        <n v="8166"/>
        <n v="4278"/>
        <n v="3130"/>
        <n v="146"/>
        <n v="1595"/>
        <n v="889"/>
        <n v="2192"/>
        <n v="1613"/>
        <n v="7956"/>
        <n v="644"/>
        <n v="1599"/>
        <n v="1601"/>
        <n v="5340"/>
        <n v="1616"/>
        <n v="1625"/>
        <n v="4787"/>
        <n v="169"/>
        <n v="1930"/>
        <n v="2246"/>
        <n v="4390"/>
        <n v="793"/>
        <n v="791"/>
        <n v="790"/>
        <n v="445"/>
        <n v="81"/>
        <n v="5123"/>
        <n v="147"/>
        <n v="4562"/>
        <n v="1039"/>
        <n v="10006"/>
        <n v="9546"/>
        <n v="7907"/>
        <s v="136 (40)"/>
        <n v="3628"/>
        <n v="298"/>
        <n v="1573"/>
        <n v="8062"/>
        <n v="1575"/>
        <n v="1663"/>
        <n v="2221"/>
        <n v="1598"/>
        <n v="1589"/>
        <n v="1574"/>
        <s v="m1117-0"/>
        <n v="156"/>
        <n v="976"/>
        <n v="8507"/>
        <n v="7908"/>
        <n v="400"/>
        <n v="762"/>
        <n v="4634"/>
        <n v="9089"/>
        <n v="8002"/>
        <n v="985"/>
        <n v="717"/>
        <n v="10034"/>
        <n v="8950"/>
        <n v="1577"/>
        <n v="3634"/>
        <n v="4894"/>
        <n v="10155"/>
        <n v="7988"/>
        <n v="3640"/>
        <n v="8093"/>
        <n v="8054"/>
        <n v="8810"/>
        <n v="1605"/>
        <n v="1303"/>
        <n v="1579"/>
        <n v="930"/>
        <n v="929"/>
        <s v="139 (37)"/>
        <s v="136 (43)"/>
        <n v="9017"/>
        <n v="5681"/>
        <n v="8686"/>
        <s v="136 (42)"/>
        <n v="4892"/>
        <n v="1119"/>
        <n v="8271"/>
        <n v="9597"/>
        <n v="4858"/>
        <n v="8003"/>
        <n v="8005"/>
        <n v="8006"/>
        <n v="8206"/>
        <n v="8014"/>
        <n v="8015"/>
        <n v="1380"/>
        <n v="9643"/>
        <n v="1596"/>
        <n v="1597"/>
        <n v="1591"/>
        <n v="573"/>
        <n v="473"/>
        <n v="1602"/>
        <n v="1584"/>
        <n v="9524"/>
        <n v="9525"/>
        <n v="577"/>
        <n v="1404"/>
        <n v="1120"/>
        <n v="645"/>
        <n v="173"/>
        <n v="171"/>
        <n v="1615"/>
        <n v="1614"/>
        <n v="360"/>
        <s v="8827 (45)"/>
        <s v="8827 (44)"/>
        <n v="906"/>
        <n v="8676"/>
        <n v="7441"/>
        <n v="810"/>
        <s v="136 (37)"/>
        <n v="848"/>
        <n v="839"/>
        <n v="2188"/>
        <n v="4874"/>
        <n v="1604"/>
        <s v="8827 (46)"/>
        <n v="10153"/>
        <s v="139 (38)"/>
        <n v="11100"/>
        <n v="79"/>
        <n v="470"/>
        <n v="1304"/>
        <n v="8232"/>
        <n v="3153"/>
        <n v="3152"/>
        <n v="3151"/>
        <n v="2126"/>
        <n v="1425"/>
        <n v="145"/>
        <s v="136 (39)"/>
        <n v="702"/>
        <n v="11153"/>
      </sharedItems>
    </cacheField>
    <cacheField name="Quantité_x000a_Entrée" numFmtId="0">
      <sharedItems containsString="0" containsBlank="1" containsNumber="1" containsInteger="1" minValue="0" maxValue="21650"/>
    </cacheField>
    <cacheField name="Quantité_x000a_Sortie" numFmtId="0">
      <sharedItems containsString="0" containsBlank="1" containsNumber="1" containsInteger="1" minValue="0" maxValue="8000"/>
    </cacheField>
    <cacheField name="Mois" numFmtId="0" databaseField="0">
      <fieldGroup base="0">
        <rangePr groupBy="months" startDate="2018-01-01T00:00:00" endDate="2018-12-02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762">
  <r>
    <x v="0"/>
    <x v="0"/>
    <x v="0"/>
    <m/>
    <n v="1"/>
  </r>
  <r>
    <x v="1"/>
    <x v="1"/>
    <x v="1"/>
    <n v="75"/>
    <m/>
  </r>
  <r>
    <x v="1"/>
    <x v="2"/>
    <x v="2"/>
    <n v="4"/>
    <m/>
  </r>
  <r>
    <x v="1"/>
    <x v="3"/>
    <x v="3"/>
    <n v="24"/>
    <m/>
  </r>
  <r>
    <x v="1"/>
    <x v="4"/>
    <x v="4"/>
    <m/>
    <n v="1"/>
  </r>
  <r>
    <x v="1"/>
    <x v="5"/>
    <x v="5"/>
    <m/>
    <n v="1"/>
  </r>
  <r>
    <x v="1"/>
    <x v="6"/>
    <x v="6"/>
    <m/>
    <n v="2"/>
  </r>
  <r>
    <x v="1"/>
    <x v="7"/>
    <x v="7"/>
    <m/>
    <n v="1"/>
  </r>
  <r>
    <x v="1"/>
    <x v="8"/>
    <x v="8"/>
    <m/>
    <n v="4"/>
  </r>
  <r>
    <x v="1"/>
    <x v="9"/>
    <x v="9"/>
    <m/>
    <n v="1"/>
  </r>
  <r>
    <x v="1"/>
    <x v="10"/>
    <x v="10"/>
    <m/>
    <n v="1"/>
  </r>
  <r>
    <x v="1"/>
    <x v="11"/>
    <x v="11"/>
    <m/>
    <n v="1"/>
  </r>
  <r>
    <x v="1"/>
    <x v="12"/>
    <x v="12"/>
    <m/>
    <n v="200"/>
  </r>
  <r>
    <x v="1"/>
    <x v="13"/>
    <x v="13"/>
    <m/>
    <n v="50"/>
  </r>
  <r>
    <x v="1"/>
    <x v="14"/>
    <x v="14"/>
    <m/>
    <n v="100"/>
  </r>
  <r>
    <x v="1"/>
    <x v="15"/>
    <x v="15"/>
    <m/>
    <n v="50"/>
  </r>
  <r>
    <x v="1"/>
    <x v="16"/>
    <x v="16"/>
    <m/>
    <n v="50"/>
  </r>
  <r>
    <x v="1"/>
    <x v="17"/>
    <x v="17"/>
    <m/>
    <n v="50"/>
  </r>
  <r>
    <x v="1"/>
    <x v="18"/>
    <x v="18"/>
    <m/>
    <n v="2"/>
  </r>
  <r>
    <x v="1"/>
    <x v="19"/>
    <x v="19"/>
    <m/>
    <n v="4"/>
  </r>
  <r>
    <x v="1"/>
    <x v="20"/>
    <x v="20"/>
    <m/>
    <n v="5"/>
  </r>
  <r>
    <x v="1"/>
    <x v="21"/>
    <x v="21"/>
    <m/>
    <n v="1"/>
  </r>
  <r>
    <x v="1"/>
    <x v="22"/>
    <x v="22"/>
    <m/>
    <n v="74"/>
  </r>
  <r>
    <x v="1"/>
    <x v="23"/>
    <x v="23"/>
    <n v="3"/>
    <m/>
  </r>
  <r>
    <x v="1"/>
    <x v="24"/>
    <x v="24"/>
    <m/>
    <n v="6"/>
  </r>
  <r>
    <x v="1"/>
    <x v="0"/>
    <x v="0"/>
    <m/>
    <n v="5"/>
  </r>
  <r>
    <x v="1"/>
    <x v="25"/>
    <x v="25"/>
    <m/>
    <n v="1"/>
  </r>
  <r>
    <x v="1"/>
    <x v="26"/>
    <x v="26"/>
    <m/>
    <n v="3"/>
  </r>
  <r>
    <x v="1"/>
    <x v="27"/>
    <x v="27"/>
    <m/>
    <n v="1"/>
  </r>
  <r>
    <x v="1"/>
    <x v="28"/>
    <x v="28"/>
    <m/>
    <n v="2"/>
  </r>
  <r>
    <x v="1"/>
    <x v="29"/>
    <x v="29"/>
    <m/>
    <n v="1"/>
  </r>
  <r>
    <x v="1"/>
    <x v="30"/>
    <x v="30"/>
    <m/>
    <n v="12"/>
  </r>
  <r>
    <x v="1"/>
    <x v="31"/>
    <x v="31"/>
    <m/>
    <n v="12"/>
  </r>
  <r>
    <x v="1"/>
    <x v="32"/>
    <x v="32"/>
    <m/>
    <n v="5"/>
  </r>
  <r>
    <x v="1"/>
    <x v="33"/>
    <x v="33"/>
    <m/>
    <n v="10"/>
  </r>
  <r>
    <x v="1"/>
    <x v="34"/>
    <x v="34"/>
    <m/>
    <n v="2"/>
  </r>
  <r>
    <x v="1"/>
    <x v="35"/>
    <x v="35"/>
    <m/>
    <n v="3"/>
  </r>
  <r>
    <x v="1"/>
    <x v="18"/>
    <x v="18"/>
    <m/>
    <n v="3"/>
  </r>
  <r>
    <x v="1"/>
    <x v="20"/>
    <x v="20"/>
    <m/>
    <n v="3"/>
  </r>
  <r>
    <x v="1"/>
    <x v="15"/>
    <x v="15"/>
    <m/>
    <n v="100"/>
  </r>
  <r>
    <x v="2"/>
    <x v="0"/>
    <x v="0"/>
    <n v="50"/>
    <m/>
  </r>
  <r>
    <x v="2"/>
    <x v="36"/>
    <x v="36"/>
    <m/>
    <n v="4"/>
  </r>
  <r>
    <x v="2"/>
    <x v="37"/>
    <x v="37"/>
    <m/>
    <n v="1"/>
  </r>
  <r>
    <x v="2"/>
    <x v="38"/>
    <x v="38"/>
    <m/>
    <n v="1"/>
  </r>
  <r>
    <x v="2"/>
    <x v="39"/>
    <x v="39"/>
    <m/>
    <n v="1"/>
  </r>
  <r>
    <x v="2"/>
    <x v="40"/>
    <x v="40"/>
    <m/>
    <n v="50"/>
  </r>
  <r>
    <x v="2"/>
    <x v="41"/>
    <x v="41"/>
    <m/>
    <n v="2"/>
  </r>
  <r>
    <x v="2"/>
    <x v="42"/>
    <x v="42"/>
    <n v="12"/>
    <m/>
  </r>
  <r>
    <x v="2"/>
    <x v="43"/>
    <x v="43"/>
    <m/>
    <n v="2"/>
  </r>
  <r>
    <x v="2"/>
    <x v="44"/>
    <x v="44"/>
    <n v="5"/>
    <m/>
  </r>
  <r>
    <x v="2"/>
    <x v="45"/>
    <x v="45"/>
    <m/>
    <n v="1"/>
  </r>
  <r>
    <x v="2"/>
    <x v="46"/>
    <x v="46"/>
    <m/>
    <n v="20"/>
  </r>
  <r>
    <x v="2"/>
    <x v="47"/>
    <x v="47"/>
    <m/>
    <n v="1"/>
  </r>
  <r>
    <x v="2"/>
    <x v="48"/>
    <x v="48"/>
    <m/>
    <n v="2"/>
  </r>
  <r>
    <x v="2"/>
    <x v="49"/>
    <x v="49"/>
    <m/>
    <n v="1"/>
  </r>
  <r>
    <x v="2"/>
    <x v="3"/>
    <x v="3"/>
    <m/>
    <n v="1"/>
  </r>
  <r>
    <x v="2"/>
    <x v="50"/>
    <x v="50"/>
    <m/>
    <n v="2"/>
  </r>
  <r>
    <x v="2"/>
    <x v="49"/>
    <x v="49"/>
    <m/>
    <n v="1"/>
  </r>
  <r>
    <x v="2"/>
    <x v="51"/>
    <x v="51"/>
    <m/>
    <n v="2"/>
  </r>
  <r>
    <x v="2"/>
    <x v="52"/>
    <x v="52"/>
    <n v="2"/>
    <m/>
  </r>
  <r>
    <x v="2"/>
    <x v="53"/>
    <x v="53"/>
    <m/>
    <n v="6"/>
  </r>
  <r>
    <x v="2"/>
    <x v="54"/>
    <x v="54"/>
    <m/>
    <n v="6"/>
  </r>
  <r>
    <x v="2"/>
    <x v="49"/>
    <x v="49"/>
    <m/>
    <n v="15"/>
  </r>
  <r>
    <x v="2"/>
    <x v="53"/>
    <x v="53"/>
    <m/>
    <n v="1"/>
  </r>
  <r>
    <x v="2"/>
    <x v="55"/>
    <x v="55"/>
    <m/>
    <n v="1"/>
  </r>
  <r>
    <x v="2"/>
    <x v="56"/>
    <x v="56"/>
    <m/>
    <n v="1"/>
  </r>
  <r>
    <x v="2"/>
    <x v="57"/>
    <x v="57"/>
    <m/>
    <n v="1"/>
  </r>
  <r>
    <x v="2"/>
    <x v="36"/>
    <x v="36"/>
    <n v="2"/>
    <m/>
  </r>
  <r>
    <x v="2"/>
    <x v="58"/>
    <x v="58"/>
    <m/>
    <n v="3"/>
  </r>
  <r>
    <x v="2"/>
    <x v="37"/>
    <x v="37"/>
    <m/>
    <n v="1"/>
  </r>
  <r>
    <x v="2"/>
    <x v="59"/>
    <x v="59"/>
    <m/>
    <n v="2"/>
  </r>
  <r>
    <x v="2"/>
    <x v="60"/>
    <x v="60"/>
    <m/>
    <n v="3"/>
  </r>
  <r>
    <x v="2"/>
    <x v="61"/>
    <x v="61"/>
    <m/>
    <n v="1"/>
  </r>
  <r>
    <x v="2"/>
    <x v="62"/>
    <x v="62"/>
    <m/>
    <n v="2"/>
  </r>
  <r>
    <x v="2"/>
    <x v="63"/>
    <x v="63"/>
    <n v="4"/>
    <m/>
  </r>
  <r>
    <x v="2"/>
    <x v="64"/>
    <x v="64"/>
    <n v="1"/>
    <m/>
  </r>
  <r>
    <x v="2"/>
    <x v="65"/>
    <x v="65"/>
    <m/>
    <n v="1"/>
  </r>
  <r>
    <x v="2"/>
    <x v="66"/>
    <x v="66"/>
    <n v="1"/>
    <m/>
  </r>
  <r>
    <x v="2"/>
    <x v="67"/>
    <x v="67"/>
    <n v="9"/>
    <m/>
  </r>
  <r>
    <x v="2"/>
    <x v="68"/>
    <x v="68"/>
    <n v="99"/>
    <m/>
  </r>
  <r>
    <x v="2"/>
    <x v="69"/>
    <x v="69"/>
    <n v="1000"/>
    <m/>
  </r>
  <r>
    <x v="2"/>
    <x v="70"/>
    <x v="70"/>
    <n v="100"/>
    <m/>
  </r>
  <r>
    <x v="2"/>
    <x v="71"/>
    <x v="71"/>
    <m/>
    <n v="300"/>
  </r>
  <r>
    <x v="2"/>
    <x v="72"/>
    <x v="72"/>
    <n v="1000"/>
    <m/>
  </r>
  <r>
    <x v="2"/>
    <x v="73"/>
    <x v="73"/>
    <n v="500"/>
    <m/>
  </r>
  <r>
    <x v="2"/>
    <x v="74"/>
    <x v="74"/>
    <n v="1800"/>
    <m/>
  </r>
  <r>
    <x v="2"/>
    <x v="75"/>
    <x v="75"/>
    <n v="192"/>
    <m/>
  </r>
  <r>
    <x v="2"/>
    <x v="76"/>
    <x v="76"/>
    <m/>
    <n v="1"/>
  </r>
  <r>
    <x v="2"/>
    <x v="0"/>
    <x v="0"/>
    <m/>
    <n v="2"/>
  </r>
  <r>
    <x v="2"/>
    <x v="49"/>
    <x v="49"/>
    <m/>
    <n v="2"/>
  </r>
  <r>
    <x v="2"/>
    <x v="77"/>
    <x v="77"/>
    <m/>
    <n v="4"/>
  </r>
  <r>
    <x v="2"/>
    <x v="78"/>
    <x v="78"/>
    <m/>
    <n v="1"/>
  </r>
  <r>
    <x v="2"/>
    <x v="79"/>
    <x v="79"/>
    <m/>
    <n v="150"/>
  </r>
  <r>
    <x v="2"/>
    <x v="80"/>
    <x v="80"/>
    <m/>
    <n v="100"/>
  </r>
  <r>
    <x v="2"/>
    <x v="81"/>
    <x v="81"/>
    <m/>
    <n v="200"/>
  </r>
  <r>
    <x v="2"/>
    <x v="82"/>
    <x v="82"/>
    <m/>
    <n v="115"/>
  </r>
  <r>
    <x v="2"/>
    <x v="83"/>
    <x v="83"/>
    <m/>
    <n v="20"/>
  </r>
  <r>
    <x v="2"/>
    <x v="84"/>
    <x v="84"/>
    <m/>
    <n v="115"/>
  </r>
  <r>
    <x v="2"/>
    <x v="85"/>
    <x v="85"/>
    <m/>
    <n v="30"/>
  </r>
  <r>
    <x v="2"/>
    <x v="86"/>
    <x v="86"/>
    <m/>
    <n v="1"/>
  </r>
  <r>
    <x v="3"/>
    <x v="51"/>
    <x v="51"/>
    <m/>
    <n v="2"/>
  </r>
  <r>
    <x v="3"/>
    <x v="87"/>
    <x v="87"/>
    <m/>
    <n v="1"/>
  </r>
  <r>
    <x v="3"/>
    <x v="88"/>
    <x v="88"/>
    <m/>
    <n v="2"/>
  </r>
  <r>
    <x v="3"/>
    <x v="89"/>
    <x v="89"/>
    <m/>
    <n v="10"/>
  </r>
  <r>
    <x v="3"/>
    <x v="90"/>
    <x v="90"/>
    <m/>
    <n v="10"/>
  </r>
  <r>
    <x v="3"/>
    <x v="91"/>
    <x v="91"/>
    <m/>
    <n v="10"/>
  </r>
  <r>
    <x v="3"/>
    <x v="90"/>
    <x v="90"/>
    <m/>
    <n v="20"/>
  </r>
  <r>
    <x v="3"/>
    <x v="91"/>
    <x v="91"/>
    <m/>
    <n v="20"/>
  </r>
  <r>
    <x v="3"/>
    <x v="92"/>
    <x v="92"/>
    <m/>
    <n v="20"/>
  </r>
  <r>
    <x v="3"/>
    <x v="93"/>
    <x v="93"/>
    <m/>
    <n v="20"/>
  </r>
  <r>
    <x v="3"/>
    <x v="49"/>
    <x v="49"/>
    <m/>
    <n v="1"/>
  </r>
  <r>
    <x v="3"/>
    <x v="94"/>
    <x v="94"/>
    <m/>
    <n v="1"/>
  </r>
  <r>
    <x v="3"/>
    <x v="21"/>
    <x v="21"/>
    <m/>
    <n v="2"/>
  </r>
  <r>
    <x v="3"/>
    <x v="95"/>
    <x v="95"/>
    <m/>
    <n v="9"/>
  </r>
  <r>
    <x v="3"/>
    <x v="96"/>
    <x v="96"/>
    <m/>
    <n v="3"/>
  </r>
  <r>
    <x v="3"/>
    <x v="49"/>
    <x v="49"/>
    <m/>
    <n v="1"/>
  </r>
  <r>
    <x v="3"/>
    <x v="78"/>
    <x v="78"/>
    <m/>
    <n v="1"/>
  </r>
  <r>
    <x v="3"/>
    <x v="97"/>
    <x v="97"/>
    <m/>
    <n v="1"/>
  </r>
  <r>
    <x v="3"/>
    <x v="98"/>
    <x v="98"/>
    <m/>
    <n v="1"/>
  </r>
  <r>
    <x v="3"/>
    <x v="99"/>
    <x v="99"/>
    <m/>
    <n v="2"/>
  </r>
  <r>
    <x v="3"/>
    <x v="49"/>
    <x v="49"/>
    <m/>
    <n v="1"/>
  </r>
  <r>
    <x v="3"/>
    <x v="100"/>
    <x v="100"/>
    <m/>
    <n v="2"/>
  </r>
  <r>
    <x v="3"/>
    <x v="101"/>
    <x v="101"/>
    <m/>
    <n v="2"/>
  </r>
  <r>
    <x v="3"/>
    <x v="102"/>
    <x v="102"/>
    <m/>
    <n v="2"/>
  </r>
  <r>
    <x v="3"/>
    <x v="95"/>
    <x v="95"/>
    <m/>
    <n v="2"/>
  </r>
  <r>
    <x v="3"/>
    <x v="103"/>
    <x v="103"/>
    <n v="10"/>
    <m/>
  </r>
  <r>
    <x v="3"/>
    <x v="104"/>
    <x v="104"/>
    <n v="20"/>
    <m/>
  </r>
  <r>
    <x v="3"/>
    <x v="0"/>
    <x v="0"/>
    <n v="6"/>
    <m/>
  </r>
  <r>
    <x v="3"/>
    <x v="0"/>
    <x v="0"/>
    <n v="10"/>
    <m/>
  </r>
  <r>
    <x v="3"/>
    <x v="0"/>
    <x v="0"/>
    <n v="10"/>
    <m/>
  </r>
  <r>
    <x v="3"/>
    <x v="0"/>
    <x v="0"/>
    <n v="10"/>
    <m/>
  </r>
  <r>
    <x v="3"/>
    <x v="105"/>
    <x v="105"/>
    <m/>
    <n v="147"/>
  </r>
  <r>
    <x v="3"/>
    <x v="106"/>
    <x v="106"/>
    <m/>
    <n v="147"/>
  </r>
  <r>
    <x v="3"/>
    <x v="107"/>
    <x v="107"/>
    <m/>
    <n v="392"/>
  </r>
  <r>
    <x v="3"/>
    <x v="108"/>
    <x v="108"/>
    <n v="4"/>
    <m/>
  </r>
  <r>
    <x v="3"/>
    <x v="53"/>
    <x v="53"/>
    <n v="13"/>
    <m/>
  </r>
  <r>
    <x v="3"/>
    <x v="109"/>
    <x v="109"/>
    <m/>
    <n v="1"/>
  </r>
  <r>
    <x v="3"/>
    <x v="51"/>
    <x v="51"/>
    <m/>
    <n v="1"/>
  </r>
  <r>
    <x v="3"/>
    <x v="49"/>
    <x v="49"/>
    <m/>
    <n v="30"/>
  </r>
  <r>
    <x v="3"/>
    <x v="6"/>
    <x v="6"/>
    <m/>
    <n v="2"/>
  </r>
  <r>
    <x v="3"/>
    <x v="51"/>
    <x v="51"/>
    <m/>
    <n v="1"/>
  </r>
  <r>
    <x v="3"/>
    <x v="110"/>
    <x v="110"/>
    <m/>
    <n v="1"/>
  </r>
  <r>
    <x v="3"/>
    <x v="111"/>
    <x v="111"/>
    <m/>
    <n v="2"/>
  </r>
  <r>
    <x v="3"/>
    <x v="112"/>
    <x v="112"/>
    <m/>
    <n v="1"/>
  </r>
  <r>
    <x v="3"/>
    <x v="21"/>
    <x v="21"/>
    <m/>
    <n v="1"/>
  </r>
  <r>
    <x v="3"/>
    <x v="113"/>
    <x v="113"/>
    <m/>
    <n v="2"/>
  </r>
  <r>
    <x v="3"/>
    <x v="28"/>
    <x v="28"/>
    <m/>
    <n v="2"/>
  </r>
  <r>
    <x v="3"/>
    <x v="29"/>
    <x v="29"/>
    <m/>
    <n v="2"/>
  </r>
  <r>
    <x v="3"/>
    <x v="114"/>
    <x v="114"/>
    <m/>
    <n v="1"/>
  </r>
  <r>
    <x v="3"/>
    <x v="115"/>
    <x v="115"/>
    <m/>
    <n v="12"/>
  </r>
  <r>
    <x v="3"/>
    <x v="116"/>
    <x v="116"/>
    <m/>
    <n v="1"/>
  </r>
  <r>
    <x v="3"/>
    <x v="117"/>
    <x v="117"/>
    <m/>
    <n v="3"/>
  </r>
  <r>
    <x v="3"/>
    <x v="118"/>
    <x v="118"/>
    <m/>
    <n v="1"/>
  </r>
  <r>
    <x v="3"/>
    <x v="33"/>
    <x v="33"/>
    <m/>
    <n v="10"/>
  </r>
  <r>
    <x v="3"/>
    <x v="12"/>
    <x v="12"/>
    <m/>
    <n v="300"/>
  </r>
  <r>
    <x v="3"/>
    <x v="119"/>
    <x v="119"/>
    <m/>
    <n v="1"/>
  </r>
  <r>
    <x v="3"/>
    <x v="120"/>
    <x v="120"/>
    <m/>
    <n v="1"/>
  </r>
  <r>
    <x v="3"/>
    <x v="98"/>
    <x v="98"/>
    <m/>
    <n v="2"/>
  </r>
  <r>
    <x v="3"/>
    <x v="121"/>
    <x v="121"/>
    <m/>
    <n v="5"/>
  </r>
  <r>
    <x v="3"/>
    <x v="51"/>
    <x v="51"/>
    <m/>
    <n v="1"/>
  </r>
  <r>
    <x v="3"/>
    <x v="54"/>
    <x v="54"/>
    <m/>
    <n v="1"/>
  </r>
  <r>
    <x v="4"/>
    <x v="115"/>
    <x v="115"/>
    <m/>
    <n v="12"/>
  </r>
  <r>
    <x v="4"/>
    <x v="30"/>
    <x v="30"/>
    <m/>
    <n v="24"/>
  </r>
  <r>
    <x v="4"/>
    <x v="122"/>
    <x v="122"/>
    <m/>
    <n v="24"/>
  </r>
  <r>
    <x v="4"/>
    <x v="3"/>
    <x v="3"/>
    <m/>
    <n v="1"/>
  </r>
  <r>
    <x v="4"/>
    <x v="123"/>
    <x v="123"/>
    <m/>
    <n v="1"/>
  </r>
  <r>
    <x v="4"/>
    <x v="124"/>
    <x v="124"/>
    <m/>
    <n v="5"/>
  </r>
  <r>
    <x v="4"/>
    <x v="125"/>
    <x v="125"/>
    <m/>
    <n v="32"/>
  </r>
  <r>
    <x v="4"/>
    <x v="126"/>
    <x v="126"/>
    <m/>
    <n v="1700"/>
  </r>
  <r>
    <x v="4"/>
    <x v="127"/>
    <x v="127"/>
    <m/>
    <n v="1"/>
  </r>
  <r>
    <x v="4"/>
    <x v="128"/>
    <x v="128"/>
    <m/>
    <n v="1"/>
  </r>
  <r>
    <x v="4"/>
    <x v="129"/>
    <x v="129"/>
    <m/>
    <n v="1"/>
  </r>
  <r>
    <x v="4"/>
    <x v="130"/>
    <x v="130"/>
    <n v="1"/>
    <m/>
  </r>
  <r>
    <x v="4"/>
    <x v="131"/>
    <x v="131"/>
    <m/>
    <n v="3"/>
  </r>
  <r>
    <x v="4"/>
    <x v="115"/>
    <x v="115"/>
    <m/>
    <n v="1"/>
  </r>
  <r>
    <x v="4"/>
    <x v="132"/>
    <x v="132"/>
    <m/>
    <n v="100"/>
  </r>
  <r>
    <x v="4"/>
    <x v="133"/>
    <x v="133"/>
    <n v="30"/>
    <m/>
  </r>
  <r>
    <x v="4"/>
    <x v="53"/>
    <x v="53"/>
    <m/>
    <n v="4"/>
  </r>
  <r>
    <x v="4"/>
    <x v="2"/>
    <x v="2"/>
    <m/>
    <n v="1"/>
  </r>
  <r>
    <x v="4"/>
    <x v="134"/>
    <x v="134"/>
    <m/>
    <n v="1"/>
  </r>
  <r>
    <x v="4"/>
    <x v="5"/>
    <x v="5"/>
    <m/>
    <n v="1"/>
  </r>
  <r>
    <x v="4"/>
    <x v="135"/>
    <x v="135"/>
    <m/>
    <n v="3"/>
  </r>
  <r>
    <x v="4"/>
    <x v="136"/>
    <x v="136"/>
    <m/>
    <n v="1"/>
  </r>
  <r>
    <x v="4"/>
    <x v="137"/>
    <x v="137"/>
    <n v="1"/>
    <m/>
  </r>
  <r>
    <x v="4"/>
    <x v="138"/>
    <x v="138"/>
    <m/>
    <n v="1"/>
  </r>
  <r>
    <x v="4"/>
    <x v="139"/>
    <x v="139"/>
    <m/>
    <n v="4"/>
  </r>
  <r>
    <x v="4"/>
    <x v="140"/>
    <x v="140"/>
    <m/>
    <n v="2"/>
  </r>
  <r>
    <x v="4"/>
    <x v="0"/>
    <x v="0"/>
    <m/>
    <n v="2"/>
  </r>
  <r>
    <x v="4"/>
    <x v="21"/>
    <x v="21"/>
    <m/>
    <n v="1"/>
  </r>
  <r>
    <x v="4"/>
    <x v="6"/>
    <x v="6"/>
    <m/>
    <n v="3"/>
  </r>
  <r>
    <x v="4"/>
    <x v="88"/>
    <x v="88"/>
    <n v="5"/>
    <m/>
  </r>
  <r>
    <x v="4"/>
    <x v="88"/>
    <x v="88"/>
    <m/>
    <n v="6"/>
  </r>
  <r>
    <x v="4"/>
    <x v="78"/>
    <x v="78"/>
    <m/>
    <n v="1"/>
  </r>
  <r>
    <x v="4"/>
    <x v="28"/>
    <x v="28"/>
    <m/>
    <n v="4"/>
  </r>
  <r>
    <x v="4"/>
    <x v="29"/>
    <x v="29"/>
    <m/>
    <n v="4"/>
  </r>
  <r>
    <x v="4"/>
    <x v="78"/>
    <x v="78"/>
    <m/>
    <n v="1"/>
  </r>
  <r>
    <x v="4"/>
    <x v="98"/>
    <x v="98"/>
    <m/>
    <n v="1"/>
  </r>
  <r>
    <x v="4"/>
    <x v="117"/>
    <x v="117"/>
    <m/>
    <n v="10"/>
  </r>
  <r>
    <x v="4"/>
    <x v="141"/>
    <x v="141"/>
    <n v="20"/>
    <m/>
  </r>
  <r>
    <x v="4"/>
    <x v="142"/>
    <x v="142"/>
    <n v="20"/>
    <m/>
  </r>
  <r>
    <x v="4"/>
    <x v="143"/>
    <x v="143"/>
    <n v="5"/>
    <m/>
  </r>
  <r>
    <x v="4"/>
    <x v="54"/>
    <x v="54"/>
    <n v="2"/>
    <m/>
  </r>
  <r>
    <x v="4"/>
    <x v="115"/>
    <x v="115"/>
    <m/>
    <n v="96"/>
  </r>
  <r>
    <x v="4"/>
    <x v="30"/>
    <x v="30"/>
    <m/>
    <n v="96"/>
  </r>
  <r>
    <x v="4"/>
    <x v="122"/>
    <x v="122"/>
    <m/>
    <n v="96"/>
  </r>
  <r>
    <x v="4"/>
    <x v="144"/>
    <x v="144"/>
    <n v="3"/>
    <m/>
  </r>
  <r>
    <x v="4"/>
    <x v="145"/>
    <x v="145"/>
    <n v="1"/>
    <m/>
  </r>
  <r>
    <x v="4"/>
    <x v="146"/>
    <x v="146"/>
    <n v="1"/>
    <m/>
  </r>
  <r>
    <x v="4"/>
    <x v="147"/>
    <x v="147"/>
    <n v="4"/>
    <m/>
  </r>
  <r>
    <x v="4"/>
    <x v="115"/>
    <x v="115"/>
    <n v="240"/>
    <m/>
  </r>
  <r>
    <x v="4"/>
    <x v="122"/>
    <x v="122"/>
    <n v="240"/>
    <m/>
  </r>
  <r>
    <x v="4"/>
    <x v="30"/>
    <x v="30"/>
    <n v="240"/>
    <m/>
  </r>
  <r>
    <x v="4"/>
    <x v="134"/>
    <x v="134"/>
    <m/>
    <n v="1"/>
  </r>
  <r>
    <x v="4"/>
    <x v="46"/>
    <x v="46"/>
    <m/>
    <n v="10"/>
  </r>
  <r>
    <x v="4"/>
    <x v="86"/>
    <x v="86"/>
    <m/>
    <n v="1"/>
  </r>
  <r>
    <x v="4"/>
    <x v="3"/>
    <x v="3"/>
    <m/>
    <n v="1"/>
  </r>
  <r>
    <x v="4"/>
    <x v="148"/>
    <x v="148"/>
    <n v="350"/>
    <m/>
  </r>
  <r>
    <x v="4"/>
    <x v="149"/>
    <x v="149"/>
    <n v="200"/>
    <m/>
  </r>
  <r>
    <x v="4"/>
    <x v="150"/>
    <x v="150"/>
    <n v="1000"/>
    <m/>
  </r>
  <r>
    <x v="4"/>
    <x v="79"/>
    <x v="79"/>
    <m/>
    <n v="300"/>
  </r>
  <r>
    <x v="4"/>
    <x v="151"/>
    <x v="151"/>
    <m/>
    <n v="50"/>
  </r>
  <r>
    <x v="4"/>
    <x v="152"/>
    <x v="152"/>
    <m/>
    <n v="1"/>
  </r>
  <r>
    <x v="4"/>
    <x v="80"/>
    <x v="80"/>
    <m/>
    <n v="100"/>
  </r>
  <r>
    <x v="4"/>
    <x v="81"/>
    <x v="81"/>
    <m/>
    <n v="200"/>
  </r>
  <r>
    <x v="4"/>
    <x v="153"/>
    <x v="153"/>
    <m/>
    <n v="200"/>
  </r>
  <r>
    <x v="4"/>
    <x v="154"/>
    <x v="154"/>
    <m/>
    <n v="600"/>
  </r>
  <r>
    <x v="4"/>
    <x v="155"/>
    <x v="155"/>
    <m/>
    <n v="2400"/>
  </r>
  <r>
    <x v="4"/>
    <x v="156"/>
    <x v="156"/>
    <n v="7200"/>
    <m/>
  </r>
  <r>
    <x v="4"/>
    <x v="156"/>
    <x v="156"/>
    <m/>
    <n v="2400"/>
  </r>
  <r>
    <x v="4"/>
    <x v="157"/>
    <x v="157"/>
    <m/>
    <n v="500"/>
  </r>
  <r>
    <x v="4"/>
    <x v="158"/>
    <x v="158"/>
    <n v="100"/>
    <m/>
  </r>
  <r>
    <x v="4"/>
    <x v="158"/>
    <x v="158"/>
    <m/>
    <n v="100"/>
  </r>
  <r>
    <x v="4"/>
    <x v="1"/>
    <x v="1"/>
    <m/>
    <n v="75"/>
  </r>
  <r>
    <x v="4"/>
    <x v="83"/>
    <x v="83"/>
    <n v="160"/>
    <m/>
  </r>
  <r>
    <x v="4"/>
    <x v="159"/>
    <x v="159"/>
    <m/>
    <n v="60"/>
  </r>
  <r>
    <x v="4"/>
    <x v="160"/>
    <x v="160"/>
    <m/>
    <n v="40"/>
  </r>
  <r>
    <x v="4"/>
    <x v="115"/>
    <x v="115"/>
    <m/>
    <n v="5"/>
  </r>
  <r>
    <x v="5"/>
    <x v="161"/>
    <x v="161"/>
    <m/>
    <n v="1"/>
  </r>
  <r>
    <x v="5"/>
    <x v="34"/>
    <x v="34"/>
    <m/>
    <n v="4"/>
  </r>
  <r>
    <x v="5"/>
    <x v="40"/>
    <x v="40"/>
    <m/>
    <n v="1"/>
  </r>
  <r>
    <x v="5"/>
    <x v="162"/>
    <x v="162"/>
    <m/>
    <n v="1"/>
  </r>
  <r>
    <x v="5"/>
    <x v="163"/>
    <x v="163"/>
    <m/>
    <n v="1"/>
  </r>
  <r>
    <x v="5"/>
    <x v="32"/>
    <x v="32"/>
    <m/>
    <n v="5"/>
  </r>
  <r>
    <x v="5"/>
    <x v="164"/>
    <x v="164"/>
    <m/>
    <n v="1"/>
  </r>
  <r>
    <x v="5"/>
    <x v="132"/>
    <x v="132"/>
    <m/>
    <n v="100"/>
  </r>
  <r>
    <x v="5"/>
    <x v="165"/>
    <x v="165"/>
    <m/>
    <n v="1"/>
  </r>
  <r>
    <x v="5"/>
    <x v="166"/>
    <x v="166"/>
    <m/>
    <n v="4"/>
  </r>
  <r>
    <x v="5"/>
    <x v="167"/>
    <x v="167"/>
    <m/>
    <n v="2"/>
  </r>
  <r>
    <x v="5"/>
    <x v="168"/>
    <x v="168"/>
    <m/>
    <n v="3"/>
  </r>
  <r>
    <x v="5"/>
    <x v="53"/>
    <x v="53"/>
    <m/>
    <n v="2"/>
  </r>
  <r>
    <x v="5"/>
    <x v="6"/>
    <x v="6"/>
    <m/>
    <n v="20"/>
  </r>
  <r>
    <x v="5"/>
    <x v="88"/>
    <x v="88"/>
    <m/>
    <n v="20"/>
  </r>
  <r>
    <x v="5"/>
    <x v="168"/>
    <x v="168"/>
    <m/>
    <n v="2"/>
  </r>
  <r>
    <x v="5"/>
    <x v="169"/>
    <x v="169"/>
    <m/>
    <n v="2"/>
  </r>
  <r>
    <x v="5"/>
    <x v="17"/>
    <x v="17"/>
    <n v="800"/>
    <m/>
  </r>
  <r>
    <x v="5"/>
    <x v="170"/>
    <x v="170"/>
    <m/>
    <n v="1"/>
  </r>
  <r>
    <x v="5"/>
    <x v="171"/>
    <x v="171"/>
    <m/>
    <n v="1"/>
  </r>
  <r>
    <x v="5"/>
    <x v="17"/>
    <x v="17"/>
    <m/>
    <n v="400"/>
  </r>
  <r>
    <x v="5"/>
    <x v="16"/>
    <x v="16"/>
    <n v="200"/>
    <m/>
  </r>
  <r>
    <x v="5"/>
    <x v="172"/>
    <x v="172"/>
    <n v="100"/>
    <m/>
  </r>
  <r>
    <x v="5"/>
    <x v="15"/>
    <x v="15"/>
    <n v="300"/>
    <m/>
  </r>
  <r>
    <x v="5"/>
    <x v="173"/>
    <x v="173"/>
    <m/>
    <n v="50"/>
  </r>
  <r>
    <x v="5"/>
    <x v="14"/>
    <x v="14"/>
    <m/>
    <n v="50"/>
  </r>
  <r>
    <x v="5"/>
    <x v="15"/>
    <x v="15"/>
    <m/>
    <n v="50"/>
  </r>
  <r>
    <x v="5"/>
    <x v="16"/>
    <x v="16"/>
    <m/>
    <n v="50"/>
  </r>
  <r>
    <x v="5"/>
    <x v="174"/>
    <x v="174"/>
    <m/>
    <n v="1"/>
  </r>
  <r>
    <x v="5"/>
    <x v="175"/>
    <x v="175"/>
    <n v="16"/>
    <m/>
  </r>
  <r>
    <x v="5"/>
    <x v="6"/>
    <x v="6"/>
    <m/>
    <n v="2"/>
  </r>
  <r>
    <x v="5"/>
    <x v="168"/>
    <x v="168"/>
    <m/>
    <n v="1"/>
  </r>
  <r>
    <x v="5"/>
    <x v="125"/>
    <x v="125"/>
    <m/>
    <n v="10"/>
  </r>
  <r>
    <x v="5"/>
    <x v="41"/>
    <x v="41"/>
    <m/>
    <n v="1"/>
  </r>
  <r>
    <x v="5"/>
    <x v="88"/>
    <x v="88"/>
    <m/>
    <n v="2"/>
  </r>
  <r>
    <x v="5"/>
    <x v="176"/>
    <x v="176"/>
    <m/>
    <n v="4"/>
  </r>
  <r>
    <x v="5"/>
    <x v="170"/>
    <x v="170"/>
    <m/>
    <n v="1"/>
  </r>
  <r>
    <x v="5"/>
    <x v="48"/>
    <x v="48"/>
    <m/>
    <n v="1"/>
  </r>
  <r>
    <x v="5"/>
    <x v="170"/>
    <x v="170"/>
    <m/>
    <n v="1"/>
  </r>
  <r>
    <x v="5"/>
    <x v="48"/>
    <x v="48"/>
    <m/>
    <n v="1"/>
  </r>
  <r>
    <x v="5"/>
    <x v="87"/>
    <x v="87"/>
    <m/>
    <n v="2"/>
  </r>
  <r>
    <x v="5"/>
    <x v="177"/>
    <x v="177"/>
    <m/>
    <n v="1"/>
  </r>
  <r>
    <x v="5"/>
    <x v="51"/>
    <x v="51"/>
    <m/>
    <n v="5"/>
  </r>
  <r>
    <x v="5"/>
    <x v="33"/>
    <x v="33"/>
    <m/>
    <n v="10"/>
  </r>
  <r>
    <x v="5"/>
    <x v="26"/>
    <x v="26"/>
    <m/>
    <n v="1"/>
  </r>
  <r>
    <x v="5"/>
    <x v="24"/>
    <x v="24"/>
    <m/>
    <n v="3"/>
  </r>
  <r>
    <x v="5"/>
    <x v="111"/>
    <x v="111"/>
    <m/>
    <n v="4"/>
  </r>
  <r>
    <x v="5"/>
    <x v="178"/>
    <x v="178"/>
    <m/>
    <n v="3"/>
  </r>
  <r>
    <x v="5"/>
    <x v="179"/>
    <x v="179"/>
    <m/>
    <n v="3"/>
  </r>
  <r>
    <x v="5"/>
    <x v="28"/>
    <x v="28"/>
    <m/>
    <n v="2"/>
  </r>
  <r>
    <x v="5"/>
    <x v="29"/>
    <x v="29"/>
    <m/>
    <n v="2"/>
  </r>
  <r>
    <x v="5"/>
    <x v="180"/>
    <x v="180"/>
    <n v="2"/>
    <m/>
  </r>
  <r>
    <x v="5"/>
    <x v="180"/>
    <x v="180"/>
    <m/>
    <n v="2"/>
  </r>
  <r>
    <x v="5"/>
    <x v="76"/>
    <x v="76"/>
    <m/>
    <n v="10"/>
  </r>
  <r>
    <x v="6"/>
    <x v="181"/>
    <x v="181"/>
    <m/>
    <n v="1"/>
  </r>
  <r>
    <x v="6"/>
    <x v="166"/>
    <x v="166"/>
    <m/>
    <n v="1"/>
  </r>
  <r>
    <x v="7"/>
    <x v="182"/>
    <x v="182"/>
    <n v="4"/>
    <m/>
  </r>
  <r>
    <x v="7"/>
    <x v="147"/>
    <x v="147"/>
    <n v="3"/>
    <m/>
  </r>
  <r>
    <x v="7"/>
    <x v="183"/>
    <x v="183"/>
    <n v="5"/>
    <m/>
  </r>
  <r>
    <x v="7"/>
    <x v="177"/>
    <x v="177"/>
    <n v="2"/>
    <m/>
  </r>
  <r>
    <x v="7"/>
    <x v="118"/>
    <x v="118"/>
    <n v="10"/>
    <m/>
  </r>
  <r>
    <x v="7"/>
    <x v="184"/>
    <x v="184"/>
    <n v="3"/>
    <m/>
  </r>
  <r>
    <x v="7"/>
    <x v="185"/>
    <x v="185"/>
    <n v="3"/>
    <m/>
  </r>
  <r>
    <x v="7"/>
    <x v="115"/>
    <x v="115"/>
    <m/>
    <n v="1"/>
  </r>
  <r>
    <x v="7"/>
    <x v="132"/>
    <x v="132"/>
    <m/>
    <n v="100"/>
  </r>
  <r>
    <x v="7"/>
    <x v="177"/>
    <x v="177"/>
    <m/>
    <n v="1"/>
  </r>
  <r>
    <x v="7"/>
    <x v="10"/>
    <x v="10"/>
    <m/>
    <n v="1"/>
  </r>
  <r>
    <x v="7"/>
    <x v="186"/>
    <x v="186"/>
    <m/>
    <n v="25"/>
  </r>
  <r>
    <x v="7"/>
    <x v="12"/>
    <x v="12"/>
    <m/>
    <n v="200"/>
  </r>
  <r>
    <x v="7"/>
    <x v="31"/>
    <x v="31"/>
    <m/>
    <n v="12"/>
  </r>
  <r>
    <x v="7"/>
    <x v="40"/>
    <x v="40"/>
    <m/>
    <n v="4"/>
  </r>
  <r>
    <x v="7"/>
    <x v="115"/>
    <x v="115"/>
    <m/>
    <n v="12"/>
  </r>
  <r>
    <x v="7"/>
    <x v="91"/>
    <x v="91"/>
    <m/>
    <n v="10"/>
  </r>
  <r>
    <x v="7"/>
    <x v="30"/>
    <x v="30"/>
    <m/>
    <n v="11"/>
  </r>
  <r>
    <x v="7"/>
    <x v="152"/>
    <x v="152"/>
    <m/>
    <n v="10"/>
  </r>
  <r>
    <x v="7"/>
    <x v="187"/>
    <x v="187"/>
    <m/>
    <n v="30"/>
  </r>
  <r>
    <x v="7"/>
    <x v="122"/>
    <x v="122"/>
    <m/>
    <n v="10"/>
  </r>
  <r>
    <x v="7"/>
    <x v="188"/>
    <x v="188"/>
    <m/>
    <n v="10"/>
  </r>
  <r>
    <x v="7"/>
    <x v="173"/>
    <x v="173"/>
    <m/>
    <n v="100"/>
  </r>
  <r>
    <x v="7"/>
    <x v="13"/>
    <x v="13"/>
    <m/>
    <n v="100"/>
  </r>
  <r>
    <x v="7"/>
    <x v="14"/>
    <x v="14"/>
    <m/>
    <n v="100"/>
  </r>
  <r>
    <x v="7"/>
    <x v="189"/>
    <x v="189"/>
    <m/>
    <n v="50"/>
  </r>
  <r>
    <x v="7"/>
    <x v="15"/>
    <x v="15"/>
    <m/>
    <n v="100"/>
  </r>
  <r>
    <x v="7"/>
    <x v="16"/>
    <x v="16"/>
    <m/>
    <n v="50"/>
  </r>
  <r>
    <x v="7"/>
    <x v="17"/>
    <x v="17"/>
    <m/>
    <n v="50"/>
  </r>
  <r>
    <x v="7"/>
    <x v="19"/>
    <x v="19"/>
    <m/>
    <n v="3"/>
  </r>
  <r>
    <x v="7"/>
    <x v="20"/>
    <x v="20"/>
    <m/>
    <n v="4"/>
  </r>
  <r>
    <x v="7"/>
    <x v="35"/>
    <x v="35"/>
    <m/>
    <n v="4"/>
  </r>
  <r>
    <x v="7"/>
    <x v="21"/>
    <x v="21"/>
    <m/>
    <n v="1"/>
  </r>
  <r>
    <x v="7"/>
    <x v="190"/>
    <x v="190"/>
    <m/>
    <n v="1"/>
  </r>
  <r>
    <x v="7"/>
    <x v="191"/>
    <x v="191"/>
    <m/>
    <n v="1"/>
  </r>
  <r>
    <x v="7"/>
    <x v="29"/>
    <x v="29"/>
    <m/>
    <n v="1"/>
  </r>
  <r>
    <x v="7"/>
    <x v="137"/>
    <x v="137"/>
    <m/>
    <n v="1"/>
  </r>
  <r>
    <x v="7"/>
    <x v="48"/>
    <x v="48"/>
    <m/>
    <n v="1"/>
  </r>
  <r>
    <x v="7"/>
    <x v="26"/>
    <x v="26"/>
    <m/>
    <n v="2"/>
  </r>
  <r>
    <x v="7"/>
    <x v="27"/>
    <x v="27"/>
    <m/>
    <n v="1"/>
  </r>
  <r>
    <x v="7"/>
    <x v="54"/>
    <x v="54"/>
    <m/>
    <n v="1"/>
  </r>
  <r>
    <x v="7"/>
    <x v="53"/>
    <x v="53"/>
    <m/>
    <n v="3"/>
  </r>
  <r>
    <x v="7"/>
    <x v="112"/>
    <x v="112"/>
    <m/>
    <n v="1"/>
  </r>
  <r>
    <x v="7"/>
    <x v="21"/>
    <x v="21"/>
    <m/>
    <n v="1"/>
  </r>
  <r>
    <x v="7"/>
    <x v="192"/>
    <x v="192"/>
    <m/>
    <n v="2"/>
  </r>
  <r>
    <x v="7"/>
    <x v="28"/>
    <x v="28"/>
    <m/>
    <n v="1"/>
  </r>
  <r>
    <x v="7"/>
    <x v="29"/>
    <x v="29"/>
    <m/>
    <n v="2"/>
  </r>
  <r>
    <x v="7"/>
    <x v="114"/>
    <x v="114"/>
    <m/>
    <n v="1"/>
  </r>
  <r>
    <x v="7"/>
    <x v="33"/>
    <x v="33"/>
    <m/>
    <n v="10"/>
  </r>
  <r>
    <x v="7"/>
    <x v="119"/>
    <x v="119"/>
    <m/>
    <n v="1"/>
  </r>
  <r>
    <x v="7"/>
    <x v="98"/>
    <x v="98"/>
    <m/>
    <n v="1"/>
  </r>
  <r>
    <x v="7"/>
    <x v="121"/>
    <x v="121"/>
    <m/>
    <n v="4"/>
  </r>
  <r>
    <x v="7"/>
    <x v="193"/>
    <x v="193"/>
    <m/>
    <n v="1"/>
  </r>
  <r>
    <x v="8"/>
    <x v="194"/>
    <x v="194"/>
    <m/>
    <n v="5"/>
  </r>
  <r>
    <x v="8"/>
    <x v="16"/>
    <x v="16"/>
    <m/>
    <n v="100"/>
  </r>
  <r>
    <x v="8"/>
    <x v="40"/>
    <x v="40"/>
    <m/>
    <n v="1"/>
  </r>
  <r>
    <x v="8"/>
    <x v="132"/>
    <x v="132"/>
    <m/>
    <n v="200"/>
  </r>
  <r>
    <x v="8"/>
    <x v="195"/>
    <x v="195"/>
    <m/>
    <n v="100"/>
  </r>
  <r>
    <x v="8"/>
    <x v="98"/>
    <x v="98"/>
    <m/>
    <n v="1"/>
  </r>
  <r>
    <x v="8"/>
    <x v="50"/>
    <x v="50"/>
    <m/>
    <n v="1"/>
  </r>
  <r>
    <x v="8"/>
    <x v="166"/>
    <x v="166"/>
    <m/>
    <n v="3"/>
  </r>
  <r>
    <x v="8"/>
    <x v="196"/>
    <x v="196"/>
    <m/>
    <n v="4"/>
  </r>
  <r>
    <x v="8"/>
    <x v="149"/>
    <x v="149"/>
    <n v="200"/>
    <m/>
  </r>
  <r>
    <x v="8"/>
    <x v="150"/>
    <x v="150"/>
    <n v="1000"/>
    <m/>
  </r>
  <r>
    <x v="8"/>
    <x v="148"/>
    <x v="148"/>
    <n v="350"/>
    <m/>
  </r>
  <r>
    <x v="8"/>
    <x v="88"/>
    <x v="88"/>
    <m/>
    <n v="10"/>
  </r>
  <r>
    <x v="8"/>
    <x v="194"/>
    <x v="194"/>
    <m/>
    <n v="1"/>
  </r>
  <r>
    <x v="8"/>
    <x v="0"/>
    <x v="0"/>
    <m/>
    <n v="1"/>
  </r>
  <r>
    <x v="8"/>
    <x v="6"/>
    <x v="6"/>
    <m/>
    <n v="4"/>
  </r>
  <r>
    <x v="8"/>
    <x v="80"/>
    <x v="80"/>
    <m/>
    <n v="150"/>
  </r>
  <r>
    <x v="8"/>
    <x v="197"/>
    <x v="197"/>
    <n v="520"/>
    <m/>
  </r>
  <r>
    <x v="8"/>
    <x v="81"/>
    <x v="81"/>
    <m/>
    <n v="800"/>
  </r>
  <r>
    <x v="8"/>
    <x v="198"/>
    <x v="198"/>
    <n v="100"/>
    <m/>
  </r>
  <r>
    <x v="8"/>
    <x v="199"/>
    <x v="199"/>
    <n v="130"/>
    <m/>
  </r>
  <r>
    <x v="8"/>
    <x v="200"/>
    <x v="200"/>
    <m/>
    <n v="1550"/>
  </r>
  <r>
    <x v="8"/>
    <x v="154"/>
    <x v="154"/>
    <n v="1200"/>
    <m/>
  </r>
  <r>
    <x v="8"/>
    <x v="155"/>
    <x v="155"/>
    <m/>
    <n v="3600"/>
  </r>
  <r>
    <x v="8"/>
    <x v="156"/>
    <x v="156"/>
    <n v="400"/>
    <m/>
  </r>
  <r>
    <x v="8"/>
    <x v="157"/>
    <x v="157"/>
    <n v="190"/>
    <m/>
  </r>
  <r>
    <x v="8"/>
    <x v="201"/>
    <x v="201"/>
    <m/>
    <n v="130"/>
  </r>
  <r>
    <x v="8"/>
    <x v="202"/>
    <x v="202"/>
    <n v="200"/>
    <m/>
  </r>
  <r>
    <x v="8"/>
    <x v="203"/>
    <x v="203"/>
    <n v="22"/>
    <m/>
  </r>
  <r>
    <x v="8"/>
    <x v="204"/>
    <x v="204"/>
    <n v="210"/>
    <m/>
  </r>
  <r>
    <x v="8"/>
    <x v="85"/>
    <x v="85"/>
    <m/>
    <n v="33"/>
  </r>
  <r>
    <x v="8"/>
    <x v="159"/>
    <x v="159"/>
    <n v="170"/>
    <m/>
  </r>
  <r>
    <x v="8"/>
    <x v="160"/>
    <x v="160"/>
    <m/>
    <n v="39"/>
  </r>
  <r>
    <x v="8"/>
    <x v="205"/>
    <x v="205"/>
    <n v="609"/>
    <m/>
  </r>
  <r>
    <x v="8"/>
    <x v="163"/>
    <x v="163"/>
    <m/>
    <n v="1"/>
  </r>
  <r>
    <x v="8"/>
    <x v="206"/>
    <x v="206"/>
    <m/>
    <n v="2"/>
  </r>
  <r>
    <x v="8"/>
    <x v="151"/>
    <x v="151"/>
    <m/>
    <n v="50"/>
  </r>
  <r>
    <x v="8"/>
    <x v="80"/>
    <x v="80"/>
    <m/>
    <n v="450"/>
  </r>
  <r>
    <x v="8"/>
    <x v="83"/>
    <x v="83"/>
    <m/>
    <n v="10"/>
  </r>
  <r>
    <x v="8"/>
    <x v="204"/>
    <x v="204"/>
    <n v="230"/>
    <m/>
  </r>
  <r>
    <x v="8"/>
    <x v="204"/>
    <x v="204"/>
    <m/>
    <n v="30"/>
  </r>
  <r>
    <x v="8"/>
    <x v="84"/>
    <x v="84"/>
    <m/>
    <n v="30"/>
  </r>
  <r>
    <x v="8"/>
    <x v="207"/>
    <x v="207"/>
    <m/>
    <n v="115"/>
  </r>
  <r>
    <x v="8"/>
    <x v="208"/>
    <x v="208"/>
    <m/>
    <n v="115"/>
  </r>
  <r>
    <x v="8"/>
    <x v="85"/>
    <x v="85"/>
    <m/>
    <n v="30"/>
  </r>
  <r>
    <x v="8"/>
    <x v="159"/>
    <x v="159"/>
    <m/>
    <n v="30"/>
  </r>
  <r>
    <x v="8"/>
    <x v="205"/>
    <x v="205"/>
    <m/>
    <n v="30"/>
  </r>
  <r>
    <x v="8"/>
    <x v="0"/>
    <x v="0"/>
    <m/>
    <n v="1"/>
  </r>
  <r>
    <x v="8"/>
    <x v="209"/>
    <x v="209"/>
    <m/>
    <n v="100"/>
  </r>
  <r>
    <x v="8"/>
    <x v="173"/>
    <x v="173"/>
    <m/>
    <n v="50"/>
  </r>
  <r>
    <x v="8"/>
    <x v="13"/>
    <x v="13"/>
    <m/>
    <n v="50"/>
  </r>
  <r>
    <x v="8"/>
    <x v="14"/>
    <x v="14"/>
    <m/>
    <n v="50"/>
  </r>
  <r>
    <x v="8"/>
    <x v="0"/>
    <x v="0"/>
    <m/>
    <n v="1"/>
  </r>
  <r>
    <x v="9"/>
    <x v="28"/>
    <x v="28"/>
    <m/>
    <n v="10"/>
  </r>
  <r>
    <x v="9"/>
    <x v="116"/>
    <x v="116"/>
    <m/>
    <n v="10"/>
  </r>
  <r>
    <x v="9"/>
    <x v="166"/>
    <x v="166"/>
    <m/>
    <n v="1"/>
  </r>
  <r>
    <x v="9"/>
    <x v="210"/>
    <x v="210"/>
    <m/>
    <n v="2"/>
  </r>
  <r>
    <x v="9"/>
    <x v="211"/>
    <x v="211"/>
    <n v="5"/>
    <m/>
  </r>
  <r>
    <x v="9"/>
    <x v="212"/>
    <x v="212"/>
    <m/>
    <n v="1"/>
  </r>
  <r>
    <x v="9"/>
    <x v="184"/>
    <x v="184"/>
    <m/>
    <n v="1"/>
  </r>
  <r>
    <x v="9"/>
    <x v="173"/>
    <x v="173"/>
    <n v="1000"/>
    <m/>
  </r>
  <r>
    <x v="9"/>
    <x v="13"/>
    <x v="13"/>
    <n v="300"/>
    <m/>
  </r>
  <r>
    <x v="9"/>
    <x v="14"/>
    <x v="14"/>
    <n v="1200"/>
    <m/>
  </r>
  <r>
    <x v="9"/>
    <x v="164"/>
    <x v="164"/>
    <m/>
    <n v="2"/>
  </r>
  <r>
    <x v="9"/>
    <x v="6"/>
    <x v="6"/>
    <m/>
    <n v="2"/>
  </r>
  <r>
    <x v="9"/>
    <x v="213"/>
    <x v="213"/>
    <n v="2"/>
    <m/>
  </r>
  <r>
    <x v="9"/>
    <x v="214"/>
    <x v="214"/>
    <m/>
    <n v="1"/>
  </r>
  <r>
    <x v="9"/>
    <x v="3"/>
    <x v="3"/>
    <m/>
    <n v="6"/>
  </r>
  <r>
    <x v="9"/>
    <x v="215"/>
    <x v="215"/>
    <n v="5"/>
    <m/>
  </r>
  <r>
    <x v="9"/>
    <x v="53"/>
    <x v="53"/>
    <n v="2"/>
    <m/>
  </r>
  <r>
    <x v="9"/>
    <x v="167"/>
    <x v="167"/>
    <n v="10"/>
    <m/>
  </r>
  <r>
    <x v="9"/>
    <x v="216"/>
    <x v="216"/>
    <n v="8"/>
    <m/>
  </r>
  <r>
    <x v="9"/>
    <x v="96"/>
    <x v="96"/>
    <n v="3"/>
    <m/>
  </r>
  <r>
    <x v="9"/>
    <x v="217"/>
    <x v="217"/>
    <n v="5"/>
    <m/>
  </r>
  <r>
    <x v="9"/>
    <x v="166"/>
    <x v="166"/>
    <m/>
    <n v="1"/>
  </r>
  <r>
    <x v="9"/>
    <x v="160"/>
    <x v="160"/>
    <m/>
    <n v="160"/>
  </r>
  <r>
    <x v="9"/>
    <x v="160"/>
    <x v="160"/>
    <n v="354"/>
    <m/>
  </r>
  <r>
    <x v="9"/>
    <x v="2"/>
    <x v="2"/>
    <m/>
    <n v="1"/>
  </r>
  <r>
    <x v="9"/>
    <x v="218"/>
    <x v="218"/>
    <m/>
    <n v="1"/>
  </r>
  <r>
    <x v="9"/>
    <x v="54"/>
    <x v="54"/>
    <m/>
    <n v="1"/>
  </r>
  <r>
    <x v="9"/>
    <x v="54"/>
    <x v="54"/>
    <m/>
    <n v="1"/>
  </r>
  <r>
    <x v="9"/>
    <x v="219"/>
    <x v="219"/>
    <n v="2"/>
    <m/>
  </r>
  <r>
    <x v="9"/>
    <x v="110"/>
    <x v="110"/>
    <m/>
    <n v="3"/>
  </r>
  <r>
    <x v="9"/>
    <x v="178"/>
    <x v="178"/>
    <m/>
    <n v="1"/>
  </r>
  <r>
    <x v="9"/>
    <x v="220"/>
    <x v="220"/>
    <m/>
    <n v="1"/>
  </r>
  <r>
    <x v="9"/>
    <x v="112"/>
    <x v="112"/>
    <m/>
    <n v="1"/>
  </r>
  <r>
    <x v="9"/>
    <x v="124"/>
    <x v="124"/>
    <m/>
    <n v="5"/>
  </r>
  <r>
    <x v="9"/>
    <x v="221"/>
    <x v="221"/>
    <m/>
    <n v="10"/>
  </r>
  <r>
    <x v="9"/>
    <x v="28"/>
    <x v="28"/>
    <m/>
    <n v="1"/>
  </r>
  <r>
    <x v="9"/>
    <x v="117"/>
    <x v="117"/>
    <m/>
    <n v="2"/>
  </r>
  <r>
    <x v="9"/>
    <x v="118"/>
    <x v="118"/>
    <m/>
    <n v="2"/>
  </r>
  <r>
    <x v="9"/>
    <x v="33"/>
    <x v="33"/>
    <m/>
    <n v="20"/>
  </r>
  <r>
    <x v="9"/>
    <x v="40"/>
    <x v="40"/>
    <m/>
    <n v="6"/>
  </r>
  <r>
    <x v="9"/>
    <x v="38"/>
    <x v="38"/>
    <m/>
    <n v="2"/>
  </r>
  <r>
    <x v="9"/>
    <x v="115"/>
    <x v="115"/>
    <m/>
    <n v="1"/>
  </r>
  <r>
    <x v="9"/>
    <x v="101"/>
    <x v="101"/>
    <n v="18"/>
    <m/>
  </r>
  <r>
    <x v="10"/>
    <x v="222"/>
    <x v="222"/>
    <m/>
    <n v="1"/>
  </r>
  <r>
    <x v="10"/>
    <x v="223"/>
    <x v="223"/>
    <m/>
    <n v="1"/>
  </r>
  <r>
    <x v="10"/>
    <x v="147"/>
    <x v="147"/>
    <m/>
    <n v="1"/>
  </r>
  <r>
    <x v="10"/>
    <x v="49"/>
    <x v="49"/>
    <m/>
    <n v="5"/>
  </r>
  <r>
    <x v="10"/>
    <x v="49"/>
    <x v="49"/>
    <m/>
    <n v="5"/>
  </r>
  <r>
    <x v="10"/>
    <x v="166"/>
    <x v="166"/>
    <m/>
    <n v="1"/>
  </r>
  <r>
    <x v="10"/>
    <x v="224"/>
    <x v="224"/>
    <m/>
    <n v="1"/>
  </r>
  <r>
    <x v="10"/>
    <x v="104"/>
    <x v="104"/>
    <m/>
    <n v="1"/>
  </r>
  <r>
    <x v="10"/>
    <x v="225"/>
    <x v="225"/>
    <m/>
    <n v="1"/>
  </r>
  <r>
    <x v="10"/>
    <x v="164"/>
    <x v="164"/>
    <m/>
    <n v="5"/>
  </r>
  <r>
    <x v="10"/>
    <x v="121"/>
    <x v="121"/>
    <m/>
    <n v="12"/>
  </r>
  <r>
    <x v="10"/>
    <x v="6"/>
    <x v="6"/>
    <m/>
    <n v="2"/>
  </r>
  <r>
    <x v="10"/>
    <x v="88"/>
    <x v="88"/>
    <m/>
    <n v="6"/>
  </r>
  <r>
    <x v="10"/>
    <x v="226"/>
    <x v="226"/>
    <m/>
    <n v="1"/>
  </r>
  <r>
    <x v="10"/>
    <x v="190"/>
    <x v="190"/>
    <m/>
    <n v="1"/>
  </r>
  <r>
    <x v="10"/>
    <x v="227"/>
    <x v="227"/>
    <n v="12"/>
    <m/>
  </r>
  <r>
    <x v="10"/>
    <x v="100"/>
    <x v="100"/>
    <m/>
    <n v="1"/>
  </r>
  <r>
    <x v="10"/>
    <x v="168"/>
    <x v="168"/>
    <m/>
    <n v="1"/>
  </r>
  <r>
    <x v="10"/>
    <x v="228"/>
    <x v="228"/>
    <m/>
    <n v="4"/>
  </r>
  <r>
    <x v="10"/>
    <x v="138"/>
    <x v="138"/>
    <m/>
    <n v="3"/>
  </r>
  <r>
    <x v="10"/>
    <x v="229"/>
    <x v="229"/>
    <m/>
    <n v="3"/>
  </r>
  <r>
    <x v="10"/>
    <x v="230"/>
    <x v="230"/>
    <n v="4"/>
    <m/>
  </r>
  <r>
    <x v="10"/>
    <x v="231"/>
    <x v="231"/>
    <m/>
    <n v="10"/>
  </r>
  <r>
    <x v="10"/>
    <x v="232"/>
    <x v="232"/>
    <m/>
    <n v="1"/>
  </r>
  <r>
    <x v="10"/>
    <x v="96"/>
    <x v="96"/>
    <m/>
    <n v="1"/>
  </r>
  <r>
    <x v="10"/>
    <x v="233"/>
    <x v="233"/>
    <m/>
    <n v="1"/>
  </r>
  <r>
    <x v="10"/>
    <x v="234"/>
    <x v="234"/>
    <m/>
    <n v="2"/>
  </r>
  <r>
    <x v="10"/>
    <x v="51"/>
    <x v="51"/>
    <m/>
    <n v="1"/>
  </r>
  <r>
    <x v="10"/>
    <x v="142"/>
    <x v="142"/>
    <n v="1"/>
    <m/>
  </r>
  <r>
    <x v="10"/>
    <x v="165"/>
    <x v="165"/>
    <m/>
    <n v="1"/>
  </r>
  <r>
    <x v="10"/>
    <x v="78"/>
    <x v="78"/>
    <m/>
    <n v="4"/>
  </r>
  <r>
    <x v="10"/>
    <x v="98"/>
    <x v="98"/>
    <m/>
    <n v="1"/>
  </r>
  <r>
    <x v="10"/>
    <x v="139"/>
    <x v="139"/>
    <m/>
    <n v="5"/>
  </r>
  <r>
    <x v="10"/>
    <x v="7"/>
    <x v="7"/>
    <m/>
    <n v="1"/>
  </r>
  <r>
    <x v="10"/>
    <x v="21"/>
    <x v="21"/>
    <m/>
    <n v="1"/>
  </r>
  <r>
    <x v="10"/>
    <x v="235"/>
    <x v="235"/>
    <m/>
    <n v="1"/>
  </r>
  <r>
    <x v="10"/>
    <x v="115"/>
    <x v="115"/>
    <m/>
    <n v="1"/>
  </r>
  <r>
    <x v="10"/>
    <x v="122"/>
    <x v="122"/>
    <m/>
    <n v="1"/>
  </r>
  <r>
    <x v="10"/>
    <x v="236"/>
    <x v="236"/>
    <m/>
    <n v="100"/>
  </r>
  <r>
    <x v="10"/>
    <x v="170"/>
    <x v="170"/>
    <m/>
    <n v="1"/>
  </r>
  <r>
    <x v="10"/>
    <x v="115"/>
    <x v="115"/>
    <m/>
    <n v="1"/>
  </r>
  <r>
    <x v="10"/>
    <x v="237"/>
    <x v="237"/>
    <m/>
    <n v="1"/>
  </r>
  <r>
    <x v="10"/>
    <x v="213"/>
    <x v="213"/>
    <m/>
    <n v="2"/>
  </r>
  <r>
    <x v="10"/>
    <x v="217"/>
    <x v="217"/>
    <m/>
    <n v="2"/>
  </r>
  <r>
    <x v="10"/>
    <x v="238"/>
    <x v="238"/>
    <m/>
    <n v="1"/>
  </r>
  <r>
    <x v="10"/>
    <x v="239"/>
    <x v="239"/>
    <m/>
    <n v="1"/>
  </r>
  <r>
    <x v="10"/>
    <x v="240"/>
    <x v="240"/>
    <m/>
    <n v="1"/>
  </r>
  <r>
    <x v="10"/>
    <x v="142"/>
    <x v="142"/>
    <m/>
    <n v="1"/>
  </r>
  <r>
    <x v="10"/>
    <x v="241"/>
    <x v="241"/>
    <m/>
    <n v="16"/>
  </r>
  <r>
    <x v="10"/>
    <x v="88"/>
    <x v="88"/>
    <m/>
    <n v="8"/>
  </r>
  <r>
    <x v="10"/>
    <x v="242"/>
    <x v="242"/>
    <m/>
    <n v="1000"/>
  </r>
  <r>
    <x v="10"/>
    <x v="243"/>
    <x v="243"/>
    <m/>
    <n v="1"/>
  </r>
  <r>
    <x v="10"/>
    <x v="244"/>
    <x v="244"/>
    <m/>
    <n v="2"/>
  </r>
  <r>
    <x v="10"/>
    <x v="245"/>
    <x v="245"/>
    <m/>
    <n v="6"/>
  </r>
  <r>
    <x v="10"/>
    <x v="235"/>
    <x v="235"/>
    <m/>
    <n v="1"/>
  </r>
  <r>
    <x v="10"/>
    <x v="202"/>
    <x v="202"/>
    <n v="200"/>
    <m/>
  </r>
  <r>
    <x v="10"/>
    <x v="204"/>
    <x v="204"/>
    <m/>
    <n v="115"/>
  </r>
  <r>
    <x v="10"/>
    <x v="88"/>
    <x v="88"/>
    <m/>
    <n v="4"/>
  </r>
  <r>
    <x v="11"/>
    <x v="233"/>
    <x v="233"/>
    <m/>
    <n v="2"/>
  </r>
  <r>
    <x v="11"/>
    <x v="246"/>
    <x v="246"/>
    <m/>
    <n v="1"/>
  </r>
  <r>
    <x v="11"/>
    <x v="24"/>
    <x v="24"/>
    <n v="30"/>
    <m/>
  </r>
  <r>
    <x v="11"/>
    <x v="247"/>
    <x v="247"/>
    <m/>
    <n v="6"/>
  </r>
  <r>
    <x v="11"/>
    <x v="0"/>
    <x v="0"/>
    <m/>
    <n v="1"/>
  </r>
  <r>
    <x v="11"/>
    <x v="100"/>
    <x v="100"/>
    <m/>
    <n v="1"/>
  </r>
  <r>
    <x v="11"/>
    <x v="134"/>
    <x v="134"/>
    <m/>
    <n v="2"/>
  </r>
  <r>
    <x v="11"/>
    <x v="248"/>
    <x v="248"/>
    <m/>
    <n v="1"/>
  </r>
  <r>
    <x v="11"/>
    <x v="78"/>
    <x v="78"/>
    <m/>
    <n v="5"/>
  </r>
  <r>
    <x v="11"/>
    <x v="185"/>
    <x v="185"/>
    <m/>
    <n v="1"/>
  </r>
  <r>
    <x v="11"/>
    <x v="0"/>
    <x v="0"/>
    <m/>
    <n v="8"/>
  </r>
  <r>
    <x v="11"/>
    <x v="145"/>
    <x v="145"/>
    <m/>
    <n v="1"/>
  </r>
  <r>
    <x v="11"/>
    <x v="3"/>
    <x v="3"/>
    <m/>
    <n v="1"/>
  </r>
  <r>
    <x v="11"/>
    <x v="88"/>
    <x v="88"/>
    <m/>
    <n v="2"/>
  </r>
  <r>
    <x v="11"/>
    <x v="122"/>
    <x v="122"/>
    <m/>
    <n v="1"/>
  </r>
  <r>
    <x v="11"/>
    <x v="249"/>
    <x v="249"/>
    <m/>
    <n v="4"/>
  </r>
  <r>
    <x v="11"/>
    <x v="51"/>
    <x v="51"/>
    <m/>
    <n v="1"/>
  </r>
  <r>
    <x v="11"/>
    <x v="193"/>
    <x v="193"/>
    <m/>
    <n v="1"/>
  </r>
  <r>
    <x v="11"/>
    <x v="6"/>
    <x v="6"/>
    <m/>
    <n v="10"/>
  </r>
  <r>
    <x v="11"/>
    <x v="0"/>
    <x v="0"/>
    <m/>
    <n v="4"/>
  </r>
  <r>
    <x v="11"/>
    <x v="0"/>
    <x v="0"/>
    <m/>
    <n v="2"/>
  </r>
  <r>
    <x v="11"/>
    <x v="110"/>
    <x v="110"/>
    <m/>
    <n v="3"/>
  </r>
  <r>
    <x v="11"/>
    <x v="44"/>
    <x v="44"/>
    <n v="6"/>
    <m/>
  </r>
  <r>
    <x v="11"/>
    <x v="247"/>
    <x v="247"/>
    <n v="6"/>
    <m/>
  </r>
  <r>
    <x v="11"/>
    <x v="19"/>
    <x v="19"/>
    <n v="3"/>
    <m/>
  </r>
  <r>
    <x v="11"/>
    <x v="35"/>
    <x v="35"/>
    <n v="2"/>
    <m/>
  </r>
  <r>
    <x v="11"/>
    <x v="35"/>
    <x v="35"/>
    <n v="1"/>
    <m/>
  </r>
  <r>
    <x v="11"/>
    <x v="218"/>
    <x v="218"/>
    <m/>
    <n v="1"/>
  </r>
  <r>
    <x v="11"/>
    <x v="35"/>
    <x v="35"/>
    <n v="12"/>
    <m/>
  </r>
  <r>
    <x v="11"/>
    <x v="234"/>
    <x v="234"/>
    <m/>
    <n v="1"/>
  </r>
  <r>
    <x v="11"/>
    <x v="104"/>
    <x v="104"/>
    <m/>
    <n v="1"/>
  </r>
  <r>
    <x v="11"/>
    <x v="237"/>
    <x v="237"/>
    <m/>
    <n v="1"/>
  </r>
  <r>
    <x v="11"/>
    <x v="164"/>
    <x v="164"/>
    <m/>
    <n v="1"/>
  </r>
  <r>
    <x v="11"/>
    <x v="250"/>
    <x v="250"/>
    <n v="25"/>
    <m/>
  </r>
  <r>
    <x v="11"/>
    <x v="134"/>
    <x v="134"/>
    <m/>
    <n v="1"/>
  </r>
  <r>
    <x v="11"/>
    <x v="115"/>
    <x v="115"/>
    <m/>
    <n v="1"/>
  </r>
  <r>
    <x v="11"/>
    <x v="185"/>
    <x v="185"/>
    <m/>
    <n v="1"/>
  </r>
  <r>
    <x v="11"/>
    <x v="26"/>
    <x v="26"/>
    <m/>
    <n v="2"/>
  </r>
  <r>
    <x v="11"/>
    <x v="24"/>
    <x v="24"/>
    <m/>
    <n v="2"/>
  </r>
  <r>
    <x v="11"/>
    <x v="251"/>
    <x v="251"/>
    <m/>
    <n v="3"/>
  </r>
  <r>
    <x v="11"/>
    <x v="132"/>
    <x v="132"/>
    <m/>
    <n v="1000"/>
  </r>
  <r>
    <x v="11"/>
    <x v="33"/>
    <x v="33"/>
    <m/>
    <n v="10"/>
  </r>
  <r>
    <x v="11"/>
    <x v="121"/>
    <x v="121"/>
    <m/>
    <n v="5"/>
  </r>
  <r>
    <x v="11"/>
    <x v="165"/>
    <x v="165"/>
    <m/>
    <n v="5"/>
  </r>
  <r>
    <x v="11"/>
    <x v="221"/>
    <x v="221"/>
    <m/>
    <n v="5"/>
  </r>
  <r>
    <x v="11"/>
    <x v="124"/>
    <x v="124"/>
    <m/>
    <n v="5"/>
  </r>
  <r>
    <x v="11"/>
    <x v="252"/>
    <x v="252"/>
    <m/>
    <n v="100"/>
  </r>
  <r>
    <x v="11"/>
    <x v="130"/>
    <x v="130"/>
    <m/>
    <n v="1"/>
  </r>
  <r>
    <x v="11"/>
    <x v="226"/>
    <x v="226"/>
    <m/>
    <n v="1"/>
  </r>
  <r>
    <x v="11"/>
    <x v="253"/>
    <x v="253"/>
    <m/>
    <n v="2"/>
  </r>
  <r>
    <x v="11"/>
    <x v="254"/>
    <x v="254"/>
    <m/>
    <n v="1"/>
  </r>
  <r>
    <x v="11"/>
    <x v="3"/>
    <x v="3"/>
    <m/>
    <n v="6"/>
  </r>
  <r>
    <x v="11"/>
    <x v="78"/>
    <x v="78"/>
    <m/>
    <n v="36"/>
  </r>
  <r>
    <x v="11"/>
    <x v="255"/>
    <x v="255"/>
    <m/>
    <n v="1"/>
  </r>
  <r>
    <x v="11"/>
    <x v="49"/>
    <x v="49"/>
    <m/>
    <n v="1"/>
  </r>
  <r>
    <x v="11"/>
    <x v="238"/>
    <x v="238"/>
    <m/>
    <n v="1"/>
  </r>
  <r>
    <x v="12"/>
    <x v="166"/>
    <x v="166"/>
    <m/>
    <n v="1"/>
  </r>
  <r>
    <x v="13"/>
    <x v="256"/>
    <x v="256"/>
    <m/>
    <n v="1"/>
  </r>
  <r>
    <x v="13"/>
    <x v="257"/>
    <x v="257"/>
    <m/>
    <n v="1"/>
  </r>
  <r>
    <x v="13"/>
    <x v="88"/>
    <x v="88"/>
    <m/>
    <n v="1"/>
  </r>
  <r>
    <x v="13"/>
    <x v="34"/>
    <x v="34"/>
    <m/>
    <n v="2"/>
  </r>
  <r>
    <x v="14"/>
    <x v="258"/>
    <x v="258"/>
    <n v="4"/>
    <m/>
  </r>
  <r>
    <x v="14"/>
    <x v="132"/>
    <x v="132"/>
    <n v="10000"/>
    <m/>
  </r>
  <r>
    <x v="14"/>
    <x v="254"/>
    <x v="254"/>
    <n v="4"/>
    <m/>
  </r>
  <r>
    <x v="14"/>
    <x v="258"/>
    <x v="258"/>
    <n v="4"/>
    <m/>
  </r>
  <r>
    <x v="14"/>
    <x v="259"/>
    <x v="259"/>
    <n v="2"/>
    <m/>
  </r>
  <r>
    <x v="14"/>
    <x v="255"/>
    <x v="255"/>
    <n v="7"/>
    <m/>
  </r>
  <r>
    <x v="14"/>
    <x v="255"/>
    <x v="255"/>
    <m/>
    <n v="2000"/>
  </r>
  <r>
    <x v="14"/>
    <x v="260"/>
    <x v="260"/>
    <m/>
    <n v="1"/>
  </r>
  <r>
    <x v="14"/>
    <x v="261"/>
    <x v="261"/>
    <m/>
    <n v="1"/>
  </r>
  <r>
    <x v="14"/>
    <x v="186"/>
    <x v="186"/>
    <m/>
    <n v="25"/>
  </r>
  <r>
    <x v="14"/>
    <x v="219"/>
    <x v="219"/>
    <m/>
    <n v="3"/>
  </r>
  <r>
    <x v="14"/>
    <x v="120"/>
    <x v="120"/>
    <m/>
    <n v="1"/>
  </r>
  <r>
    <x v="14"/>
    <x v="93"/>
    <x v="93"/>
    <m/>
    <n v="10"/>
  </r>
  <r>
    <x v="14"/>
    <x v="262"/>
    <x v="262"/>
    <m/>
    <n v="10"/>
  </r>
  <r>
    <x v="14"/>
    <x v="188"/>
    <x v="188"/>
    <m/>
    <n v="10"/>
  </r>
  <r>
    <x v="14"/>
    <x v="173"/>
    <x v="173"/>
    <m/>
    <n v="50"/>
  </r>
  <r>
    <x v="14"/>
    <x v="13"/>
    <x v="13"/>
    <m/>
    <n v="100"/>
  </r>
  <r>
    <x v="14"/>
    <x v="14"/>
    <x v="14"/>
    <m/>
    <n v="50"/>
  </r>
  <r>
    <x v="14"/>
    <x v="15"/>
    <x v="15"/>
    <m/>
    <n v="100"/>
  </r>
  <r>
    <x v="14"/>
    <x v="16"/>
    <x v="16"/>
    <m/>
    <n v="100"/>
  </r>
  <r>
    <x v="14"/>
    <x v="18"/>
    <x v="18"/>
    <m/>
    <n v="2"/>
  </r>
  <r>
    <x v="14"/>
    <x v="19"/>
    <x v="19"/>
    <m/>
    <n v="2"/>
  </r>
  <r>
    <x v="14"/>
    <x v="20"/>
    <x v="20"/>
    <m/>
    <n v="3"/>
  </r>
  <r>
    <x v="14"/>
    <x v="21"/>
    <x v="21"/>
    <m/>
    <n v="1"/>
  </r>
  <r>
    <x v="14"/>
    <x v="186"/>
    <x v="186"/>
    <m/>
    <n v="200"/>
  </r>
  <r>
    <x v="14"/>
    <x v="53"/>
    <x v="53"/>
    <m/>
    <n v="2"/>
  </r>
  <r>
    <x v="14"/>
    <x v="54"/>
    <x v="54"/>
    <m/>
    <n v="6"/>
  </r>
  <r>
    <x v="14"/>
    <x v="30"/>
    <x v="30"/>
    <m/>
    <n v="22"/>
  </r>
  <r>
    <x v="14"/>
    <x v="115"/>
    <x v="115"/>
    <m/>
    <n v="24"/>
  </r>
  <r>
    <x v="14"/>
    <x v="122"/>
    <x v="122"/>
    <m/>
    <n v="20"/>
  </r>
  <r>
    <x v="14"/>
    <x v="103"/>
    <x v="103"/>
    <m/>
    <n v="1"/>
  </r>
  <r>
    <x v="14"/>
    <x v="184"/>
    <x v="184"/>
    <m/>
    <n v="1"/>
  </r>
  <r>
    <x v="14"/>
    <x v="0"/>
    <x v="0"/>
    <m/>
    <n v="1"/>
  </r>
  <r>
    <x v="14"/>
    <x v="235"/>
    <x v="235"/>
    <m/>
    <n v="1"/>
  </r>
  <r>
    <x v="14"/>
    <x v="15"/>
    <x v="15"/>
    <m/>
    <n v="50"/>
  </r>
  <r>
    <x v="14"/>
    <x v="121"/>
    <x v="121"/>
    <n v="2"/>
    <m/>
  </r>
  <r>
    <x v="14"/>
    <x v="110"/>
    <x v="110"/>
    <m/>
    <n v="1"/>
  </r>
  <r>
    <x v="14"/>
    <x v="25"/>
    <x v="25"/>
    <m/>
    <n v="1"/>
  </r>
  <r>
    <x v="14"/>
    <x v="26"/>
    <x v="26"/>
    <m/>
    <n v="1"/>
  </r>
  <r>
    <x v="14"/>
    <x v="24"/>
    <x v="24"/>
    <m/>
    <n v="2"/>
  </r>
  <r>
    <x v="14"/>
    <x v="53"/>
    <x v="53"/>
    <m/>
    <n v="2"/>
  </r>
  <r>
    <x v="14"/>
    <x v="28"/>
    <x v="28"/>
    <m/>
    <n v="6"/>
  </r>
  <r>
    <x v="14"/>
    <x v="29"/>
    <x v="29"/>
    <m/>
    <n v="4"/>
  </r>
  <r>
    <x v="14"/>
    <x v="114"/>
    <x v="114"/>
    <m/>
    <n v="1"/>
  </r>
  <r>
    <x v="14"/>
    <x v="116"/>
    <x v="116"/>
    <m/>
    <n v="1"/>
  </r>
  <r>
    <x v="14"/>
    <x v="117"/>
    <x v="117"/>
    <m/>
    <n v="2"/>
  </r>
  <r>
    <x v="14"/>
    <x v="119"/>
    <x v="119"/>
    <m/>
    <n v="2"/>
  </r>
  <r>
    <x v="14"/>
    <x v="121"/>
    <x v="121"/>
    <m/>
    <n v="4"/>
  </r>
  <r>
    <x v="15"/>
    <x v="142"/>
    <x v="142"/>
    <m/>
    <n v="6"/>
  </r>
  <r>
    <x v="15"/>
    <x v="177"/>
    <x v="177"/>
    <m/>
    <n v="1"/>
  </r>
  <r>
    <x v="15"/>
    <x v="115"/>
    <x v="115"/>
    <m/>
    <n v="1"/>
  </r>
  <r>
    <x v="15"/>
    <x v="263"/>
    <x v="263"/>
    <n v="2"/>
    <m/>
  </r>
  <r>
    <x v="15"/>
    <x v="235"/>
    <x v="235"/>
    <m/>
    <n v="1"/>
  </r>
  <r>
    <x v="15"/>
    <x v="264"/>
    <x v="264"/>
    <n v="2"/>
    <m/>
  </r>
  <r>
    <x v="15"/>
    <x v="229"/>
    <x v="229"/>
    <n v="44"/>
    <m/>
  </r>
  <r>
    <x v="15"/>
    <x v="250"/>
    <x v="250"/>
    <n v="88"/>
    <m/>
  </r>
  <r>
    <x v="15"/>
    <x v="147"/>
    <x v="147"/>
    <m/>
    <n v="1"/>
  </r>
  <r>
    <x v="15"/>
    <x v="260"/>
    <x v="260"/>
    <m/>
    <n v="10"/>
  </r>
  <r>
    <x v="15"/>
    <x v="265"/>
    <x v="265"/>
    <m/>
    <n v="1"/>
  </r>
  <r>
    <x v="15"/>
    <x v="235"/>
    <x v="235"/>
    <m/>
    <n v="1"/>
  </r>
  <r>
    <x v="15"/>
    <x v="260"/>
    <x v="260"/>
    <n v="100"/>
    <m/>
  </r>
  <r>
    <x v="15"/>
    <x v="266"/>
    <x v="266"/>
    <n v="10"/>
    <m/>
  </r>
  <r>
    <x v="15"/>
    <x v="0"/>
    <x v="0"/>
    <n v="5"/>
    <m/>
  </r>
  <r>
    <x v="15"/>
    <x v="40"/>
    <x v="40"/>
    <n v="100"/>
    <m/>
  </r>
  <r>
    <x v="15"/>
    <x v="143"/>
    <x v="143"/>
    <m/>
    <n v="1"/>
  </r>
  <r>
    <x v="15"/>
    <x v="53"/>
    <x v="53"/>
    <m/>
    <n v="1"/>
  </r>
  <r>
    <x v="15"/>
    <x v="132"/>
    <x v="132"/>
    <m/>
    <n v="100"/>
  </r>
  <r>
    <x v="15"/>
    <x v="267"/>
    <x v="267"/>
    <m/>
    <n v="6"/>
  </r>
  <r>
    <x v="15"/>
    <x v="164"/>
    <x v="164"/>
    <m/>
    <n v="1"/>
  </r>
  <r>
    <x v="15"/>
    <x v="79"/>
    <x v="79"/>
    <m/>
    <n v="250"/>
  </r>
  <r>
    <x v="15"/>
    <x v="151"/>
    <x v="151"/>
    <m/>
    <n v="50"/>
  </r>
  <r>
    <x v="15"/>
    <x v="151"/>
    <x v="151"/>
    <n v="1100"/>
    <m/>
  </r>
  <r>
    <x v="15"/>
    <x v="80"/>
    <x v="80"/>
    <n v="1000"/>
    <m/>
  </r>
  <r>
    <x v="15"/>
    <x v="81"/>
    <x v="81"/>
    <m/>
    <n v="200"/>
  </r>
  <r>
    <x v="15"/>
    <x v="158"/>
    <x v="158"/>
    <n v="200"/>
    <m/>
  </r>
  <r>
    <x v="15"/>
    <x v="159"/>
    <x v="159"/>
    <n v="540"/>
    <m/>
  </r>
  <r>
    <x v="15"/>
    <x v="160"/>
    <x v="160"/>
    <n v="280"/>
    <m/>
  </r>
  <r>
    <x v="15"/>
    <x v="26"/>
    <x v="26"/>
    <n v="40"/>
    <m/>
  </r>
  <r>
    <x v="16"/>
    <x v="268"/>
    <x v="268"/>
    <m/>
    <n v="1"/>
  </r>
  <r>
    <x v="16"/>
    <x v="246"/>
    <x v="246"/>
    <m/>
    <n v="1"/>
  </r>
  <r>
    <x v="16"/>
    <x v="3"/>
    <x v="3"/>
    <n v="24"/>
    <m/>
  </r>
  <r>
    <x v="16"/>
    <x v="269"/>
    <x v="269"/>
    <n v="2"/>
    <m/>
  </r>
  <r>
    <x v="16"/>
    <x v="182"/>
    <x v="182"/>
    <m/>
    <n v="499"/>
  </r>
  <r>
    <x v="16"/>
    <x v="30"/>
    <x v="30"/>
    <m/>
    <n v="36"/>
  </r>
  <r>
    <x v="16"/>
    <x v="115"/>
    <x v="115"/>
    <m/>
    <n v="48"/>
  </r>
  <r>
    <x v="16"/>
    <x v="122"/>
    <x v="122"/>
    <m/>
    <n v="36"/>
  </r>
  <r>
    <x v="16"/>
    <x v="270"/>
    <x v="270"/>
    <m/>
    <n v="1"/>
  </r>
  <r>
    <x v="16"/>
    <x v="271"/>
    <x v="271"/>
    <m/>
    <n v="1"/>
  </r>
  <r>
    <x v="16"/>
    <x v="115"/>
    <x v="115"/>
    <m/>
    <n v="1"/>
  </r>
  <r>
    <x v="16"/>
    <x v="272"/>
    <x v="272"/>
    <m/>
    <n v="1"/>
  </r>
  <r>
    <x v="16"/>
    <x v="182"/>
    <x v="182"/>
    <m/>
    <n v="1"/>
  </r>
  <r>
    <x v="16"/>
    <x v="95"/>
    <x v="95"/>
    <m/>
    <n v="6"/>
  </r>
  <r>
    <x v="16"/>
    <x v="95"/>
    <x v="95"/>
    <n v="36"/>
    <m/>
  </r>
  <r>
    <x v="16"/>
    <x v="273"/>
    <x v="273"/>
    <n v="100"/>
    <m/>
  </r>
  <r>
    <x v="16"/>
    <x v="21"/>
    <x v="21"/>
    <n v="12"/>
    <m/>
  </r>
  <r>
    <x v="16"/>
    <x v="43"/>
    <x v="43"/>
    <n v="16"/>
    <m/>
  </r>
  <r>
    <x v="16"/>
    <x v="79"/>
    <x v="79"/>
    <m/>
    <n v="50"/>
  </r>
  <r>
    <x v="16"/>
    <x v="6"/>
    <x v="6"/>
    <m/>
    <n v="2"/>
  </r>
  <r>
    <x v="16"/>
    <x v="163"/>
    <x v="163"/>
    <n v="6"/>
    <m/>
  </r>
  <r>
    <x v="16"/>
    <x v="274"/>
    <x v="274"/>
    <m/>
    <n v="2"/>
  </r>
  <r>
    <x v="16"/>
    <x v="26"/>
    <x v="26"/>
    <m/>
    <n v="1"/>
  </r>
  <r>
    <x v="16"/>
    <x v="179"/>
    <x v="179"/>
    <m/>
    <n v="1"/>
  </r>
  <r>
    <x v="16"/>
    <x v="53"/>
    <x v="53"/>
    <m/>
    <n v="1"/>
  </r>
  <r>
    <x v="16"/>
    <x v="113"/>
    <x v="113"/>
    <m/>
    <n v="2"/>
  </r>
  <r>
    <x v="16"/>
    <x v="192"/>
    <x v="192"/>
    <m/>
    <n v="2"/>
  </r>
  <r>
    <x v="16"/>
    <x v="28"/>
    <x v="28"/>
    <m/>
    <n v="2"/>
  </r>
  <r>
    <x v="16"/>
    <x v="30"/>
    <x v="30"/>
    <m/>
    <n v="12"/>
  </r>
  <r>
    <x v="16"/>
    <x v="117"/>
    <x v="117"/>
    <m/>
    <n v="2"/>
  </r>
  <r>
    <x v="16"/>
    <x v="33"/>
    <x v="33"/>
    <m/>
    <n v="20"/>
  </r>
  <r>
    <x v="16"/>
    <x v="76"/>
    <x v="76"/>
    <m/>
    <n v="10"/>
  </r>
  <r>
    <x v="16"/>
    <x v="12"/>
    <x v="12"/>
    <m/>
    <n v="100"/>
  </r>
  <r>
    <x v="16"/>
    <x v="119"/>
    <x v="119"/>
    <m/>
    <n v="1"/>
  </r>
  <r>
    <x v="16"/>
    <x v="38"/>
    <x v="38"/>
    <m/>
    <n v="2"/>
  </r>
  <r>
    <x v="16"/>
    <x v="275"/>
    <x v="275"/>
    <m/>
    <n v="6"/>
  </r>
  <r>
    <x v="16"/>
    <x v="168"/>
    <x v="168"/>
    <m/>
    <n v="1"/>
  </r>
  <r>
    <x v="16"/>
    <x v="52"/>
    <x v="52"/>
    <m/>
    <n v="1"/>
  </r>
  <r>
    <x v="16"/>
    <x v="146"/>
    <x v="146"/>
    <m/>
    <n v="1"/>
  </r>
  <r>
    <x v="17"/>
    <x v="162"/>
    <x v="162"/>
    <m/>
    <n v="1"/>
  </r>
  <r>
    <x v="17"/>
    <x v="168"/>
    <x v="168"/>
    <m/>
    <n v="4"/>
  </r>
  <r>
    <x v="17"/>
    <x v="276"/>
    <x v="276"/>
    <m/>
    <n v="1150"/>
  </r>
  <r>
    <x v="17"/>
    <x v="277"/>
    <x v="277"/>
    <n v="1150"/>
    <m/>
  </r>
  <r>
    <x v="17"/>
    <x v="10"/>
    <x v="10"/>
    <m/>
    <n v="4"/>
  </r>
  <r>
    <x v="17"/>
    <x v="163"/>
    <x v="163"/>
    <m/>
    <n v="1"/>
  </r>
  <r>
    <x v="17"/>
    <x v="278"/>
    <x v="278"/>
    <m/>
    <n v="1"/>
  </r>
  <r>
    <x v="17"/>
    <x v="268"/>
    <x v="268"/>
    <m/>
    <n v="1"/>
  </r>
  <r>
    <x v="17"/>
    <x v="279"/>
    <x v="279"/>
    <m/>
    <n v="1"/>
  </r>
  <r>
    <x v="17"/>
    <x v="280"/>
    <x v="280"/>
    <m/>
    <n v="1"/>
  </r>
  <r>
    <x v="17"/>
    <x v="281"/>
    <x v="281"/>
    <m/>
    <n v="20"/>
  </r>
  <r>
    <x v="17"/>
    <x v="78"/>
    <x v="78"/>
    <m/>
    <n v="2"/>
  </r>
  <r>
    <x v="17"/>
    <x v="132"/>
    <x v="132"/>
    <m/>
    <n v="100"/>
  </r>
  <r>
    <x v="17"/>
    <x v="79"/>
    <x v="79"/>
    <m/>
    <n v="250"/>
  </r>
  <r>
    <x v="17"/>
    <x v="80"/>
    <x v="80"/>
    <m/>
    <n v="100"/>
  </r>
  <r>
    <x v="17"/>
    <x v="81"/>
    <x v="81"/>
    <m/>
    <n v="200"/>
  </r>
  <r>
    <x v="17"/>
    <x v="153"/>
    <x v="153"/>
    <m/>
    <n v="200"/>
  </r>
  <r>
    <x v="17"/>
    <x v="158"/>
    <x v="158"/>
    <m/>
    <n v="100"/>
  </r>
  <r>
    <x v="17"/>
    <x v="282"/>
    <x v="282"/>
    <m/>
    <n v="120"/>
  </r>
  <r>
    <x v="17"/>
    <x v="202"/>
    <x v="202"/>
    <m/>
    <n v="50"/>
  </r>
  <r>
    <x v="17"/>
    <x v="203"/>
    <x v="203"/>
    <m/>
    <n v="20"/>
  </r>
  <r>
    <x v="17"/>
    <x v="83"/>
    <x v="83"/>
    <m/>
    <n v="80"/>
  </r>
  <r>
    <x v="17"/>
    <x v="204"/>
    <x v="204"/>
    <m/>
    <n v="25"/>
  </r>
  <r>
    <x v="17"/>
    <x v="84"/>
    <x v="84"/>
    <m/>
    <n v="25"/>
  </r>
  <r>
    <x v="17"/>
    <x v="85"/>
    <x v="85"/>
    <m/>
    <n v="120"/>
  </r>
  <r>
    <x v="17"/>
    <x v="160"/>
    <x v="160"/>
    <m/>
    <n v="280"/>
  </r>
  <r>
    <x v="17"/>
    <x v="258"/>
    <x v="258"/>
    <m/>
    <n v="2"/>
  </r>
  <r>
    <x v="17"/>
    <x v="283"/>
    <x v="283"/>
    <m/>
    <n v="2"/>
  </r>
  <r>
    <x v="17"/>
    <x v="259"/>
    <x v="259"/>
    <m/>
    <n v="1"/>
  </r>
  <r>
    <x v="17"/>
    <x v="100"/>
    <x v="100"/>
    <m/>
    <n v="1"/>
  </r>
  <r>
    <x v="17"/>
    <x v="227"/>
    <x v="227"/>
    <m/>
    <n v="12"/>
  </r>
  <r>
    <x v="17"/>
    <x v="141"/>
    <x v="141"/>
    <m/>
    <n v="10"/>
  </r>
  <r>
    <x v="18"/>
    <x v="147"/>
    <x v="147"/>
    <m/>
    <n v="1"/>
  </r>
  <r>
    <x v="18"/>
    <x v="167"/>
    <x v="167"/>
    <m/>
    <n v="1"/>
  </r>
  <r>
    <x v="18"/>
    <x v="168"/>
    <x v="168"/>
    <m/>
    <n v="1"/>
  </r>
  <r>
    <x v="18"/>
    <x v="32"/>
    <x v="32"/>
    <m/>
    <n v="5"/>
  </r>
  <r>
    <x v="18"/>
    <x v="98"/>
    <x v="98"/>
    <m/>
    <n v="1"/>
  </r>
  <r>
    <x v="18"/>
    <x v="115"/>
    <x v="115"/>
    <m/>
    <n v="24"/>
  </r>
  <r>
    <x v="18"/>
    <x v="92"/>
    <x v="92"/>
    <m/>
    <n v="10"/>
  </r>
  <r>
    <x v="18"/>
    <x v="30"/>
    <x v="30"/>
    <m/>
    <n v="12"/>
  </r>
  <r>
    <x v="18"/>
    <x v="122"/>
    <x v="122"/>
    <m/>
    <n v="24"/>
  </r>
  <r>
    <x v="18"/>
    <x v="177"/>
    <x v="177"/>
    <m/>
    <n v="1"/>
  </r>
  <r>
    <x v="18"/>
    <x v="177"/>
    <x v="177"/>
    <m/>
    <n v="1"/>
  </r>
  <r>
    <x v="18"/>
    <x v="78"/>
    <x v="78"/>
    <m/>
    <n v="2"/>
  </r>
  <r>
    <x v="18"/>
    <x v="144"/>
    <x v="144"/>
    <n v="2"/>
    <m/>
  </r>
  <r>
    <x v="18"/>
    <x v="284"/>
    <x v="284"/>
    <n v="20"/>
    <m/>
  </r>
  <r>
    <x v="18"/>
    <x v="285"/>
    <x v="285"/>
    <n v="1"/>
    <m/>
  </r>
  <r>
    <x v="18"/>
    <x v="28"/>
    <x v="28"/>
    <n v="40"/>
    <m/>
  </r>
  <r>
    <x v="18"/>
    <x v="98"/>
    <x v="98"/>
    <n v="30"/>
    <m/>
  </r>
  <r>
    <x v="18"/>
    <x v="115"/>
    <x v="115"/>
    <n v="120"/>
    <m/>
  </r>
  <r>
    <x v="18"/>
    <x v="41"/>
    <x v="41"/>
    <n v="5"/>
    <m/>
  </r>
  <r>
    <x v="18"/>
    <x v="261"/>
    <x v="261"/>
    <n v="4"/>
    <m/>
  </r>
  <r>
    <x v="18"/>
    <x v="145"/>
    <x v="145"/>
    <n v="1"/>
    <m/>
  </r>
  <r>
    <x v="18"/>
    <x v="177"/>
    <x v="177"/>
    <n v="5"/>
    <m/>
  </r>
  <r>
    <x v="18"/>
    <x v="162"/>
    <x v="162"/>
    <n v="4"/>
    <m/>
  </r>
  <r>
    <x v="18"/>
    <x v="184"/>
    <x v="184"/>
    <n v="2"/>
    <m/>
  </r>
  <r>
    <x v="18"/>
    <x v="286"/>
    <x v="286"/>
    <n v="5"/>
    <m/>
  </r>
  <r>
    <x v="18"/>
    <x v="287"/>
    <x v="287"/>
    <n v="1"/>
    <m/>
  </r>
  <r>
    <x v="18"/>
    <x v="116"/>
    <x v="116"/>
    <n v="20"/>
    <m/>
  </r>
  <r>
    <x v="18"/>
    <x v="288"/>
    <x v="288"/>
    <n v="2"/>
    <m/>
  </r>
  <r>
    <x v="18"/>
    <x v="289"/>
    <x v="289"/>
    <n v="2"/>
    <m/>
  </r>
  <r>
    <x v="18"/>
    <x v="40"/>
    <x v="40"/>
    <m/>
    <n v="2"/>
  </r>
  <r>
    <x v="18"/>
    <x v="143"/>
    <x v="143"/>
    <m/>
    <n v="2"/>
  </r>
  <r>
    <x v="18"/>
    <x v="134"/>
    <x v="134"/>
    <m/>
    <n v="2"/>
  </r>
  <r>
    <x v="18"/>
    <x v="238"/>
    <x v="238"/>
    <m/>
    <n v="2"/>
  </r>
  <r>
    <x v="18"/>
    <x v="234"/>
    <x v="234"/>
    <m/>
    <n v="2"/>
  </r>
  <r>
    <x v="18"/>
    <x v="193"/>
    <x v="193"/>
    <m/>
    <n v="2"/>
  </r>
  <r>
    <x v="18"/>
    <x v="51"/>
    <x v="51"/>
    <m/>
    <n v="2"/>
  </r>
  <r>
    <x v="18"/>
    <x v="218"/>
    <x v="218"/>
    <m/>
    <n v="2"/>
  </r>
  <r>
    <x v="18"/>
    <x v="142"/>
    <x v="142"/>
    <m/>
    <n v="5"/>
  </r>
  <r>
    <x v="18"/>
    <x v="211"/>
    <x v="211"/>
    <m/>
    <n v="2"/>
  </r>
  <r>
    <x v="18"/>
    <x v="275"/>
    <x v="275"/>
    <m/>
    <n v="1"/>
  </r>
  <r>
    <x v="18"/>
    <x v="278"/>
    <x v="278"/>
    <m/>
    <n v="2"/>
  </r>
  <r>
    <x v="18"/>
    <x v="268"/>
    <x v="268"/>
    <m/>
    <n v="2"/>
  </r>
  <r>
    <x v="18"/>
    <x v="290"/>
    <x v="290"/>
    <m/>
    <n v="4"/>
  </r>
  <r>
    <x v="18"/>
    <x v="175"/>
    <x v="175"/>
    <m/>
    <n v="2"/>
  </r>
  <r>
    <x v="18"/>
    <x v="291"/>
    <x v="291"/>
    <m/>
    <n v="2"/>
  </r>
  <r>
    <x v="18"/>
    <x v="292"/>
    <x v="292"/>
    <m/>
    <n v="2"/>
  </r>
  <r>
    <x v="18"/>
    <x v="250"/>
    <x v="250"/>
    <m/>
    <n v="4"/>
  </r>
  <r>
    <x v="18"/>
    <x v="293"/>
    <x v="293"/>
    <m/>
    <n v="5"/>
  </r>
  <r>
    <x v="18"/>
    <x v="294"/>
    <x v="294"/>
    <m/>
    <n v="5"/>
  </r>
  <r>
    <x v="18"/>
    <x v="230"/>
    <x v="230"/>
    <m/>
    <n v="5"/>
  </r>
  <r>
    <x v="18"/>
    <x v="295"/>
    <x v="295"/>
    <m/>
    <n v="5"/>
  </r>
  <r>
    <x v="18"/>
    <x v="229"/>
    <x v="229"/>
    <m/>
    <n v="6"/>
  </r>
  <r>
    <x v="18"/>
    <x v="264"/>
    <x v="264"/>
    <m/>
    <n v="6"/>
  </r>
  <r>
    <x v="18"/>
    <x v="231"/>
    <x v="231"/>
    <m/>
    <n v="5"/>
  </r>
  <r>
    <x v="18"/>
    <x v="296"/>
    <x v="296"/>
    <m/>
    <n v="1"/>
  </r>
  <r>
    <x v="18"/>
    <x v="4"/>
    <x v="4"/>
    <m/>
    <n v="3"/>
  </r>
  <r>
    <x v="18"/>
    <x v="167"/>
    <x v="167"/>
    <m/>
    <n v="4"/>
  </r>
  <r>
    <x v="18"/>
    <x v="216"/>
    <x v="216"/>
    <m/>
    <n v="3"/>
  </r>
  <r>
    <x v="18"/>
    <x v="130"/>
    <x v="130"/>
    <m/>
    <n v="4"/>
  </r>
  <r>
    <x v="18"/>
    <x v="43"/>
    <x v="43"/>
    <m/>
    <n v="1"/>
  </r>
  <r>
    <x v="18"/>
    <x v="10"/>
    <x v="10"/>
    <n v="20"/>
    <m/>
  </r>
  <r>
    <x v="18"/>
    <x v="232"/>
    <x v="232"/>
    <n v="1"/>
    <m/>
  </r>
  <r>
    <x v="18"/>
    <x v="285"/>
    <x v="285"/>
    <n v="1"/>
    <m/>
  </r>
  <r>
    <x v="18"/>
    <x v="261"/>
    <x v="261"/>
    <n v="1"/>
    <m/>
  </r>
  <r>
    <x v="18"/>
    <x v="176"/>
    <x v="176"/>
    <m/>
    <n v="3"/>
  </r>
  <r>
    <x v="18"/>
    <x v="26"/>
    <x v="26"/>
    <m/>
    <n v="1"/>
  </r>
  <r>
    <x v="18"/>
    <x v="24"/>
    <x v="24"/>
    <m/>
    <n v="1"/>
  </r>
  <r>
    <x v="18"/>
    <x v="111"/>
    <x v="111"/>
    <m/>
    <n v="2"/>
  </r>
  <r>
    <x v="18"/>
    <x v="99"/>
    <x v="99"/>
    <m/>
    <n v="1"/>
  </r>
  <r>
    <x v="18"/>
    <x v="21"/>
    <x v="21"/>
    <m/>
    <n v="1"/>
  </r>
  <r>
    <x v="18"/>
    <x v="28"/>
    <x v="28"/>
    <m/>
    <n v="1"/>
  </r>
  <r>
    <x v="18"/>
    <x v="116"/>
    <x v="116"/>
    <m/>
    <n v="1"/>
  </r>
  <r>
    <x v="18"/>
    <x v="117"/>
    <x v="117"/>
    <m/>
    <n v="2"/>
  </r>
  <r>
    <x v="18"/>
    <x v="132"/>
    <x v="132"/>
    <m/>
    <n v="100"/>
  </r>
  <r>
    <x v="18"/>
    <x v="0"/>
    <x v="0"/>
    <m/>
    <n v="4"/>
  </r>
  <r>
    <x v="18"/>
    <x v="54"/>
    <x v="54"/>
    <m/>
    <n v="1"/>
  </r>
  <r>
    <x v="19"/>
    <x v="88"/>
    <x v="88"/>
    <m/>
    <n v="2"/>
  </r>
  <r>
    <x v="20"/>
    <x v="255"/>
    <x v="255"/>
    <m/>
    <n v="1000"/>
  </r>
  <r>
    <x v="20"/>
    <x v="186"/>
    <x v="186"/>
    <n v="300"/>
    <m/>
  </r>
  <r>
    <x v="20"/>
    <x v="297"/>
    <x v="297"/>
    <n v="1000"/>
    <m/>
  </r>
  <r>
    <x v="20"/>
    <x v="298"/>
    <x v="298"/>
    <n v="400"/>
    <m/>
  </r>
  <r>
    <x v="20"/>
    <x v="299"/>
    <x v="299"/>
    <n v="600"/>
    <m/>
  </r>
  <r>
    <x v="20"/>
    <x v="300"/>
    <x v="23"/>
    <n v="6"/>
    <m/>
  </r>
  <r>
    <x v="20"/>
    <x v="31"/>
    <x v="31"/>
    <m/>
    <n v="2"/>
  </r>
  <r>
    <x v="20"/>
    <x v="88"/>
    <x v="88"/>
    <m/>
    <n v="1"/>
  </r>
  <r>
    <x v="20"/>
    <x v="301"/>
    <x v="300"/>
    <m/>
    <n v="3"/>
  </r>
  <r>
    <x v="20"/>
    <x v="54"/>
    <x v="54"/>
    <m/>
    <n v="1"/>
  </r>
  <r>
    <x v="20"/>
    <x v="53"/>
    <x v="53"/>
    <m/>
    <n v="1"/>
  </r>
  <r>
    <x v="20"/>
    <x v="11"/>
    <x v="11"/>
    <m/>
    <n v="1"/>
  </r>
  <r>
    <x v="20"/>
    <x v="302"/>
    <x v="301"/>
    <m/>
    <n v="1"/>
  </r>
  <r>
    <x v="20"/>
    <x v="186"/>
    <x v="186"/>
    <m/>
    <n v="25"/>
  </r>
  <r>
    <x v="20"/>
    <x v="12"/>
    <x v="12"/>
    <m/>
    <n v="300"/>
  </r>
  <r>
    <x v="20"/>
    <x v="303"/>
    <x v="302"/>
    <m/>
    <n v="1"/>
  </r>
  <r>
    <x v="20"/>
    <x v="98"/>
    <x v="98"/>
    <m/>
    <n v="1"/>
  </r>
  <r>
    <x v="20"/>
    <x v="115"/>
    <x v="115"/>
    <m/>
    <n v="12"/>
  </r>
  <r>
    <x v="20"/>
    <x v="173"/>
    <x v="173"/>
    <m/>
    <n v="100"/>
  </r>
  <r>
    <x v="20"/>
    <x v="13"/>
    <x v="13"/>
    <m/>
    <n v="50"/>
  </r>
  <r>
    <x v="20"/>
    <x v="14"/>
    <x v="14"/>
    <m/>
    <n v="100"/>
  </r>
  <r>
    <x v="20"/>
    <x v="189"/>
    <x v="189"/>
    <m/>
    <n v="50"/>
  </r>
  <r>
    <x v="20"/>
    <x v="15"/>
    <x v="15"/>
    <m/>
    <n v="100"/>
  </r>
  <r>
    <x v="20"/>
    <x v="16"/>
    <x v="16"/>
    <m/>
    <n v="50"/>
  </r>
  <r>
    <x v="20"/>
    <x v="17"/>
    <x v="17"/>
    <m/>
    <n v="50"/>
  </r>
  <r>
    <x v="20"/>
    <x v="19"/>
    <x v="19"/>
    <m/>
    <n v="2"/>
  </r>
  <r>
    <x v="20"/>
    <x v="184"/>
    <x v="184"/>
    <m/>
    <n v="1"/>
  </r>
  <r>
    <x v="20"/>
    <x v="210"/>
    <x v="210"/>
    <m/>
    <n v="2"/>
  </r>
  <r>
    <x v="20"/>
    <x v="235"/>
    <x v="235"/>
    <m/>
    <n v="1"/>
  </r>
  <r>
    <x v="20"/>
    <x v="219"/>
    <x v="219"/>
    <n v="10"/>
    <m/>
  </r>
  <r>
    <x v="20"/>
    <x v="3"/>
    <x v="3"/>
    <m/>
    <n v="1"/>
  </r>
  <r>
    <x v="20"/>
    <x v="49"/>
    <x v="49"/>
    <m/>
    <n v="25"/>
  </r>
  <r>
    <x v="20"/>
    <x v="144"/>
    <x v="144"/>
    <m/>
    <n v="1"/>
  </r>
  <r>
    <x v="20"/>
    <x v="304"/>
    <x v="303"/>
    <n v="6"/>
    <m/>
  </r>
  <r>
    <x v="20"/>
    <x v="6"/>
    <x v="6"/>
    <m/>
    <n v="1"/>
  </r>
  <r>
    <x v="20"/>
    <x v="0"/>
    <x v="0"/>
    <m/>
    <n v="4"/>
  </r>
  <r>
    <x v="20"/>
    <x v="176"/>
    <x v="176"/>
    <m/>
    <n v="1"/>
  </r>
  <r>
    <x v="20"/>
    <x v="26"/>
    <x v="26"/>
    <m/>
    <n v="1"/>
  </r>
  <r>
    <x v="20"/>
    <x v="24"/>
    <x v="24"/>
    <m/>
    <n v="1"/>
  </r>
  <r>
    <x v="20"/>
    <x v="53"/>
    <x v="53"/>
    <m/>
    <n v="1"/>
  </r>
  <r>
    <x v="20"/>
    <x v="28"/>
    <x v="28"/>
    <m/>
    <n v="3"/>
  </r>
  <r>
    <x v="20"/>
    <x v="29"/>
    <x v="29"/>
    <m/>
    <n v="2"/>
  </r>
  <r>
    <x v="20"/>
    <x v="117"/>
    <x v="117"/>
    <m/>
    <n v="1"/>
  </r>
  <r>
    <x v="20"/>
    <x v="132"/>
    <x v="132"/>
    <m/>
    <n v="1000"/>
  </r>
  <r>
    <x v="20"/>
    <x v="33"/>
    <x v="33"/>
    <m/>
    <n v="10"/>
  </r>
  <r>
    <x v="20"/>
    <x v="121"/>
    <x v="121"/>
    <m/>
    <n v="2"/>
  </r>
  <r>
    <x v="20"/>
    <x v="183"/>
    <x v="183"/>
    <m/>
    <n v="2"/>
  </r>
  <r>
    <x v="20"/>
    <x v="143"/>
    <x v="143"/>
    <m/>
    <n v="1"/>
  </r>
  <r>
    <x v="20"/>
    <x v="2"/>
    <x v="2"/>
    <m/>
    <n v="1"/>
  </r>
  <r>
    <x v="20"/>
    <x v="87"/>
    <x v="87"/>
    <m/>
    <n v="1"/>
  </r>
  <r>
    <x v="21"/>
    <x v="147"/>
    <x v="147"/>
    <m/>
    <n v="1"/>
  </r>
  <r>
    <x v="21"/>
    <x v="142"/>
    <x v="142"/>
    <m/>
    <n v="1"/>
  </r>
  <r>
    <x v="21"/>
    <x v="305"/>
    <x v="304"/>
    <n v="1"/>
    <m/>
  </r>
  <r>
    <x v="21"/>
    <x v="118"/>
    <x v="118"/>
    <m/>
    <n v="10"/>
  </r>
  <r>
    <x v="21"/>
    <x v="185"/>
    <x v="185"/>
    <m/>
    <n v="2"/>
  </r>
  <r>
    <x v="21"/>
    <x v="77"/>
    <x v="77"/>
    <m/>
    <n v="1"/>
  </r>
  <r>
    <x v="21"/>
    <x v="306"/>
    <x v="305"/>
    <n v="80"/>
    <m/>
  </r>
  <r>
    <x v="21"/>
    <x v="205"/>
    <x v="205"/>
    <n v="600"/>
    <m/>
  </r>
  <r>
    <x v="21"/>
    <x v="195"/>
    <x v="195"/>
    <n v="2000"/>
    <m/>
  </r>
  <r>
    <x v="21"/>
    <x v="236"/>
    <x v="236"/>
    <n v="3000"/>
    <m/>
  </r>
  <r>
    <x v="21"/>
    <x v="152"/>
    <x v="152"/>
    <m/>
    <n v="1"/>
  </r>
  <r>
    <x v="21"/>
    <x v="307"/>
    <x v="306"/>
    <n v="1"/>
    <m/>
  </r>
  <r>
    <x v="21"/>
    <x v="136"/>
    <x v="136"/>
    <m/>
    <n v="1"/>
  </r>
  <r>
    <x v="21"/>
    <x v="308"/>
    <x v="307"/>
    <n v="2"/>
    <m/>
  </r>
  <r>
    <x v="21"/>
    <x v="309"/>
    <x v="308"/>
    <n v="2"/>
    <m/>
  </r>
  <r>
    <x v="21"/>
    <x v="310"/>
    <x v="309"/>
    <n v="20"/>
    <m/>
  </r>
  <r>
    <x v="21"/>
    <x v="54"/>
    <x v="54"/>
    <m/>
    <n v="1"/>
  </r>
  <r>
    <x v="21"/>
    <x v="132"/>
    <x v="132"/>
    <m/>
    <n v="100"/>
  </r>
  <r>
    <x v="21"/>
    <x v="311"/>
    <x v="310"/>
    <m/>
    <n v="50"/>
  </r>
  <r>
    <x v="21"/>
    <x v="22"/>
    <x v="22"/>
    <m/>
    <n v="50"/>
  </r>
  <r>
    <x v="21"/>
    <x v="15"/>
    <x v="15"/>
    <m/>
    <n v="50"/>
  </r>
  <r>
    <x v="21"/>
    <x v="16"/>
    <x v="16"/>
    <m/>
    <n v="50"/>
  </r>
  <r>
    <x v="21"/>
    <x v="17"/>
    <x v="17"/>
    <m/>
    <n v="50"/>
  </r>
  <r>
    <x v="21"/>
    <x v="312"/>
    <x v="311"/>
    <m/>
    <n v="15"/>
  </r>
  <r>
    <x v="21"/>
    <x v="313"/>
    <x v="312"/>
    <m/>
    <n v="15"/>
  </r>
  <r>
    <x v="21"/>
    <x v="21"/>
    <x v="21"/>
    <m/>
    <n v="1"/>
  </r>
  <r>
    <x v="21"/>
    <x v="15"/>
    <x v="15"/>
    <m/>
    <n v="50"/>
  </r>
  <r>
    <x v="21"/>
    <x v="16"/>
    <x v="16"/>
    <m/>
    <n v="90"/>
  </r>
  <r>
    <x v="21"/>
    <x v="16"/>
    <x v="16"/>
    <m/>
    <n v="10"/>
  </r>
  <r>
    <x v="21"/>
    <x v="18"/>
    <x v="18"/>
    <m/>
    <n v="5"/>
  </r>
  <r>
    <x v="21"/>
    <x v="19"/>
    <x v="19"/>
    <m/>
    <n v="5"/>
  </r>
  <r>
    <x v="21"/>
    <x v="247"/>
    <x v="247"/>
    <m/>
    <n v="2"/>
  </r>
  <r>
    <x v="21"/>
    <x v="20"/>
    <x v="20"/>
    <m/>
    <n v="5"/>
  </r>
  <r>
    <x v="21"/>
    <x v="35"/>
    <x v="35"/>
    <m/>
    <n v="2"/>
  </r>
  <r>
    <x v="21"/>
    <x v="314"/>
    <x v="313"/>
    <n v="30"/>
    <m/>
  </r>
  <r>
    <x v="21"/>
    <x v="80"/>
    <x v="80"/>
    <m/>
    <n v="250"/>
  </r>
  <r>
    <x v="21"/>
    <x v="156"/>
    <x v="156"/>
    <m/>
    <n v="1600"/>
  </r>
  <r>
    <x v="21"/>
    <x v="53"/>
    <x v="53"/>
    <m/>
    <n v="1"/>
  </r>
  <r>
    <x v="22"/>
    <x v="272"/>
    <x v="272"/>
    <m/>
    <n v="1"/>
  </r>
  <r>
    <x v="22"/>
    <x v="315"/>
    <x v="314"/>
    <m/>
    <n v="1"/>
  </r>
  <r>
    <x v="22"/>
    <x v="196"/>
    <x v="196"/>
    <m/>
    <n v="2"/>
  </r>
  <r>
    <x v="22"/>
    <x v="111"/>
    <x v="111"/>
    <m/>
    <n v="5"/>
  </r>
  <r>
    <x v="22"/>
    <x v="114"/>
    <x v="114"/>
    <m/>
    <n v="2"/>
  </r>
  <r>
    <x v="22"/>
    <x v="116"/>
    <x v="116"/>
    <m/>
    <n v="1"/>
  </r>
  <r>
    <x v="22"/>
    <x v="117"/>
    <x v="117"/>
    <m/>
    <n v="3"/>
  </r>
  <r>
    <x v="22"/>
    <x v="183"/>
    <x v="183"/>
    <m/>
    <n v="1"/>
  </r>
  <r>
    <x v="22"/>
    <x v="6"/>
    <x v="6"/>
    <m/>
    <n v="1"/>
  </r>
  <r>
    <x v="22"/>
    <x v="3"/>
    <x v="3"/>
    <m/>
    <n v="1"/>
  </r>
  <r>
    <x v="22"/>
    <x v="168"/>
    <x v="168"/>
    <m/>
    <n v="4"/>
  </r>
  <r>
    <x v="22"/>
    <x v="254"/>
    <x v="254"/>
    <m/>
    <n v="1"/>
  </r>
  <r>
    <x v="22"/>
    <x v="254"/>
    <x v="254"/>
    <m/>
    <n v="1"/>
  </r>
  <r>
    <x v="22"/>
    <x v="316"/>
    <x v="315"/>
    <n v="2000"/>
    <m/>
  </r>
  <r>
    <x v="22"/>
    <x v="0"/>
    <x v="0"/>
    <m/>
    <n v="5"/>
  </r>
  <r>
    <x v="22"/>
    <x v="214"/>
    <x v="214"/>
    <m/>
    <n v="1"/>
  </r>
  <r>
    <x v="22"/>
    <x v="305"/>
    <x v="304"/>
    <m/>
    <n v="1"/>
  </r>
  <r>
    <x v="22"/>
    <x v="317"/>
    <x v="316"/>
    <m/>
    <n v="10"/>
  </r>
  <r>
    <x v="22"/>
    <x v="92"/>
    <x v="92"/>
    <m/>
    <n v="5"/>
  </r>
  <r>
    <x v="22"/>
    <x v="19"/>
    <x v="19"/>
    <n v="50"/>
    <m/>
  </r>
  <r>
    <x v="22"/>
    <x v="20"/>
    <x v="20"/>
    <n v="30"/>
    <m/>
  </r>
  <r>
    <x v="22"/>
    <x v="18"/>
    <x v="18"/>
    <n v="30"/>
    <m/>
  </r>
  <r>
    <x v="22"/>
    <x v="247"/>
    <x v="247"/>
    <n v="2"/>
    <m/>
  </r>
  <r>
    <x v="22"/>
    <x v="253"/>
    <x v="253"/>
    <n v="50"/>
    <m/>
  </r>
  <r>
    <x v="22"/>
    <x v="34"/>
    <x v="34"/>
    <n v="40"/>
    <m/>
  </r>
  <r>
    <x v="22"/>
    <x v="226"/>
    <x v="226"/>
    <n v="30"/>
    <m/>
  </r>
  <r>
    <x v="22"/>
    <x v="12"/>
    <x v="12"/>
    <n v="3000"/>
    <m/>
  </r>
  <r>
    <x v="22"/>
    <x v="78"/>
    <x v="78"/>
    <m/>
    <n v="1"/>
  </r>
  <r>
    <x v="22"/>
    <x v="53"/>
    <x v="53"/>
    <n v="20"/>
    <m/>
  </r>
  <r>
    <x v="22"/>
    <x v="255"/>
    <x v="255"/>
    <m/>
    <n v="1000"/>
  </r>
  <r>
    <x v="22"/>
    <x v="243"/>
    <x v="243"/>
    <m/>
    <n v="3"/>
  </r>
  <r>
    <x v="22"/>
    <x v="227"/>
    <x v="227"/>
    <m/>
    <n v="6"/>
  </r>
  <r>
    <x v="22"/>
    <x v="78"/>
    <x v="78"/>
    <m/>
    <n v="4"/>
  </r>
  <r>
    <x v="22"/>
    <x v="269"/>
    <x v="269"/>
    <m/>
    <n v="1"/>
  </r>
  <r>
    <x v="22"/>
    <x v="110"/>
    <x v="110"/>
    <m/>
    <n v="1"/>
  </r>
  <r>
    <x v="22"/>
    <x v="26"/>
    <x v="26"/>
    <m/>
    <n v="1"/>
  </r>
  <r>
    <x v="22"/>
    <x v="24"/>
    <x v="24"/>
    <m/>
    <n v="1"/>
  </r>
  <r>
    <x v="22"/>
    <x v="112"/>
    <x v="112"/>
    <m/>
    <n v="2"/>
  </r>
  <r>
    <x v="22"/>
    <x v="114"/>
    <x v="114"/>
    <m/>
    <n v="1"/>
  </r>
  <r>
    <x v="22"/>
    <x v="117"/>
    <x v="117"/>
    <m/>
    <n v="3"/>
  </r>
  <r>
    <x v="22"/>
    <x v="8"/>
    <x v="8"/>
    <m/>
    <n v="4"/>
  </r>
  <r>
    <x v="22"/>
    <x v="33"/>
    <x v="33"/>
    <m/>
    <n v="10"/>
  </r>
  <r>
    <x v="22"/>
    <x v="12"/>
    <x v="12"/>
    <m/>
    <n v="100"/>
  </r>
  <r>
    <x v="22"/>
    <x v="119"/>
    <x v="119"/>
    <m/>
    <n v="2"/>
  </r>
  <r>
    <x v="22"/>
    <x v="40"/>
    <x v="40"/>
    <m/>
    <n v="3"/>
  </r>
  <r>
    <x v="22"/>
    <x v="98"/>
    <x v="98"/>
    <m/>
    <n v="2"/>
  </r>
  <r>
    <x v="22"/>
    <x v="121"/>
    <x v="121"/>
    <m/>
    <n v="3"/>
  </r>
  <r>
    <x v="22"/>
    <x v="38"/>
    <x v="38"/>
    <m/>
    <n v="2"/>
  </r>
  <r>
    <x v="22"/>
    <x v="190"/>
    <x v="190"/>
    <m/>
    <n v="14"/>
  </r>
  <r>
    <x v="22"/>
    <x v="218"/>
    <x v="218"/>
    <m/>
    <n v="5"/>
  </r>
  <r>
    <x v="22"/>
    <x v="49"/>
    <x v="49"/>
    <m/>
    <n v="20"/>
  </r>
  <r>
    <x v="22"/>
    <x v="183"/>
    <x v="183"/>
    <m/>
    <n v="1"/>
  </r>
  <r>
    <x v="23"/>
    <x v="98"/>
    <x v="98"/>
    <m/>
    <n v="1"/>
  </r>
  <r>
    <x v="23"/>
    <x v="79"/>
    <x v="79"/>
    <n v="1300"/>
    <m/>
  </r>
  <r>
    <x v="23"/>
    <x v="81"/>
    <x v="81"/>
    <n v="2000"/>
    <m/>
  </r>
  <r>
    <x v="23"/>
    <x v="154"/>
    <x v="154"/>
    <m/>
    <n v="600"/>
  </r>
  <r>
    <x v="23"/>
    <x v="156"/>
    <x v="156"/>
    <m/>
    <n v="400"/>
  </r>
  <r>
    <x v="23"/>
    <x v="157"/>
    <x v="157"/>
    <n v="1000"/>
    <m/>
  </r>
  <r>
    <x v="23"/>
    <x v="201"/>
    <x v="201"/>
    <n v="1100"/>
    <m/>
  </r>
  <r>
    <x v="23"/>
    <x v="30"/>
    <x v="30"/>
    <m/>
    <n v="1"/>
  </r>
  <r>
    <x v="23"/>
    <x v="54"/>
    <x v="54"/>
    <m/>
    <n v="1"/>
  </r>
  <r>
    <x v="23"/>
    <x v="307"/>
    <x v="306"/>
    <m/>
    <n v="1"/>
  </r>
  <r>
    <x v="23"/>
    <x v="261"/>
    <x v="261"/>
    <m/>
    <n v="1"/>
  </r>
  <r>
    <x v="23"/>
    <x v="318"/>
    <x v="317"/>
    <m/>
    <n v="1"/>
  </r>
  <r>
    <x v="23"/>
    <x v="115"/>
    <x v="115"/>
    <m/>
    <n v="1"/>
  </r>
  <r>
    <x v="23"/>
    <x v="122"/>
    <x v="122"/>
    <n v="10"/>
    <m/>
  </r>
  <r>
    <x v="23"/>
    <x v="187"/>
    <x v="187"/>
    <m/>
    <n v="45"/>
  </r>
  <r>
    <x v="23"/>
    <x v="319"/>
    <x v="318"/>
    <n v="10"/>
    <m/>
  </r>
  <r>
    <x v="23"/>
    <x v="6"/>
    <x v="6"/>
    <m/>
    <n v="2"/>
  </r>
  <r>
    <x v="23"/>
    <x v="137"/>
    <x v="137"/>
    <m/>
    <n v="1"/>
  </r>
  <r>
    <x v="23"/>
    <x v="51"/>
    <x v="51"/>
    <m/>
    <n v="4"/>
  </r>
  <r>
    <x v="23"/>
    <x v="10"/>
    <x v="10"/>
    <m/>
    <n v="2"/>
  </r>
  <r>
    <x v="23"/>
    <x v="10"/>
    <x v="10"/>
    <n v="2"/>
    <m/>
  </r>
  <r>
    <x v="23"/>
    <x v="320"/>
    <x v="319"/>
    <n v="1"/>
    <m/>
  </r>
  <r>
    <x v="23"/>
    <x v="321"/>
    <x v="320"/>
    <m/>
    <n v="1"/>
  </r>
  <r>
    <x v="23"/>
    <x v="49"/>
    <x v="49"/>
    <m/>
    <n v="1"/>
  </r>
  <r>
    <x v="23"/>
    <x v="134"/>
    <x v="134"/>
    <n v="2"/>
    <m/>
  </r>
  <r>
    <x v="23"/>
    <x v="97"/>
    <x v="97"/>
    <m/>
    <n v="2"/>
  </r>
  <r>
    <x v="23"/>
    <x v="144"/>
    <x v="144"/>
    <m/>
    <n v="1"/>
  </r>
  <r>
    <x v="23"/>
    <x v="51"/>
    <x v="51"/>
    <m/>
    <n v="3"/>
  </r>
  <r>
    <x v="23"/>
    <x v="3"/>
    <x v="3"/>
    <m/>
    <n v="6"/>
  </r>
  <r>
    <x v="23"/>
    <x v="78"/>
    <x v="78"/>
    <m/>
    <n v="36"/>
  </r>
  <r>
    <x v="23"/>
    <x v="248"/>
    <x v="248"/>
    <m/>
    <n v="1"/>
  </r>
  <r>
    <x v="23"/>
    <x v="134"/>
    <x v="134"/>
    <m/>
    <n v="1"/>
  </r>
  <r>
    <x v="23"/>
    <x v="206"/>
    <x v="206"/>
    <m/>
    <n v="1"/>
  </r>
  <r>
    <x v="23"/>
    <x v="80"/>
    <x v="80"/>
    <m/>
    <n v="500"/>
  </r>
  <r>
    <x v="23"/>
    <x v="155"/>
    <x v="155"/>
    <n v="1200"/>
    <m/>
  </r>
  <r>
    <x v="23"/>
    <x v="84"/>
    <x v="84"/>
    <m/>
    <n v="115"/>
  </r>
  <r>
    <x v="23"/>
    <x v="85"/>
    <x v="85"/>
    <n v="120"/>
    <m/>
  </r>
  <r>
    <x v="23"/>
    <x v="85"/>
    <x v="85"/>
    <m/>
    <n v="20"/>
  </r>
  <r>
    <x v="23"/>
    <x v="159"/>
    <x v="159"/>
    <m/>
    <n v="40"/>
  </r>
  <r>
    <x v="23"/>
    <x v="160"/>
    <x v="160"/>
    <m/>
    <n v="40"/>
  </r>
  <r>
    <x v="23"/>
    <x v="205"/>
    <x v="205"/>
    <m/>
    <n v="40"/>
  </r>
  <r>
    <x v="23"/>
    <x v="322"/>
    <x v="321"/>
    <m/>
    <n v="1"/>
  </r>
  <r>
    <x v="23"/>
    <x v="190"/>
    <x v="190"/>
    <m/>
    <n v="2"/>
  </r>
  <r>
    <x v="23"/>
    <x v="211"/>
    <x v="211"/>
    <m/>
    <n v="1"/>
  </r>
  <r>
    <x v="24"/>
    <x v="235"/>
    <x v="235"/>
    <m/>
    <n v="1"/>
  </r>
  <r>
    <x v="24"/>
    <x v="78"/>
    <x v="78"/>
    <m/>
    <n v="2"/>
  </r>
  <r>
    <x v="24"/>
    <x v="49"/>
    <x v="49"/>
    <m/>
    <n v="1"/>
  </r>
  <r>
    <x v="24"/>
    <x v="78"/>
    <x v="78"/>
    <m/>
    <n v="1"/>
  </r>
  <r>
    <x v="24"/>
    <x v="147"/>
    <x v="147"/>
    <m/>
    <n v="1"/>
  </r>
  <r>
    <x v="24"/>
    <x v="210"/>
    <x v="210"/>
    <m/>
    <n v="2"/>
  </r>
  <r>
    <x v="24"/>
    <x v="117"/>
    <x v="117"/>
    <n v="1"/>
    <m/>
  </r>
  <r>
    <x v="24"/>
    <x v="323"/>
    <x v="322"/>
    <m/>
    <n v="10"/>
  </r>
  <r>
    <x v="24"/>
    <x v="9"/>
    <x v="9"/>
    <m/>
    <n v="1"/>
  </r>
  <r>
    <x v="24"/>
    <x v="324"/>
    <x v="323"/>
    <m/>
    <n v="10"/>
  </r>
  <r>
    <x v="24"/>
    <x v="88"/>
    <x v="88"/>
    <m/>
    <n v="50"/>
  </r>
  <r>
    <x v="24"/>
    <x v="6"/>
    <x v="6"/>
    <m/>
    <n v="50"/>
  </r>
  <r>
    <x v="24"/>
    <x v="53"/>
    <x v="53"/>
    <m/>
    <n v="3"/>
  </r>
  <r>
    <x v="24"/>
    <x v="122"/>
    <x v="122"/>
    <m/>
    <n v="60"/>
  </r>
  <r>
    <x v="24"/>
    <x v="115"/>
    <x v="115"/>
    <m/>
    <n v="24"/>
  </r>
  <r>
    <x v="24"/>
    <x v="30"/>
    <x v="30"/>
    <m/>
    <n v="60"/>
  </r>
  <r>
    <x v="24"/>
    <x v="325"/>
    <x v="324"/>
    <m/>
    <n v="1"/>
  </r>
  <r>
    <x v="24"/>
    <x v="184"/>
    <x v="184"/>
    <m/>
    <n v="1"/>
  </r>
  <r>
    <x v="24"/>
    <x v="120"/>
    <x v="120"/>
    <m/>
    <n v="2"/>
  </r>
  <r>
    <x v="24"/>
    <x v="310"/>
    <x v="309"/>
    <m/>
    <n v="2"/>
  </r>
  <r>
    <x v="24"/>
    <x v="51"/>
    <x v="51"/>
    <n v="20"/>
    <m/>
  </r>
  <r>
    <x v="24"/>
    <x v="40"/>
    <x v="40"/>
    <m/>
    <n v="1"/>
  </r>
  <r>
    <x v="24"/>
    <x v="253"/>
    <x v="253"/>
    <m/>
    <n v="1"/>
  </r>
  <r>
    <x v="24"/>
    <x v="166"/>
    <x v="166"/>
    <m/>
    <n v="5"/>
  </r>
  <r>
    <x v="24"/>
    <x v="326"/>
    <x v="325"/>
    <m/>
    <n v="50"/>
  </r>
  <r>
    <x v="24"/>
    <x v="115"/>
    <x v="115"/>
    <m/>
    <n v="12"/>
  </r>
  <r>
    <x v="24"/>
    <x v="214"/>
    <x v="214"/>
    <n v="10"/>
    <m/>
  </r>
  <r>
    <x v="24"/>
    <x v="92"/>
    <x v="92"/>
    <m/>
    <n v="1"/>
  </r>
  <r>
    <x v="24"/>
    <x v="93"/>
    <x v="93"/>
    <m/>
    <n v="1"/>
  </r>
  <r>
    <x v="24"/>
    <x v="124"/>
    <x v="124"/>
    <m/>
    <n v="10"/>
  </r>
  <r>
    <x v="24"/>
    <x v="221"/>
    <x v="221"/>
    <m/>
    <n v="15"/>
  </r>
  <r>
    <x v="24"/>
    <x v="176"/>
    <x v="176"/>
    <m/>
    <n v="5"/>
  </r>
  <r>
    <x v="24"/>
    <x v="26"/>
    <x v="26"/>
    <m/>
    <n v="1"/>
  </r>
  <r>
    <x v="24"/>
    <x v="24"/>
    <x v="24"/>
    <m/>
    <n v="2"/>
  </r>
  <r>
    <x v="24"/>
    <x v="111"/>
    <x v="111"/>
    <m/>
    <n v="4"/>
  </r>
  <r>
    <x v="24"/>
    <x v="27"/>
    <x v="27"/>
    <m/>
    <n v="1"/>
  </r>
  <r>
    <x v="24"/>
    <x v="179"/>
    <x v="179"/>
    <m/>
    <n v="1"/>
  </r>
  <r>
    <x v="24"/>
    <x v="21"/>
    <x v="21"/>
    <m/>
    <n v="1"/>
  </r>
  <r>
    <x v="24"/>
    <x v="28"/>
    <x v="28"/>
    <m/>
    <n v="2"/>
  </r>
  <r>
    <x v="24"/>
    <x v="29"/>
    <x v="29"/>
    <m/>
    <n v="1"/>
  </r>
  <r>
    <x v="24"/>
    <x v="117"/>
    <x v="117"/>
    <m/>
    <n v="1"/>
  </r>
  <r>
    <x v="24"/>
    <x v="98"/>
    <x v="98"/>
    <m/>
    <n v="11"/>
  </r>
  <r>
    <x v="24"/>
    <x v="40"/>
    <x v="40"/>
    <m/>
    <n v="15"/>
  </r>
  <r>
    <x v="24"/>
    <x v="115"/>
    <x v="115"/>
    <m/>
    <n v="1"/>
  </r>
  <r>
    <x v="24"/>
    <x v="132"/>
    <x v="132"/>
    <m/>
    <n v="700"/>
  </r>
  <r>
    <x v="24"/>
    <x v="254"/>
    <x v="254"/>
    <m/>
    <n v="1"/>
  </r>
  <r>
    <x v="25"/>
    <x v="34"/>
    <x v="34"/>
    <m/>
    <n v="2"/>
  </r>
  <r>
    <x v="26"/>
    <x v="34"/>
    <x v="34"/>
    <m/>
    <n v="2"/>
  </r>
  <r>
    <x v="27"/>
    <x v="110"/>
    <x v="110"/>
    <n v="15"/>
    <m/>
  </r>
  <r>
    <x v="27"/>
    <x v="3"/>
    <x v="3"/>
    <m/>
    <n v="1"/>
  </r>
  <r>
    <x v="27"/>
    <x v="101"/>
    <x v="101"/>
    <m/>
    <n v="1"/>
  </r>
  <r>
    <x v="27"/>
    <x v="100"/>
    <x v="100"/>
    <m/>
    <n v="1"/>
  </r>
  <r>
    <x v="27"/>
    <x v="78"/>
    <x v="78"/>
    <m/>
    <n v="1"/>
  </r>
  <r>
    <x v="27"/>
    <x v="122"/>
    <x v="122"/>
    <m/>
    <n v="2"/>
  </r>
  <r>
    <x v="27"/>
    <x v="54"/>
    <x v="54"/>
    <n v="18"/>
    <m/>
  </r>
  <r>
    <x v="27"/>
    <x v="184"/>
    <x v="184"/>
    <m/>
    <n v="2"/>
  </r>
  <r>
    <x v="27"/>
    <x v="177"/>
    <x v="177"/>
    <m/>
    <n v="4"/>
  </r>
  <r>
    <x v="27"/>
    <x v="187"/>
    <x v="187"/>
    <n v="50"/>
    <m/>
  </r>
  <r>
    <x v="27"/>
    <x v="30"/>
    <x v="30"/>
    <n v="96"/>
    <m/>
  </r>
  <r>
    <x v="27"/>
    <x v="147"/>
    <x v="147"/>
    <n v="5"/>
    <m/>
  </r>
  <r>
    <x v="27"/>
    <x v="177"/>
    <x v="177"/>
    <n v="4"/>
    <m/>
  </r>
  <r>
    <x v="27"/>
    <x v="184"/>
    <x v="184"/>
    <n v="4"/>
    <m/>
  </r>
  <r>
    <x v="27"/>
    <x v="186"/>
    <x v="186"/>
    <m/>
    <n v="25"/>
  </r>
  <r>
    <x v="27"/>
    <x v="219"/>
    <x v="219"/>
    <m/>
    <n v="2"/>
  </r>
  <r>
    <x v="27"/>
    <x v="40"/>
    <x v="40"/>
    <m/>
    <n v="3"/>
  </r>
  <r>
    <x v="27"/>
    <x v="98"/>
    <x v="98"/>
    <m/>
    <n v="2"/>
  </r>
  <r>
    <x v="27"/>
    <x v="115"/>
    <x v="115"/>
    <m/>
    <n v="12"/>
  </r>
  <r>
    <x v="27"/>
    <x v="187"/>
    <x v="187"/>
    <m/>
    <n v="10"/>
  </r>
  <r>
    <x v="27"/>
    <x v="173"/>
    <x v="173"/>
    <m/>
    <n v="100"/>
  </r>
  <r>
    <x v="27"/>
    <x v="13"/>
    <x v="13"/>
    <m/>
    <n v="50"/>
  </r>
  <r>
    <x v="27"/>
    <x v="14"/>
    <x v="14"/>
    <m/>
    <n v="100"/>
  </r>
  <r>
    <x v="27"/>
    <x v="15"/>
    <x v="15"/>
    <m/>
    <n v="100"/>
  </r>
  <r>
    <x v="27"/>
    <x v="16"/>
    <x v="16"/>
    <m/>
    <n v="100"/>
  </r>
  <r>
    <x v="27"/>
    <x v="17"/>
    <x v="17"/>
    <m/>
    <n v="50"/>
  </r>
  <r>
    <x v="27"/>
    <x v="18"/>
    <x v="18"/>
    <m/>
    <n v="5"/>
  </r>
  <r>
    <x v="27"/>
    <x v="20"/>
    <x v="20"/>
    <m/>
    <n v="5"/>
  </r>
  <r>
    <x v="27"/>
    <x v="78"/>
    <x v="78"/>
    <m/>
    <n v="1"/>
  </r>
  <r>
    <x v="27"/>
    <x v="15"/>
    <x v="15"/>
    <m/>
    <n v="50"/>
  </r>
  <r>
    <x v="27"/>
    <x v="16"/>
    <x v="16"/>
    <m/>
    <n v="50"/>
  </r>
  <r>
    <x v="27"/>
    <x v="17"/>
    <x v="17"/>
    <m/>
    <n v="50"/>
  </r>
  <r>
    <x v="27"/>
    <x v="285"/>
    <x v="285"/>
    <m/>
    <n v="1"/>
  </r>
  <r>
    <x v="27"/>
    <x v="0"/>
    <x v="0"/>
    <m/>
    <n v="5"/>
  </r>
  <r>
    <x v="27"/>
    <x v="110"/>
    <x v="110"/>
    <m/>
    <n v="1"/>
  </r>
  <r>
    <x v="27"/>
    <x v="26"/>
    <x v="26"/>
    <m/>
    <n v="1"/>
  </r>
  <r>
    <x v="27"/>
    <x v="24"/>
    <x v="24"/>
    <m/>
    <n v="1"/>
  </r>
  <r>
    <x v="27"/>
    <x v="53"/>
    <x v="53"/>
    <m/>
    <n v="2"/>
  </r>
  <r>
    <x v="27"/>
    <x v="112"/>
    <x v="112"/>
    <m/>
    <n v="1"/>
  </r>
  <r>
    <x v="27"/>
    <x v="251"/>
    <x v="251"/>
    <m/>
    <n v="4"/>
  </r>
  <r>
    <x v="27"/>
    <x v="28"/>
    <x v="28"/>
    <m/>
    <n v="5"/>
  </r>
  <r>
    <x v="27"/>
    <x v="115"/>
    <x v="115"/>
    <m/>
    <n v="12"/>
  </r>
  <r>
    <x v="27"/>
    <x v="122"/>
    <x v="122"/>
    <m/>
    <n v="12"/>
  </r>
  <r>
    <x v="27"/>
    <x v="118"/>
    <x v="118"/>
    <m/>
    <n v="2"/>
  </r>
  <r>
    <x v="27"/>
    <x v="33"/>
    <x v="33"/>
    <m/>
    <n v="20"/>
  </r>
  <r>
    <x v="27"/>
    <x v="119"/>
    <x v="119"/>
    <m/>
    <n v="2"/>
  </r>
  <r>
    <x v="27"/>
    <x v="40"/>
    <x v="40"/>
    <m/>
    <n v="5"/>
  </r>
  <r>
    <x v="27"/>
    <x v="98"/>
    <x v="98"/>
    <m/>
    <n v="1"/>
  </r>
  <r>
    <x v="27"/>
    <x v="121"/>
    <x v="121"/>
    <m/>
    <n v="2"/>
  </r>
  <r>
    <x v="27"/>
    <x v="275"/>
    <x v="275"/>
    <m/>
    <n v="6"/>
  </r>
  <r>
    <x v="27"/>
    <x v="152"/>
    <x v="152"/>
    <m/>
    <n v="1"/>
  </r>
  <r>
    <x v="28"/>
    <x v="320"/>
    <x v="319"/>
    <n v="1"/>
    <m/>
  </r>
  <r>
    <x v="28"/>
    <x v="327"/>
    <x v="326"/>
    <m/>
    <n v="2"/>
  </r>
  <r>
    <x v="28"/>
    <x v="96"/>
    <x v="96"/>
    <m/>
    <n v="2"/>
  </r>
  <r>
    <x v="28"/>
    <x v="91"/>
    <x v="91"/>
    <m/>
    <n v="1"/>
  </r>
  <r>
    <x v="28"/>
    <x v="275"/>
    <x v="275"/>
    <m/>
    <n v="1"/>
  </r>
  <r>
    <x v="28"/>
    <x v="328"/>
    <x v="327"/>
    <m/>
    <n v="1"/>
  </r>
  <r>
    <x v="28"/>
    <x v="164"/>
    <x v="164"/>
    <m/>
    <n v="1"/>
  </r>
  <r>
    <x v="28"/>
    <x v="138"/>
    <x v="138"/>
    <m/>
    <n v="1"/>
  </r>
  <r>
    <x v="28"/>
    <x v="307"/>
    <x v="306"/>
    <m/>
    <n v="1"/>
  </r>
  <r>
    <x v="28"/>
    <x v="289"/>
    <x v="289"/>
    <m/>
    <n v="1"/>
  </r>
  <r>
    <x v="28"/>
    <x v="329"/>
    <x v="328"/>
    <n v="3"/>
    <m/>
  </r>
  <r>
    <x v="28"/>
    <x v="297"/>
    <x v="297"/>
    <m/>
    <n v="800"/>
  </r>
  <r>
    <x v="28"/>
    <x v="134"/>
    <x v="134"/>
    <m/>
    <n v="1"/>
  </r>
  <r>
    <x v="28"/>
    <x v="0"/>
    <x v="0"/>
    <m/>
    <n v="1"/>
  </r>
  <r>
    <x v="28"/>
    <x v="167"/>
    <x v="167"/>
    <m/>
    <n v="1"/>
  </r>
  <r>
    <x v="28"/>
    <x v="209"/>
    <x v="209"/>
    <n v="2898"/>
    <m/>
  </r>
  <r>
    <x v="28"/>
    <x v="330"/>
    <x v="329"/>
    <m/>
    <n v="1"/>
  </r>
  <r>
    <x v="28"/>
    <x v="142"/>
    <x v="142"/>
    <m/>
    <n v="1"/>
  </r>
  <r>
    <x v="28"/>
    <x v="31"/>
    <x v="31"/>
    <m/>
    <n v="1"/>
  </r>
  <r>
    <x v="28"/>
    <x v="138"/>
    <x v="138"/>
    <m/>
    <n v="1"/>
  </r>
  <r>
    <x v="28"/>
    <x v="43"/>
    <x v="43"/>
    <m/>
    <n v="2"/>
  </r>
  <r>
    <x v="28"/>
    <x v="316"/>
    <x v="315"/>
    <m/>
    <n v="1000"/>
  </r>
  <r>
    <x v="28"/>
    <x v="209"/>
    <x v="209"/>
    <m/>
    <n v="1"/>
  </r>
  <r>
    <x v="28"/>
    <x v="242"/>
    <x v="242"/>
    <m/>
    <n v="100"/>
  </r>
  <r>
    <x v="28"/>
    <x v="236"/>
    <x v="236"/>
    <m/>
    <n v="2000"/>
  </r>
  <r>
    <x v="28"/>
    <x v="195"/>
    <x v="195"/>
    <m/>
    <n v="2000"/>
  </r>
  <r>
    <x v="28"/>
    <x v="156"/>
    <x v="156"/>
    <m/>
    <n v="400"/>
  </r>
  <r>
    <x v="28"/>
    <x v="82"/>
    <x v="82"/>
    <m/>
    <n v="230"/>
  </r>
  <r>
    <x v="28"/>
    <x v="158"/>
    <x v="158"/>
    <m/>
    <n v="200"/>
  </r>
  <r>
    <x v="28"/>
    <x v="204"/>
    <x v="204"/>
    <m/>
    <n v="30"/>
  </r>
  <r>
    <x v="28"/>
    <x v="84"/>
    <x v="84"/>
    <n v="115"/>
    <m/>
  </r>
  <r>
    <x v="28"/>
    <x v="84"/>
    <x v="84"/>
    <m/>
    <n v="20"/>
  </r>
  <r>
    <x v="28"/>
    <x v="147"/>
    <x v="147"/>
    <m/>
    <n v="2"/>
  </r>
  <r>
    <x v="28"/>
    <x v="162"/>
    <x v="162"/>
    <m/>
    <n v="1"/>
  </r>
  <r>
    <x v="28"/>
    <x v="40"/>
    <x v="40"/>
    <m/>
    <n v="50"/>
  </r>
  <r>
    <x v="28"/>
    <x v="41"/>
    <x v="41"/>
    <m/>
    <n v="3"/>
  </r>
  <r>
    <x v="29"/>
    <x v="233"/>
    <x v="233"/>
    <m/>
    <n v="1"/>
  </r>
  <r>
    <x v="29"/>
    <x v="231"/>
    <x v="231"/>
    <m/>
    <n v="4"/>
  </r>
  <r>
    <x v="29"/>
    <x v="281"/>
    <x v="281"/>
    <m/>
    <n v="50"/>
  </r>
  <r>
    <x v="29"/>
    <x v="88"/>
    <x v="88"/>
    <m/>
    <n v="2"/>
  </r>
  <r>
    <x v="29"/>
    <x v="210"/>
    <x v="210"/>
    <m/>
    <n v="1"/>
  </r>
  <r>
    <x v="29"/>
    <x v="215"/>
    <x v="215"/>
    <m/>
    <n v="2"/>
  </r>
  <r>
    <x v="29"/>
    <x v="331"/>
    <x v="330"/>
    <m/>
    <n v="2"/>
  </r>
  <r>
    <x v="29"/>
    <x v="109"/>
    <x v="109"/>
    <m/>
    <n v="2"/>
  </r>
  <r>
    <x v="29"/>
    <x v="235"/>
    <x v="235"/>
    <m/>
    <n v="2"/>
  </r>
  <r>
    <x v="29"/>
    <x v="102"/>
    <x v="102"/>
    <m/>
    <n v="4"/>
  </r>
  <r>
    <x v="29"/>
    <x v="100"/>
    <x v="100"/>
    <m/>
    <n v="2"/>
  </r>
  <r>
    <x v="29"/>
    <x v="101"/>
    <x v="101"/>
    <m/>
    <n v="4"/>
  </r>
  <r>
    <x v="29"/>
    <x v="95"/>
    <x v="95"/>
    <m/>
    <n v="2"/>
  </r>
  <r>
    <x v="29"/>
    <x v="332"/>
    <x v="331"/>
    <m/>
    <n v="5"/>
  </r>
  <r>
    <x v="29"/>
    <x v="333"/>
    <x v="332"/>
    <m/>
    <n v="5"/>
  </r>
  <r>
    <x v="29"/>
    <x v="235"/>
    <x v="235"/>
    <n v="14"/>
    <m/>
  </r>
  <r>
    <x v="29"/>
    <x v="109"/>
    <x v="109"/>
    <n v="1"/>
    <m/>
  </r>
  <r>
    <x v="29"/>
    <x v="109"/>
    <x v="109"/>
    <n v="16"/>
    <m/>
  </r>
  <r>
    <x v="29"/>
    <x v="331"/>
    <x v="330"/>
    <n v="9"/>
    <m/>
  </r>
  <r>
    <x v="29"/>
    <x v="334"/>
    <x v="333"/>
    <m/>
    <n v="9"/>
  </r>
  <r>
    <x v="29"/>
    <x v="335"/>
    <x v="334"/>
    <m/>
    <n v="11"/>
  </r>
  <r>
    <x v="29"/>
    <x v="336"/>
    <x v="335"/>
    <m/>
    <n v="5"/>
  </r>
  <r>
    <x v="29"/>
    <x v="78"/>
    <x v="78"/>
    <m/>
    <n v="2"/>
  </r>
  <r>
    <x v="29"/>
    <x v="296"/>
    <x v="296"/>
    <m/>
    <n v="1"/>
  </r>
  <r>
    <x v="29"/>
    <x v="321"/>
    <x v="320"/>
    <m/>
    <n v="1"/>
  </r>
  <r>
    <x v="29"/>
    <x v="77"/>
    <x v="77"/>
    <m/>
    <n v="4"/>
  </r>
  <r>
    <x v="29"/>
    <x v="183"/>
    <x v="183"/>
    <m/>
    <n v="1"/>
  </r>
  <r>
    <x v="29"/>
    <x v="320"/>
    <x v="319"/>
    <m/>
    <n v="1"/>
  </r>
  <r>
    <x v="29"/>
    <x v="132"/>
    <x v="132"/>
    <m/>
    <n v="100"/>
  </r>
  <r>
    <x v="29"/>
    <x v="337"/>
    <x v="336"/>
    <n v="6"/>
    <m/>
  </r>
  <r>
    <x v="29"/>
    <x v="108"/>
    <x v="108"/>
    <m/>
    <n v="150"/>
  </r>
  <r>
    <x v="29"/>
    <x v="107"/>
    <x v="107"/>
    <n v="150"/>
    <m/>
  </r>
  <r>
    <x v="29"/>
    <x v="338"/>
    <x v="337"/>
    <n v="6"/>
    <m/>
  </r>
  <r>
    <x v="29"/>
    <x v="210"/>
    <x v="210"/>
    <n v="20"/>
    <m/>
  </r>
  <r>
    <x v="29"/>
    <x v="170"/>
    <x v="170"/>
    <n v="5"/>
    <m/>
  </r>
  <r>
    <x v="29"/>
    <x v="48"/>
    <x v="48"/>
    <n v="10"/>
    <m/>
  </r>
  <r>
    <x v="29"/>
    <x v="0"/>
    <x v="0"/>
    <m/>
    <n v="2"/>
  </r>
  <r>
    <x v="29"/>
    <x v="211"/>
    <x v="211"/>
    <m/>
    <n v="2"/>
  </r>
  <r>
    <x v="29"/>
    <x v="18"/>
    <x v="18"/>
    <m/>
    <n v="2"/>
  </r>
  <r>
    <x v="29"/>
    <x v="20"/>
    <x v="20"/>
    <m/>
    <n v="2"/>
  </r>
  <r>
    <x v="29"/>
    <x v="35"/>
    <x v="35"/>
    <m/>
    <n v="2"/>
  </r>
  <r>
    <x v="29"/>
    <x v="314"/>
    <x v="313"/>
    <m/>
    <n v="8"/>
  </r>
  <r>
    <x v="29"/>
    <x v="26"/>
    <x v="26"/>
    <m/>
    <n v="2"/>
  </r>
  <r>
    <x v="29"/>
    <x v="24"/>
    <x v="24"/>
    <m/>
    <n v="3"/>
  </r>
  <r>
    <x v="29"/>
    <x v="178"/>
    <x v="178"/>
    <m/>
    <n v="1"/>
  </r>
  <r>
    <x v="29"/>
    <x v="179"/>
    <x v="179"/>
    <m/>
    <n v="1"/>
  </r>
  <r>
    <x v="29"/>
    <x v="53"/>
    <x v="53"/>
    <m/>
    <n v="2"/>
  </r>
  <r>
    <x v="29"/>
    <x v="112"/>
    <x v="112"/>
    <m/>
    <n v="1"/>
  </r>
  <r>
    <x v="29"/>
    <x v="28"/>
    <x v="28"/>
    <m/>
    <n v="2"/>
  </r>
  <r>
    <x v="29"/>
    <x v="29"/>
    <x v="29"/>
    <m/>
    <n v="2"/>
  </r>
  <r>
    <x v="29"/>
    <x v="114"/>
    <x v="114"/>
    <m/>
    <n v="2"/>
  </r>
  <r>
    <x v="29"/>
    <x v="339"/>
    <x v="338"/>
    <m/>
    <n v="1"/>
  </r>
  <r>
    <x v="29"/>
    <x v="117"/>
    <x v="117"/>
    <m/>
    <n v="2"/>
  </r>
  <r>
    <x v="29"/>
    <x v="33"/>
    <x v="33"/>
    <m/>
    <n v="10"/>
  </r>
  <r>
    <x v="29"/>
    <x v="119"/>
    <x v="119"/>
    <m/>
    <n v="2"/>
  </r>
  <r>
    <x v="29"/>
    <x v="41"/>
    <x v="41"/>
    <m/>
    <n v="1"/>
  </r>
  <r>
    <x v="29"/>
    <x v="40"/>
    <x v="40"/>
    <m/>
    <n v="7"/>
  </r>
  <r>
    <x v="29"/>
    <x v="86"/>
    <x v="86"/>
    <m/>
    <n v="1"/>
  </r>
  <r>
    <x v="29"/>
    <x v="214"/>
    <x v="214"/>
    <m/>
    <n v="2"/>
  </r>
  <r>
    <x v="30"/>
    <x v="115"/>
    <x v="115"/>
    <m/>
    <n v="1"/>
  </r>
  <r>
    <x v="30"/>
    <x v="115"/>
    <x v="115"/>
    <m/>
    <n v="36"/>
  </r>
  <r>
    <x v="30"/>
    <x v="21"/>
    <x v="21"/>
    <m/>
    <n v="1"/>
  </r>
  <r>
    <x v="30"/>
    <x v="77"/>
    <x v="77"/>
    <n v="1"/>
    <m/>
  </r>
  <r>
    <x v="30"/>
    <x v="261"/>
    <x v="261"/>
    <m/>
    <n v="1"/>
  </r>
  <r>
    <x v="30"/>
    <x v="132"/>
    <x v="132"/>
    <m/>
    <n v="100"/>
  </r>
  <r>
    <x v="30"/>
    <x v="20"/>
    <x v="20"/>
    <m/>
    <n v="2"/>
  </r>
  <r>
    <x v="30"/>
    <x v="143"/>
    <x v="143"/>
    <m/>
    <n v="1"/>
  </r>
  <r>
    <x v="30"/>
    <x v="340"/>
    <x v="339"/>
    <n v="1"/>
    <m/>
  </r>
  <r>
    <x v="30"/>
    <x v="341"/>
    <x v="340"/>
    <m/>
    <n v="2"/>
  </r>
  <r>
    <x v="30"/>
    <x v="88"/>
    <x v="88"/>
    <m/>
    <n v="62"/>
  </r>
  <r>
    <x v="30"/>
    <x v="166"/>
    <x v="166"/>
    <n v="4"/>
    <m/>
  </r>
  <r>
    <x v="30"/>
    <x v="342"/>
    <x v="341"/>
    <m/>
    <n v="4"/>
  </r>
  <r>
    <x v="30"/>
    <x v="275"/>
    <x v="275"/>
    <m/>
    <n v="2"/>
  </r>
  <r>
    <x v="30"/>
    <x v="18"/>
    <x v="18"/>
    <n v="1"/>
    <m/>
  </r>
  <r>
    <x v="30"/>
    <x v="35"/>
    <x v="35"/>
    <m/>
    <n v="1"/>
  </r>
  <r>
    <x v="30"/>
    <x v="38"/>
    <x v="38"/>
    <m/>
    <n v="1"/>
  </r>
  <r>
    <x v="30"/>
    <x v="5"/>
    <x v="5"/>
    <m/>
    <n v="1"/>
  </r>
  <r>
    <x v="30"/>
    <x v="228"/>
    <x v="228"/>
    <n v="2"/>
    <m/>
  </r>
  <r>
    <x v="30"/>
    <x v="138"/>
    <x v="138"/>
    <m/>
    <n v="1"/>
  </r>
  <r>
    <x v="30"/>
    <x v="343"/>
    <x v="342"/>
    <n v="2"/>
    <m/>
  </r>
  <r>
    <x v="30"/>
    <x v="142"/>
    <x v="142"/>
    <m/>
    <n v="1"/>
  </r>
  <r>
    <x v="30"/>
    <x v="344"/>
    <x v="343"/>
    <n v="100"/>
    <m/>
  </r>
  <r>
    <x v="30"/>
    <x v="240"/>
    <x v="240"/>
    <m/>
    <n v="1"/>
  </r>
  <r>
    <x v="30"/>
    <x v="43"/>
    <x v="43"/>
    <m/>
    <n v="8"/>
  </r>
  <r>
    <x v="30"/>
    <x v="50"/>
    <x v="50"/>
    <m/>
    <n v="1"/>
  </r>
  <r>
    <x v="30"/>
    <x v="317"/>
    <x v="316"/>
    <n v="1"/>
    <m/>
  </r>
  <r>
    <x v="30"/>
    <x v="317"/>
    <x v="316"/>
    <m/>
    <n v="1"/>
  </r>
  <r>
    <x v="30"/>
    <x v="345"/>
    <x v="344"/>
    <m/>
    <n v="1"/>
  </r>
  <r>
    <x v="30"/>
    <x v="346"/>
    <x v="345"/>
    <m/>
    <n v="1"/>
  </r>
  <r>
    <x v="30"/>
    <x v="78"/>
    <x v="78"/>
    <m/>
    <n v="7"/>
  </r>
  <r>
    <x v="30"/>
    <x v="347"/>
    <x v="346"/>
    <m/>
    <n v="4"/>
  </r>
  <r>
    <x v="30"/>
    <x v="7"/>
    <x v="7"/>
    <m/>
    <n v="1"/>
  </r>
  <r>
    <x v="30"/>
    <x v="289"/>
    <x v="289"/>
    <m/>
    <n v="1"/>
  </r>
  <r>
    <x v="30"/>
    <x v="145"/>
    <x v="145"/>
    <m/>
    <n v="1"/>
  </r>
  <r>
    <x v="30"/>
    <x v="21"/>
    <x v="21"/>
    <m/>
    <n v="1"/>
  </r>
  <r>
    <x v="30"/>
    <x v="348"/>
    <x v="347"/>
    <n v="6"/>
    <m/>
  </r>
  <r>
    <x v="30"/>
    <x v="349"/>
    <x v="348"/>
    <m/>
    <n v="6"/>
  </r>
  <r>
    <x v="30"/>
    <x v="350"/>
    <x v="349"/>
    <n v="3"/>
    <m/>
  </r>
  <r>
    <x v="30"/>
    <x v="22"/>
    <x v="22"/>
    <m/>
    <n v="26"/>
  </r>
  <r>
    <x v="30"/>
    <x v="277"/>
    <x v="277"/>
    <n v="1150"/>
    <m/>
  </r>
  <r>
    <x v="30"/>
    <x v="106"/>
    <x v="106"/>
    <m/>
    <n v="50"/>
  </r>
  <r>
    <x v="30"/>
    <x v="334"/>
    <x v="333"/>
    <m/>
    <n v="1"/>
  </r>
  <r>
    <x v="30"/>
    <x v="351"/>
    <x v="350"/>
    <n v="2"/>
    <m/>
  </r>
  <r>
    <x v="30"/>
    <x v="12"/>
    <x v="12"/>
    <n v="200"/>
    <m/>
  </r>
  <r>
    <x v="30"/>
    <x v="352"/>
    <x v="351"/>
    <n v="500"/>
    <m/>
  </r>
  <r>
    <x v="30"/>
    <x v="177"/>
    <x v="177"/>
    <m/>
    <n v="1"/>
  </r>
  <r>
    <x v="30"/>
    <x v="40"/>
    <x v="40"/>
    <m/>
    <n v="1"/>
  </r>
  <r>
    <x v="30"/>
    <x v="115"/>
    <x v="115"/>
    <m/>
    <n v="1"/>
  </r>
  <r>
    <x v="30"/>
    <x v="147"/>
    <x v="147"/>
    <m/>
    <n v="1"/>
  </r>
  <r>
    <x v="30"/>
    <x v="286"/>
    <x v="286"/>
    <m/>
    <n v="2"/>
  </r>
  <r>
    <x v="30"/>
    <x v="137"/>
    <x v="137"/>
    <n v="3"/>
    <m/>
  </r>
  <r>
    <x v="30"/>
    <x v="144"/>
    <x v="144"/>
    <m/>
    <n v="3"/>
  </r>
  <r>
    <x v="30"/>
    <x v="32"/>
    <x v="32"/>
    <m/>
    <n v="4"/>
  </r>
  <r>
    <x v="30"/>
    <x v="98"/>
    <x v="98"/>
    <m/>
    <n v="1"/>
  </r>
  <r>
    <x v="30"/>
    <x v="284"/>
    <x v="284"/>
    <m/>
    <n v="10"/>
  </r>
  <r>
    <x v="30"/>
    <x v="117"/>
    <x v="117"/>
    <n v="10"/>
    <m/>
  </r>
  <r>
    <x v="30"/>
    <x v="288"/>
    <x v="288"/>
    <m/>
    <n v="1"/>
  </r>
  <r>
    <x v="30"/>
    <x v="50"/>
    <x v="50"/>
    <m/>
    <n v="1"/>
  </r>
  <r>
    <x v="30"/>
    <x v="92"/>
    <x v="92"/>
    <m/>
    <n v="3"/>
  </r>
  <r>
    <x v="30"/>
    <x v="30"/>
    <x v="30"/>
    <m/>
    <n v="40"/>
  </r>
  <r>
    <x v="30"/>
    <x v="115"/>
    <x v="115"/>
    <m/>
    <n v="12"/>
  </r>
  <r>
    <x v="30"/>
    <x v="122"/>
    <x v="122"/>
    <m/>
    <n v="11"/>
  </r>
  <r>
    <x v="30"/>
    <x v="31"/>
    <x v="31"/>
    <m/>
    <n v="36"/>
  </r>
  <r>
    <x v="30"/>
    <x v="353"/>
    <x v="352"/>
    <n v="2"/>
    <m/>
  </r>
  <r>
    <x v="30"/>
    <x v="152"/>
    <x v="152"/>
    <m/>
    <n v="2"/>
  </r>
  <r>
    <x v="30"/>
    <x v="187"/>
    <x v="187"/>
    <m/>
    <n v="5"/>
  </r>
  <r>
    <x v="30"/>
    <x v="188"/>
    <x v="188"/>
    <m/>
    <n v="1"/>
  </r>
  <r>
    <x v="30"/>
    <x v="319"/>
    <x v="318"/>
    <n v="40"/>
    <m/>
  </r>
  <r>
    <x v="30"/>
    <x v="52"/>
    <x v="52"/>
    <m/>
    <n v="1"/>
  </r>
  <r>
    <x v="30"/>
    <x v="78"/>
    <x v="78"/>
    <m/>
    <n v="35"/>
  </r>
  <r>
    <x v="30"/>
    <x v="95"/>
    <x v="95"/>
    <m/>
    <n v="6"/>
  </r>
  <r>
    <x v="30"/>
    <x v="102"/>
    <x v="102"/>
    <m/>
    <n v="9"/>
  </r>
  <r>
    <x v="30"/>
    <x v="354"/>
    <x v="353"/>
    <m/>
    <n v="2"/>
  </r>
  <r>
    <x v="30"/>
    <x v="232"/>
    <x v="232"/>
    <m/>
    <n v="1"/>
  </r>
  <r>
    <x v="30"/>
    <x v="355"/>
    <x v="354"/>
    <m/>
    <n v="1"/>
  </r>
  <r>
    <x v="30"/>
    <x v="234"/>
    <x v="234"/>
    <n v="11"/>
    <m/>
  </r>
  <r>
    <x v="30"/>
    <x v="253"/>
    <x v="253"/>
    <m/>
    <n v="4"/>
  </r>
  <r>
    <x v="30"/>
    <x v="304"/>
    <x v="303"/>
    <m/>
    <n v="2"/>
  </r>
  <r>
    <x v="30"/>
    <x v="6"/>
    <x v="6"/>
    <m/>
    <n v="2"/>
  </r>
  <r>
    <x v="31"/>
    <x v="3"/>
    <x v="3"/>
    <m/>
    <n v="1"/>
  </r>
  <r>
    <x v="31"/>
    <x v="168"/>
    <x v="168"/>
    <m/>
    <n v="1"/>
  </r>
  <r>
    <x v="31"/>
    <x v="226"/>
    <x v="226"/>
    <m/>
    <n v="1"/>
  </r>
  <r>
    <x v="31"/>
    <x v="94"/>
    <x v="94"/>
    <m/>
    <n v="2"/>
  </r>
  <r>
    <x v="31"/>
    <x v="356"/>
    <x v="355"/>
    <m/>
    <n v="2"/>
  </r>
  <r>
    <x v="31"/>
    <x v="21"/>
    <x v="21"/>
    <m/>
    <n v="2"/>
  </r>
  <r>
    <x v="31"/>
    <x v="53"/>
    <x v="53"/>
    <m/>
    <n v="2"/>
  </r>
  <r>
    <x v="31"/>
    <x v="236"/>
    <x v="236"/>
    <m/>
    <n v="100"/>
  </r>
  <r>
    <x v="31"/>
    <x v="195"/>
    <x v="195"/>
    <n v="100"/>
    <m/>
  </r>
  <r>
    <x v="31"/>
    <x v="142"/>
    <x v="142"/>
    <m/>
    <n v="1"/>
  </r>
  <r>
    <x v="31"/>
    <x v="195"/>
    <x v="195"/>
    <m/>
    <n v="100"/>
  </r>
  <r>
    <x v="31"/>
    <x v="132"/>
    <x v="132"/>
    <m/>
    <n v="100"/>
  </r>
  <r>
    <x v="31"/>
    <x v="122"/>
    <x v="122"/>
    <m/>
    <n v="5"/>
  </r>
  <r>
    <x v="31"/>
    <x v="98"/>
    <x v="98"/>
    <m/>
    <n v="1"/>
  </r>
  <r>
    <x v="31"/>
    <x v="135"/>
    <x v="135"/>
    <m/>
    <n v="1"/>
  </r>
  <r>
    <x v="31"/>
    <x v="169"/>
    <x v="169"/>
    <m/>
    <n v="1"/>
  </r>
  <r>
    <x v="31"/>
    <x v="53"/>
    <x v="53"/>
    <m/>
    <n v="1"/>
  </r>
  <r>
    <x v="31"/>
    <x v="287"/>
    <x v="287"/>
    <m/>
    <n v="1"/>
  </r>
  <r>
    <x v="31"/>
    <x v="40"/>
    <x v="40"/>
    <m/>
    <n v="1"/>
  </r>
  <r>
    <x v="31"/>
    <x v="357"/>
    <x v="356"/>
    <m/>
    <n v="1"/>
  </r>
  <r>
    <x v="31"/>
    <x v="115"/>
    <x v="115"/>
    <m/>
    <n v="12"/>
  </r>
  <r>
    <x v="31"/>
    <x v="34"/>
    <x v="34"/>
    <m/>
    <n v="4"/>
  </r>
  <r>
    <x v="31"/>
    <x v="75"/>
    <x v="75"/>
    <m/>
    <n v="100"/>
  </r>
  <r>
    <x v="31"/>
    <x v="125"/>
    <x v="125"/>
    <m/>
    <n v="25"/>
  </r>
  <r>
    <x v="31"/>
    <x v="111"/>
    <x v="111"/>
    <m/>
    <n v="7"/>
  </r>
  <r>
    <x v="31"/>
    <x v="192"/>
    <x v="192"/>
    <m/>
    <n v="2"/>
  </r>
  <r>
    <x v="31"/>
    <x v="28"/>
    <x v="28"/>
    <m/>
    <n v="1"/>
  </r>
  <r>
    <x v="31"/>
    <x v="29"/>
    <x v="29"/>
    <m/>
    <n v="1"/>
  </r>
  <r>
    <x v="31"/>
    <x v="114"/>
    <x v="114"/>
    <m/>
    <n v="2"/>
  </r>
  <r>
    <x v="31"/>
    <x v="121"/>
    <x v="121"/>
    <m/>
    <n v="4"/>
  </r>
  <r>
    <x v="31"/>
    <x v="275"/>
    <x v="275"/>
    <m/>
    <n v="6"/>
  </r>
  <r>
    <x v="31"/>
    <x v="266"/>
    <x v="266"/>
    <m/>
    <n v="1"/>
  </r>
  <r>
    <x v="31"/>
    <x v="2"/>
    <x v="2"/>
    <m/>
    <n v="1"/>
  </r>
  <r>
    <x v="32"/>
    <x v="95"/>
    <x v="95"/>
    <m/>
    <n v="1"/>
  </r>
  <r>
    <x v="32"/>
    <x v="266"/>
    <x v="266"/>
    <m/>
    <n v="1"/>
  </r>
  <r>
    <x v="32"/>
    <x v="186"/>
    <x v="186"/>
    <m/>
    <n v="25"/>
  </r>
  <r>
    <x v="32"/>
    <x v="12"/>
    <x v="12"/>
    <m/>
    <n v="300"/>
  </r>
  <r>
    <x v="32"/>
    <x v="357"/>
    <x v="356"/>
    <m/>
    <n v="2"/>
  </r>
  <r>
    <x v="32"/>
    <x v="303"/>
    <x v="302"/>
    <m/>
    <n v="1"/>
  </r>
  <r>
    <x v="32"/>
    <x v="173"/>
    <x v="173"/>
    <m/>
    <n v="50"/>
  </r>
  <r>
    <x v="32"/>
    <x v="13"/>
    <x v="13"/>
    <m/>
    <n v="50"/>
  </r>
  <r>
    <x v="32"/>
    <x v="14"/>
    <x v="14"/>
    <m/>
    <n v="100"/>
  </r>
  <r>
    <x v="32"/>
    <x v="15"/>
    <x v="15"/>
    <m/>
    <n v="100"/>
  </r>
  <r>
    <x v="32"/>
    <x v="16"/>
    <x v="16"/>
    <m/>
    <n v="50"/>
  </r>
  <r>
    <x v="32"/>
    <x v="18"/>
    <x v="18"/>
    <m/>
    <n v="5"/>
  </r>
  <r>
    <x v="32"/>
    <x v="20"/>
    <x v="20"/>
    <m/>
    <n v="5"/>
  </r>
  <r>
    <x v="32"/>
    <x v="35"/>
    <x v="35"/>
    <m/>
    <n v="2"/>
  </r>
  <r>
    <x v="32"/>
    <x v="248"/>
    <x v="248"/>
    <m/>
    <n v="1"/>
  </r>
  <r>
    <x v="32"/>
    <x v="119"/>
    <x v="119"/>
    <n v="20"/>
    <m/>
  </r>
  <r>
    <x v="32"/>
    <x v="186"/>
    <x v="186"/>
    <n v="250"/>
    <m/>
  </r>
  <r>
    <x v="32"/>
    <x v="166"/>
    <x v="166"/>
    <m/>
    <n v="2"/>
  </r>
  <r>
    <x v="32"/>
    <x v="99"/>
    <x v="99"/>
    <n v="5"/>
    <m/>
  </r>
  <r>
    <x v="32"/>
    <x v="26"/>
    <x v="26"/>
    <m/>
    <n v="1"/>
  </r>
  <r>
    <x v="32"/>
    <x v="24"/>
    <x v="24"/>
    <m/>
    <n v="1"/>
  </r>
  <r>
    <x v="32"/>
    <x v="111"/>
    <x v="111"/>
    <m/>
    <n v="4"/>
  </r>
  <r>
    <x v="32"/>
    <x v="179"/>
    <x v="179"/>
    <m/>
    <n v="1"/>
  </r>
  <r>
    <x v="32"/>
    <x v="53"/>
    <x v="53"/>
    <m/>
    <n v="1"/>
  </r>
  <r>
    <x v="32"/>
    <x v="28"/>
    <x v="28"/>
    <m/>
    <n v="1"/>
  </r>
  <r>
    <x v="32"/>
    <x v="29"/>
    <x v="29"/>
    <m/>
    <n v="2"/>
  </r>
  <r>
    <x v="32"/>
    <x v="116"/>
    <x v="116"/>
    <m/>
    <n v="2"/>
  </r>
  <r>
    <x v="32"/>
    <x v="117"/>
    <x v="117"/>
    <m/>
    <n v="3"/>
  </r>
  <r>
    <x v="32"/>
    <x v="118"/>
    <x v="118"/>
    <m/>
    <n v="2"/>
  </r>
  <r>
    <x v="32"/>
    <x v="33"/>
    <x v="33"/>
    <m/>
    <n v="20"/>
  </r>
  <r>
    <x v="32"/>
    <x v="76"/>
    <x v="76"/>
    <m/>
    <n v="10"/>
  </r>
  <r>
    <x v="32"/>
    <x v="12"/>
    <x v="12"/>
    <m/>
    <n v="100"/>
  </r>
  <r>
    <x v="32"/>
    <x v="120"/>
    <x v="120"/>
    <m/>
    <n v="2"/>
  </r>
  <r>
    <x v="32"/>
    <x v="121"/>
    <x v="121"/>
    <m/>
    <n v="2"/>
  </r>
  <r>
    <x v="32"/>
    <x v="273"/>
    <x v="273"/>
    <m/>
    <n v="10"/>
  </r>
  <r>
    <x v="33"/>
    <x v="342"/>
    <x v="341"/>
    <m/>
    <n v="2"/>
  </r>
  <r>
    <x v="33"/>
    <x v="205"/>
    <x v="205"/>
    <m/>
    <n v="40"/>
  </r>
  <r>
    <x v="33"/>
    <x v="315"/>
    <x v="314"/>
    <m/>
    <n v="1"/>
  </r>
  <r>
    <x v="33"/>
    <x v="6"/>
    <x v="6"/>
    <m/>
    <n v="20"/>
  </r>
  <r>
    <x v="33"/>
    <x v="164"/>
    <x v="164"/>
    <m/>
    <n v="2"/>
  </r>
  <r>
    <x v="33"/>
    <x v="358"/>
    <x v="357"/>
    <m/>
    <n v="20"/>
  </r>
  <r>
    <x v="33"/>
    <x v="90"/>
    <x v="90"/>
    <m/>
    <n v="10"/>
  </r>
  <r>
    <x v="33"/>
    <x v="353"/>
    <x v="352"/>
    <m/>
    <n v="12"/>
  </r>
  <r>
    <x v="33"/>
    <x v="115"/>
    <x v="115"/>
    <m/>
    <n v="12"/>
  </r>
  <r>
    <x v="33"/>
    <x v="317"/>
    <x v="316"/>
    <m/>
    <n v="20"/>
  </r>
  <r>
    <x v="33"/>
    <x v="91"/>
    <x v="91"/>
    <m/>
    <n v="10"/>
  </r>
  <r>
    <x v="33"/>
    <x v="92"/>
    <x v="92"/>
    <m/>
    <n v="10"/>
  </r>
  <r>
    <x v="33"/>
    <x v="93"/>
    <x v="93"/>
    <m/>
    <n v="10"/>
  </r>
  <r>
    <x v="33"/>
    <x v="89"/>
    <x v="89"/>
    <m/>
    <n v="10"/>
  </r>
  <r>
    <x v="33"/>
    <x v="152"/>
    <x v="152"/>
    <m/>
    <n v="10"/>
  </r>
  <r>
    <x v="33"/>
    <x v="187"/>
    <x v="187"/>
    <m/>
    <n v="10"/>
  </r>
  <r>
    <x v="33"/>
    <x v="122"/>
    <x v="122"/>
    <m/>
    <n v="12"/>
  </r>
  <r>
    <x v="33"/>
    <x v="262"/>
    <x v="262"/>
    <m/>
    <n v="10"/>
  </r>
  <r>
    <x v="33"/>
    <x v="188"/>
    <x v="188"/>
    <m/>
    <n v="10"/>
  </r>
  <r>
    <x v="33"/>
    <x v="319"/>
    <x v="318"/>
    <m/>
    <n v="10"/>
  </r>
  <r>
    <x v="33"/>
    <x v="330"/>
    <x v="329"/>
    <n v="2"/>
    <m/>
  </r>
  <r>
    <x v="33"/>
    <x v="359"/>
    <x v="358"/>
    <n v="100"/>
    <m/>
  </r>
  <r>
    <x v="33"/>
    <x v="115"/>
    <x v="115"/>
    <m/>
    <n v="12"/>
  </r>
  <r>
    <x v="33"/>
    <x v="122"/>
    <x v="122"/>
    <m/>
    <n v="24"/>
  </r>
  <r>
    <x v="33"/>
    <x v="31"/>
    <x v="31"/>
    <m/>
    <n v="24"/>
  </r>
  <r>
    <x v="33"/>
    <x v="115"/>
    <x v="115"/>
    <m/>
    <n v="1"/>
  </r>
  <r>
    <x v="33"/>
    <x v="284"/>
    <x v="284"/>
    <n v="10"/>
    <m/>
  </r>
  <r>
    <x v="33"/>
    <x v="31"/>
    <x v="31"/>
    <n v="96"/>
    <m/>
  </r>
  <r>
    <x v="33"/>
    <x v="29"/>
    <x v="29"/>
    <n v="20"/>
    <m/>
  </r>
  <r>
    <x v="33"/>
    <x v="186"/>
    <x v="186"/>
    <m/>
    <n v="100"/>
  </r>
  <r>
    <x v="33"/>
    <x v="82"/>
    <x v="82"/>
    <m/>
    <n v="115"/>
  </r>
  <r>
    <x v="33"/>
    <x v="78"/>
    <x v="78"/>
    <m/>
    <n v="45"/>
  </r>
  <r>
    <x v="33"/>
    <x v="206"/>
    <x v="206"/>
    <n v="1"/>
    <m/>
  </r>
  <r>
    <x v="33"/>
    <x v="360"/>
    <x v="359"/>
    <n v="250"/>
    <m/>
  </r>
  <r>
    <x v="33"/>
    <x v="197"/>
    <x v="197"/>
    <n v="200"/>
    <m/>
  </r>
  <r>
    <x v="33"/>
    <x v="158"/>
    <x v="158"/>
    <m/>
    <n v="70"/>
  </r>
  <r>
    <x v="33"/>
    <x v="1"/>
    <x v="1"/>
    <m/>
    <n v="75"/>
  </r>
  <r>
    <x v="33"/>
    <x v="201"/>
    <x v="201"/>
    <m/>
    <n v="67"/>
  </r>
  <r>
    <x v="33"/>
    <x v="79"/>
    <x v="79"/>
    <m/>
    <n v="540"/>
  </r>
  <r>
    <x v="33"/>
    <x v="157"/>
    <x v="157"/>
    <m/>
    <n v="20"/>
  </r>
  <r>
    <x v="33"/>
    <x v="84"/>
    <x v="84"/>
    <m/>
    <n v="115"/>
  </r>
  <r>
    <x v="33"/>
    <x v="204"/>
    <x v="204"/>
    <m/>
    <n v="115"/>
  </r>
  <r>
    <x v="33"/>
    <x v="306"/>
    <x v="305"/>
    <m/>
    <n v="80"/>
  </r>
  <r>
    <x v="33"/>
    <x v="81"/>
    <x v="81"/>
    <m/>
    <n v="300"/>
  </r>
  <r>
    <x v="33"/>
    <x v="156"/>
    <x v="156"/>
    <m/>
    <n v="400"/>
  </r>
  <r>
    <x v="33"/>
    <x v="155"/>
    <x v="155"/>
    <m/>
    <n v="1200"/>
  </r>
  <r>
    <x v="33"/>
    <x v="154"/>
    <x v="154"/>
    <m/>
    <n v="2400"/>
  </r>
  <r>
    <x v="33"/>
    <x v="153"/>
    <x v="153"/>
    <m/>
    <n v="332"/>
  </r>
  <r>
    <x v="33"/>
    <x v="83"/>
    <x v="83"/>
    <n v="50"/>
    <m/>
  </r>
  <r>
    <x v="33"/>
    <x v="85"/>
    <x v="85"/>
    <m/>
    <n v="210"/>
  </r>
  <r>
    <x v="33"/>
    <x v="160"/>
    <x v="160"/>
    <m/>
    <n v="330"/>
  </r>
  <r>
    <x v="33"/>
    <x v="159"/>
    <x v="159"/>
    <m/>
    <n v="54"/>
  </r>
  <r>
    <x v="33"/>
    <x v="205"/>
    <x v="205"/>
    <m/>
    <n v="330"/>
  </r>
  <r>
    <x v="33"/>
    <x v="202"/>
    <x v="202"/>
    <m/>
    <n v="41"/>
  </r>
  <r>
    <x v="33"/>
    <x v="151"/>
    <x v="151"/>
    <m/>
    <n v="100"/>
  </r>
  <r>
    <x v="33"/>
    <x v="80"/>
    <x v="80"/>
    <m/>
    <n v="900"/>
  </r>
  <r>
    <x v="33"/>
    <x v="30"/>
    <x v="30"/>
    <m/>
    <n v="1"/>
  </r>
  <r>
    <x v="33"/>
    <x v="162"/>
    <x v="162"/>
    <m/>
    <n v="1"/>
  </r>
  <r>
    <x v="33"/>
    <x v="263"/>
    <x v="263"/>
    <m/>
    <n v="1"/>
  </r>
  <r>
    <x v="33"/>
    <x v="206"/>
    <x v="206"/>
    <m/>
    <n v="2"/>
  </r>
  <r>
    <x v="33"/>
    <x v="360"/>
    <x v="359"/>
    <m/>
    <n v="500"/>
  </r>
  <r>
    <x v="33"/>
    <x v="204"/>
    <x v="204"/>
    <m/>
    <n v="30"/>
  </r>
  <r>
    <x v="33"/>
    <x v="84"/>
    <x v="84"/>
    <m/>
    <n v="30"/>
  </r>
  <r>
    <x v="33"/>
    <x v="159"/>
    <x v="159"/>
    <m/>
    <n v="100"/>
  </r>
  <r>
    <x v="33"/>
    <x v="21"/>
    <x v="21"/>
    <m/>
    <n v="1"/>
  </r>
  <r>
    <x v="33"/>
    <x v="235"/>
    <x v="235"/>
    <m/>
    <n v="1"/>
  </r>
  <r>
    <x v="34"/>
    <x v="0"/>
    <x v="0"/>
    <m/>
    <n v="2"/>
  </r>
  <r>
    <x v="34"/>
    <x v="95"/>
    <x v="95"/>
    <m/>
    <n v="11"/>
  </r>
  <r>
    <x v="34"/>
    <x v="80"/>
    <x v="80"/>
    <n v="1000"/>
    <m/>
  </r>
  <r>
    <x v="34"/>
    <x v="79"/>
    <x v="79"/>
    <n v="400"/>
    <m/>
  </r>
  <r>
    <x v="34"/>
    <x v="54"/>
    <x v="54"/>
    <m/>
    <n v="1"/>
  </r>
  <r>
    <x v="34"/>
    <x v="6"/>
    <x v="6"/>
    <m/>
    <n v="10"/>
  </r>
  <r>
    <x v="34"/>
    <x v="210"/>
    <x v="210"/>
    <m/>
    <n v="2"/>
  </r>
  <r>
    <x v="34"/>
    <x v="115"/>
    <x v="115"/>
    <m/>
    <n v="1"/>
  </r>
  <r>
    <x v="34"/>
    <x v="211"/>
    <x v="211"/>
    <n v="4"/>
    <m/>
  </r>
  <r>
    <x v="34"/>
    <x v="46"/>
    <x v="46"/>
    <n v="80"/>
    <m/>
  </r>
  <r>
    <x v="34"/>
    <x v="14"/>
    <x v="14"/>
    <n v="300"/>
    <m/>
  </r>
  <r>
    <x v="34"/>
    <x v="13"/>
    <x v="13"/>
    <n v="550"/>
    <m/>
  </r>
  <r>
    <x v="34"/>
    <x v="98"/>
    <x v="98"/>
    <m/>
    <n v="1"/>
  </r>
  <r>
    <x v="34"/>
    <x v="115"/>
    <x v="115"/>
    <m/>
    <n v="1"/>
  </r>
  <r>
    <x v="34"/>
    <x v="31"/>
    <x v="31"/>
    <m/>
    <n v="1"/>
  </r>
  <r>
    <x v="34"/>
    <x v="122"/>
    <x v="122"/>
    <m/>
    <n v="2"/>
  </r>
  <r>
    <x v="34"/>
    <x v="194"/>
    <x v="194"/>
    <n v="100"/>
    <m/>
  </r>
  <r>
    <x v="34"/>
    <x v="49"/>
    <x v="49"/>
    <n v="200"/>
    <m/>
  </r>
  <r>
    <x v="34"/>
    <x v="271"/>
    <x v="271"/>
    <n v="20"/>
    <m/>
  </r>
  <r>
    <x v="34"/>
    <x v="256"/>
    <x v="256"/>
    <m/>
    <n v="1"/>
  </r>
  <r>
    <x v="34"/>
    <x v="314"/>
    <x v="313"/>
    <m/>
    <n v="2"/>
  </r>
  <r>
    <x v="34"/>
    <x v="176"/>
    <x v="176"/>
    <m/>
    <n v="5"/>
  </r>
  <r>
    <x v="34"/>
    <x v="26"/>
    <x v="26"/>
    <m/>
    <n v="2"/>
  </r>
  <r>
    <x v="34"/>
    <x v="24"/>
    <x v="24"/>
    <m/>
    <n v="3"/>
  </r>
  <r>
    <x v="34"/>
    <x v="27"/>
    <x v="27"/>
    <m/>
    <n v="1"/>
  </r>
  <r>
    <x v="34"/>
    <x v="178"/>
    <x v="178"/>
    <m/>
    <n v="1"/>
  </r>
  <r>
    <x v="34"/>
    <x v="179"/>
    <x v="179"/>
    <m/>
    <n v="1"/>
  </r>
  <r>
    <x v="34"/>
    <x v="99"/>
    <x v="99"/>
    <m/>
    <n v="1"/>
  </r>
  <r>
    <x v="34"/>
    <x v="53"/>
    <x v="53"/>
    <m/>
    <n v="1"/>
  </r>
  <r>
    <x v="34"/>
    <x v="251"/>
    <x v="251"/>
    <m/>
    <n v="3"/>
  </r>
  <r>
    <x v="34"/>
    <x v="28"/>
    <x v="28"/>
    <m/>
    <n v="1"/>
  </r>
  <r>
    <x v="34"/>
    <x v="29"/>
    <x v="29"/>
    <m/>
    <n v="1"/>
  </r>
  <r>
    <x v="34"/>
    <x v="114"/>
    <x v="114"/>
    <m/>
    <n v="3"/>
  </r>
  <r>
    <x v="34"/>
    <x v="116"/>
    <x v="116"/>
    <m/>
    <n v="1"/>
  </r>
  <r>
    <x v="34"/>
    <x v="118"/>
    <x v="118"/>
    <m/>
    <n v="1"/>
  </r>
  <r>
    <x v="34"/>
    <x v="12"/>
    <x v="12"/>
    <m/>
    <n v="100"/>
  </r>
  <r>
    <x v="34"/>
    <x v="361"/>
    <x v="360"/>
    <m/>
    <n v="4"/>
  </r>
  <r>
    <x v="34"/>
    <x v="275"/>
    <x v="275"/>
    <m/>
    <n v="6"/>
  </r>
  <r>
    <x v="34"/>
    <x v="263"/>
    <x v="263"/>
    <m/>
    <n v="1"/>
  </r>
  <r>
    <x v="34"/>
    <x v="184"/>
    <x v="184"/>
    <m/>
    <n v="1"/>
  </r>
  <r>
    <x v="34"/>
    <x v="362"/>
    <x v="361"/>
    <m/>
    <n v="1"/>
  </r>
  <r>
    <x v="34"/>
    <x v="177"/>
    <x v="177"/>
    <m/>
    <n v="2"/>
  </r>
  <r>
    <x v="34"/>
    <x v="320"/>
    <x v="319"/>
    <m/>
    <n v="1"/>
  </r>
  <r>
    <x v="34"/>
    <x v="261"/>
    <x v="261"/>
    <m/>
    <n v="3"/>
  </r>
  <r>
    <x v="34"/>
    <x v="54"/>
    <x v="54"/>
    <m/>
    <n v="1"/>
  </r>
  <r>
    <x v="34"/>
    <x v="363"/>
    <x v="362"/>
    <m/>
    <n v="1"/>
  </r>
  <r>
    <x v="35"/>
    <x v="364"/>
    <x v="363"/>
    <m/>
    <n v="1"/>
  </r>
  <r>
    <x v="35"/>
    <x v="53"/>
    <x v="53"/>
    <m/>
    <n v="1"/>
  </r>
  <r>
    <x v="35"/>
    <x v="53"/>
    <x v="53"/>
    <m/>
    <n v="1"/>
  </r>
  <r>
    <x v="35"/>
    <x v="3"/>
    <x v="3"/>
    <m/>
    <n v="3"/>
  </r>
  <r>
    <x v="35"/>
    <x v="365"/>
    <x v="364"/>
    <m/>
    <n v="1"/>
  </r>
  <r>
    <x v="35"/>
    <x v="129"/>
    <x v="129"/>
    <m/>
    <n v="1"/>
  </r>
  <r>
    <x v="35"/>
    <x v="49"/>
    <x v="49"/>
    <m/>
    <n v="19"/>
  </r>
  <r>
    <x v="35"/>
    <x v="139"/>
    <x v="139"/>
    <m/>
    <n v="1"/>
  </r>
  <r>
    <x v="35"/>
    <x v="77"/>
    <x v="77"/>
    <m/>
    <n v="1"/>
  </r>
  <r>
    <x v="35"/>
    <x v="273"/>
    <x v="273"/>
    <m/>
    <n v="10"/>
  </r>
  <r>
    <x v="35"/>
    <x v="366"/>
    <x v="365"/>
    <n v="1"/>
    <m/>
  </r>
  <r>
    <x v="35"/>
    <x v="195"/>
    <x v="195"/>
    <n v="310"/>
    <m/>
  </r>
  <r>
    <x v="35"/>
    <x v="363"/>
    <x v="362"/>
    <m/>
    <n v="1"/>
  </r>
  <r>
    <x v="35"/>
    <x v="7"/>
    <x v="7"/>
    <m/>
    <n v="1"/>
  </r>
  <r>
    <x v="35"/>
    <x v="238"/>
    <x v="238"/>
    <m/>
    <n v="1"/>
  </r>
  <r>
    <x v="35"/>
    <x v="103"/>
    <x v="103"/>
    <m/>
    <n v="2"/>
  </r>
  <r>
    <x v="35"/>
    <x v="218"/>
    <x v="218"/>
    <n v="1"/>
    <m/>
  </r>
  <r>
    <x v="35"/>
    <x v="135"/>
    <x v="135"/>
    <m/>
    <n v="1"/>
  </r>
  <r>
    <x v="35"/>
    <x v="33"/>
    <x v="33"/>
    <m/>
    <n v="4"/>
  </r>
  <r>
    <x v="35"/>
    <x v="0"/>
    <x v="0"/>
    <m/>
    <n v="6"/>
  </r>
  <r>
    <x v="35"/>
    <x v="53"/>
    <x v="53"/>
    <m/>
    <n v="4"/>
  </r>
  <r>
    <x v="35"/>
    <x v="54"/>
    <x v="54"/>
    <m/>
    <n v="12"/>
  </r>
  <r>
    <x v="35"/>
    <x v="204"/>
    <x v="204"/>
    <n v="115"/>
    <m/>
  </r>
  <r>
    <x v="35"/>
    <x v="84"/>
    <x v="84"/>
    <n v="230"/>
    <m/>
  </r>
  <r>
    <x v="35"/>
    <x v="226"/>
    <x v="226"/>
    <m/>
    <n v="1"/>
  </r>
  <r>
    <x v="35"/>
    <x v="190"/>
    <x v="190"/>
    <m/>
    <n v="1"/>
  </r>
  <r>
    <x v="35"/>
    <x v="275"/>
    <x v="275"/>
    <m/>
    <n v="1"/>
  </r>
  <r>
    <x v="35"/>
    <x v="98"/>
    <x v="98"/>
    <m/>
    <n v="1"/>
  </r>
  <r>
    <x v="35"/>
    <x v="46"/>
    <x v="46"/>
    <m/>
    <n v="20"/>
  </r>
  <r>
    <x v="35"/>
    <x v="3"/>
    <x v="3"/>
    <m/>
    <n v="6"/>
  </r>
  <r>
    <x v="35"/>
    <x v="367"/>
    <x v="366"/>
    <n v="2"/>
    <m/>
  </r>
  <r>
    <x v="35"/>
    <x v="368"/>
    <x v="367"/>
    <n v="2"/>
    <m/>
  </r>
  <r>
    <x v="35"/>
    <x v="144"/>
    <x v="144"/>
    <n v="3"/>
    <m/>
  </r>
  <r>
    <x v="35"/>
    <x v="289"/>
    <x v="289"/>
    <n v="2"/>
    <m/>
  </r>
  <r>
    <x v="35"/>
    <x v="217"/>
    <x v="217"/>
    <n v="4"/>
    <m/>
  </r>
  <r>
    <x v="35"/>
    <x v="233"/>
    <x v="233"/>
    <n v="3"/>
    <m/>
  </r>
  <r>
    <x v="35"/>
    <x v="293"/>
    <x v="293"/>
    <n v="50"/>
    <m/>
  </r>
  <r>
    <x v="35"/>
    <x v="229"/>
    <x v="229"/>
    <n v="26"/>
    <m/>
  </r>
  <r>
    <x v="35"/>
    <x v="250"/>
    <x v="250"/>
    <n v="2"/>
    <m/>
  </r>
  <r>
    <x v="35"/>
    <x v="231"/>
    <x v="231"/>
    <n v="50"/>
    <m/>
  </r>
  <r>
    <x v="35"/>
    <x v="145"/>
    <x v="145"/>
    <m/>
    <n v="1"/>
  </r>
  <r>
    <x v="35"/>
    <x v="184"/>
    <x v="184"/>
    <m/>
    <n v="1"/>
  </r>
  <r>
    <x v="35"/>
    <x v="0"/>
    <x v="0"/>
    <m/>
    <n v="1"/>
  </r>
  <r>
    <x v="35"/>
    <x v="151"/>
    <x v="151"/>
    <m/>
    <n v="150"/>
  </r>
  <r>
    <x v="35"/>
    <x v="80"/>
    <x v="80"/>
    <m/>
    <n v="100"/>
  </r>
  <r>
    <x v="35"/>
    <x v="197"/>
    <x v="197"/>
    <m/>
    <n v="500"/>
  </r>
  <r>
    <x v="35"/>
    <x v="83"/>
    <x v="83"/>
    <m/>
    <n v="50"/>
  </r>
  <r>
    <x v="35"/>
    <x v="204"/>
    <x v="204"/>
    <m/>
    <n v="50"/>
  </r>
  <r>
    <x v="35"/>
    <x v="40"/>
    <x v="40"/>
    <m/>
    <n v="1"/>
  </r>
  <r>
    <x v="36"/>
    <x v="49"/>
    <x v="49"/>
    <m/>
    <n v="10"/>
  </r>
  <r>
    <x v="36"/>
    <x v="41"/>
    <x v="41"/>
    <m/>
    <n v="2"/>
  </r>
  <r>
    <x v="36"/>
    <x v="40"/>
    <x v="40"/>
    <m/>
    <n v="1"/>
  </r>
  <r>
    <x v="36"/>
    <x v="168"/>
    <x v="168"/>
    <m/>
    <n v="1"/>
  </r>
  <r>
    <x v="36"/>
    <x v="6"/>
    <x v="6"/>
    <m/>
    <n v="2"/>
  </r>
  <r>
    <x v="36"/>
    <x v="240"/>
    <x v="240"/>
    <m/>
    <n v="1"/>
  </r>
  <r>
    <x v="36"/>
    <x v="34"/>
    <x v="34"/>
    <m/>
    <n v="2"/>
  </r>
  <r>
    <x v="36"/>
    <x v="78"/>
    <x v="78"/>
    <m/>
    <n v="1"/>
  </r>
  <r>
    <x v="36"/>
    <x v="302"/>
    <x v="301"/>
    <m/>
    <n v="2"/>
  </r>
  <r>
    <x v="36"/>
    <x v="186"/>
    <x v="186"/>
    <m/>
    <n v="25"/>
  </r>
  <r>
    <x v="36"/>
    <x v="12"/>
    <x v="12"/>
    <m/>
    <n v="200"/>
  </r>
  <r>
    <x v="36"/>
    <x v="303"/>
    <x v="302"/>
    <m/>
    <n v="2"/>
  </r>
  <r>
    <x v="36"/>
    <x v="14"/>
    <x v="14"/>
    <m/>
    <n v="100"/>
  </r>
  <r>
    <x v="36"/>
    <x v="15"/>
    <x v="15"/>
    <m/>
    <n v="50"/>
  </r>
  <r>
    <x v="36"/>
    <x v="16"/>
    <x v="16"/>
    <m/>
    <n v="50"/>
  </r>
  <r>
    <x v="36"/>
    <x v="17"/>
    <x v="17"/>
    <m/>
    <n v="50"/>
  </r>
  <r>
    <x v="36"/>
    <x v="20"/>
    <x v="20"/>
    <m/>
    <n v="3"/>
  </r>
  <r>
    <x v="36"/>
    <x v="266"/>
    <x v="266"/>
    <m/>
    <n v="1"/>
  </r>
  <r>
    <x v="36"/>
    <x v="188"/>
    <x v="188"/>
    <m/>
    <n v="1"/>
  </r>
  <r>
    <x v="36"/>
    <x v="218"/>
    <x v="218"/>
    <m/>
    <n v="1"/>
  </r>
  <r>
    <x v="36"/>
    <x v="85"/>
    <x v="85"/>
    <n v="120"/>
    <m/>
  </r>
  <r>
    <x v="36"/>
    <x v="282"/>
    <x v="282"/>
    <n v="120"/>
    <m/>
  </r>
  <r>
    <x v="36"/>
    <x v="158"/>
    <x v="158"/>
    <n v="200"/>
    <m/>
  </r>
  <r>
    <x v="36"/>
    <x v="83"/>
    <x v="83"/>
    <n v="80"/>
    <m/>
  </r>
  <r>
    <x v="36"/>
    <x v="254"/>
    <x v="254"/>
    <n v="4"/>
    <m/>
  </r>
  <r>
    <x v="36"/>
    <x v="117"/>
    <x v="117"/>
    <n v="13"/>
    <m/>
  </r>
  <r>
    <x v="36"/>
    <x v="134"/>
    <x v="134"/>
    <m/>
    <n v="1"/>
  </r>
  <r>
    <x v="36"/>
    <x v="32"/>
    <x v="32"/>
    <m/>
    <n v="5"/>
  </r>
  <r>
    <x v="36"/>
    <x v="78"/>
    <x v="78"/>
    <m/>
    <n v="36"/>
  </r>
  <r>
    <x v="36"/>
    <x v="259"/>
    <x v="259"/>
    <m/>
    <n v="1"/>
  </r>
  <r>
    <x v="36"/>
    <x v="142"/>
    <x v="142"/>
    <m/>
    <n v="1"/>
  </r>
  <r>
    <x v="36"/>
    <x v="122"/>
    <x v="122"/>
    <m/>
    <n v="1"/>
  </r>
  <r>
    <x v="37"/>
    <x v="110"/>
    <x v="110"/>
    <m/>
    <n v="2"/>
  </r>
  <r>
    <x v="37"/>
    <x v="99"/>
    <x v="99"/>
    <m/>
    <n v="1"/>
  </r>
  <r>
    <x v="37"/>
    <x v="53"/>
    <x v="53"/>
    <m/>
    <n v="2"/>
  </r>
  <r>
    <x v="37"/>
    <x v="28"/>
    <x v="28"/>
    <m/>
    <n v="5"/>
  </r>
  <r>
    <x v="37"/>
    <x v="29"/>
    <x v="29"/>
    <m/>
    <n v="1"/>
  </r>
  <r>
    <x v="37"/>
    <x v="114"/>
    <x v="114"/>
    <m/>
    <n v="1"/>
  </r>
  <r>
    <x v="37"/>
    <x v="30"/>
    <x v="30"/>
    <m/>
    <n v="12"/>
  </r>
  <r>
    <x v="37"/>
    <x v="115"/>
    <x v="115"/>
    <m/>
    <n v="12"/>
  </r>
  <r>
    <x v="37"/>
    <x v="116"/>
    <x v="116"/>
    <m/>
    <n v="4"/>
  </r>
  <r>
    <x v="37"/>
    <x v="117"/>
    <x v="117"/>
    <m/>
    <n v="10"/>
  </r>
  <r>
    <x v="37"/>
    <x v="32"/>
    <x v="32"/>
    <m/>
    <n v="5"/>
  </r>
  <r>
    <x v="37"/>
    <x v="33"/>
    <x v="33"/>
    <m/>
    <n v="10"/>
  </r>
  <r>
    <x v="37"/>
    <x v="119"/>
    <x v="119"/>
    <m/>
    <n v="2"/>
  </r>
  <r>
    <x v="37"/>
    <x v="98"/>
    <x v="98"/>
    <m/>
    <n v="2"/>
  </r>
  <r>
    <x v="37"/>
    <x v="121"/>
    <x v="121"/>
    <m/>
    <n v="2"/>
  </r>
  <r>
    <x v="37"/>
    <x v="165"/>
    <x v="165"/>
    <m/>
    <n v="5"/>
  </r>
  <r>
    <x v="37"/>
    <x v="270"/>
    <x v="270"/>
    <m/>
    <n v="1"/>
  </r>
  <r>
    <x v="37"/>
    <x v="3"/>
    <x v="3"/>
    <m/>
    <n v="1"/>
  </r>
  <r>
    <x v="37"/>
    <x v="7"/>
    <x v="7"/>
    <m/>
    <n v="1"/>
  </r>
  <r>
    <x v="37"/>
    <x v="0"/>
    <x v="0"/>
    <n v="2"/>
    <m/>
  </r>
  <r>
    <x v="37"/>
    <x v="0"/>
    <x v="0"/>
    <n v="5"/>
    <m/>
  </r>
  <r>
    <x v="37"/>
    <x v="46"/>
    <x v="46"/>
    <n v="20"/>
    <m/>
  </r>
  <r>
    <x v="37"/>
    <x v="21"/>
    <x v="21"/>
    <n v="2"/>
    <m/>
  </r>
  <r>
    <x v="37"/>
    <x v="10"/>
    <x v="10"/>
    <m/>
    <n v="1"/>
  </r>
  <r>
    <x v="37"/>
    <x v="187"/>
    <x v="187"/>
    <m/>
    <n v="10"/>
  </r>
  <r>
    <x v="37"/>
    <x v="122"/>
    <x v="122"/>
    <m/>
    <n v="12"/>
  </r>
  <r>
    <x v="37"/>
    <x v="14"/>
    <x v="14"/>
    <m/>
    <n v="50"/>
  </r>
  <r>
    <x v="37"/>
    <x v="16"/>
    <x v="16"/>
    <m/>
    <n v="50"/>
  </r>
  <r>
    <x v="37"/>
    <x v="18"/>
    <x v="18"/>
    <m/>
    <n v="2"/>
  </r>
  <r>
    <x v="37"/>
    <x v="21"/>
    <x v="21"/>
    <m/>
    <n v="1"/>
  </r>
  <r>
    <x v="37"/>
    <x v="322"/>
    <x v="321"/>
    <m/>
    <n v="1"/>
  </r>
  <r>
    <x v="38"/>
    <x v="54"/>
    <x v="54"/>
    <m/>
    <n v="1"/>
  </r>
  <r>
    <x v="38"/>
    <x v="353"/>
    <x v="352"/>
    <m/>
    <n v="1"/>
  </r>
  <r>
    <x v="38"/>
    <x v="132"/>
    <x v="132"/>
    <m/>
    <n v="100"/>
  </r>
  <r>
    <x v="38"/>
    <x v="222"/>
    <x v="222"/>
    <n v="12"/>
    <m/>
  </r>
  <r>
    <x v="38"/>
    <x v="302"/>
    <x v="301"/>
    <n v="4"/>
    <m/>
  </r>
  <r>
    <x v="38"/>
    <x v="194"/>
    <x v="194"/>
    <m/>
    <n v="1"/>
  </r>
  <r>
    <x v="38"/>
    <x v="322"/>
    <x v="321"/>
    <m/>
    <n v="1"/>
  </r>
  <r>
    <x v="38"/>
    <x v="193"/>
    <x v="193"/>
    <m/>
    <n v="1"/>
  </r>
  <r>
    <x v="38"/>
    <x v="310"/>
    <x v="309"/>
    <m/>
    <n v="4"/>
  </r>
  <r>
    <x v="38"/>
    <x v="115"/>
    <x v="115"/>
    <m/>
    <n v="1"/>
  </r>
  <r>
    <x v="39"/>
    <x v="14"/>
    <x v="14"/>
    <m/>
    <n v="50"/>
  </r>
  <r>
    <x v="39"/>
    <x v="235"/>
    <x v="235"/>
    <m/>
    <n v="1"/>
  </r>
  <r>
    <x v="39"/>
    <x v="347"/>
    <x v="346"/>
    <m/>
    <n v="2"/>
  </r>
  <r>
    <x v="39"/>
    <x v="122"/>
    <x v="122"/>
    <m/>
    <n v="60"/>
  </r>
  <r>
    <x v="39"/>
    <x v="31"/>
    <x v="31"/>
    <m/>
    <n v="60"/>
  </r>
  <r>
    <x v="39"/>
    <x v="30"/>
    <x v="30"/>
    <m/>
    <n v="60"/>
  </r>
  <r>
    <x v="39"/>
    <x v="361"/>
    <x v="360"/>
    <m/>
    <n v="50"/>
  </r>
  <r>
    <x v="39"/>
    <x v="32"/>
    <x v="32"/>
    <m/>
    <n v="20"/>
  </r>
  <r>
    <x v="39"/>
    <x v="122"/>
    <x v="122"/>
    <n v="60"/>
    <m/>
  </r>
  <r>
    <x v="39"/>
    <x v="31"/>
    <x v="31"/>
    <n v="60"/>
    <m/>
  </r>
  <r>
    <x v="39"/>
    <x v="30"/>
    <x v="30"/>
    <n v="60"/>
    <m/>
  </r>
  <r>
    <x v="39"/>
    <x v="361"/>
    <x v="360"/>
    <n v="50"/>
    <m/>
  </r>
  <r>
    <x v="39"/>
    <x v="32"/>
    <x v="32"/>
    <n v="20"/>
    <m/>
  </r>
  <r>
    <x v="39"/>
    <x v="369"/>
    <x v="368"/>
    <m/>
    <n v="1"/>
  </r>
  <r>
    <x v="39"/>
    <x v="370"/>
    <x v="369"/>
    <m/>
    <n v="496"/>
  </r>
  <r>
    <x v="39"/>
    <x v="340"/>
    <x v="339"/>
    <m/>
    <n v="1"/>
  </r>
  <r>
    <x v="39"/>
    <x v="164"/>
    <x v="164"/>
    <m/>
    <n v="1"/>
  </r>
  <r>
    <x v="39"/>
    <x v="121"/>
    <x v="121"/>
    <n v="12"/>
    <m/>
  </r>
  <r>
    <x v="39"/>
    <x v="141"/>
    <x v="141"/>
    <m/>
    <n v="15"/>
  </r>
  <r>
    <x v="39"/>
    <x v="253"/>
    <x v="253"/>
    <m/>
    <n v="1"/>
  </r>
  <r>
    <x v="39"/>
    <x v="341"/>
    <x v="340"/>
    <n v="3"/>
    <m/>
  </r>
  <r>
    <x v="39"/>
    <x v="6"/>
    <x v="6"/>
    <m/>
    <n v="30"/>
  </r>
  <r>
    <x v="39"/>
    <x v="88"/>
    <x v="88"/>
    <n v="29"/>
    <m/>
  </r>
  <r>
    <x v="39"/>
    <x v="166"/>
    <x v="166"/>
    <m/>
    <n v="5"/>
  </r>
  <r>
    <x v="39"/>
    <x v="342"/>
    <x v="341"/>
    <m/>
    <n v="6"/>
  </r>
  <r>
    <x v="39"/>
    <x v="310"/>
    <x v="309"/>
    <m/>
    <n v="1"/>
  </r>
  <r>
    <x v="39"/>
    <x v="34"/>
    <x v="34"/>
    <m/>
    <n v="1"/>
  </r>
  <r>
    <x v="39"/>
    <x v="190"/>
    <x v="190"/>
    <m/>
    <n v="3"/>
  </r>
  <r>
    <x v="39"/>
    <x v="18"/>
    <x v="18"/>
    <m/>
    <n v="1"/>
  </r>
  <r>
    <x v="39"/>
    <x v="20"/>
    <x v="20"/>
    <n v="10"/>
    <m/>
  </r>
  <r>
    <x v="39"/>
    <x v="35"/>
    <x v="35"/>
    <n v="3"/>
    <m/>
  </r>
  <r>
    <x v="39"/>
    <x v="267"/>
    <x v="267"/>
    <m/>
    <n v="6"/>
  </r>
  <r>
    <x v="39"/>
    <x v="227"/>
    <x v="227"/>
    <m/>
    <n v="12"/>
  </r>
  <r>
    <x v="39"/>
    <x v="38"/>
    <x v="38"/>
    <n v="2"/>
    <m/>
  </r>
  <r>
    <x v="39"/>
    <x v="134"/>
    <x v="134"/>
    <m/>
    <n v="1"/>
  </r>
  <r>
    <x v="39"/>
    <x v="248"/>
    <x v="248"/>
    <n v="9"/>
    <m/>
  </r>
  <r>
    <x v="39"/>
    <x v="168"/>
    <x v="168"/>
    <m/>
    <n v="2"/>
  </r>
  <r>
    <x v="39"/>
    <x v="371"/>
    <x v="370"/>
    <m/>
    <n v="1"/>
  </r>
  <r>
    <x v="39"/>
    <x v="343"/>
    <x v="342"/>
    <m/>
    <n v="2"/>
  </r>
  <r>
    <x v="39"/>
    <x v="372"/>
    <x v="371"/>
    <m/>
    <n v="1"/>
  </r>
  <r>
    <x v="39"/>
    <x v="181"/>
    <x v="181"/>
    <m/>
    <n v="1"/>
  </r>
  <r>
    <x v="39"/>
    <x v="257"/>
    <x v="257"/>
    <n v="2"/>
    <m/>
  </r>
  <r>
    <x v="39"/>
    <x v="373"/>
    <x v="372"/>
    <m/>
    <n v="1"/>
  </r>
  <r>
    <x v="39"/>
    <x v="323"/>
    <x v="322"/>
    <m/>
    <n v="110"/>
  </r>
  <r>
    <x v="39"/>
    <x v="113"/>
    <x v="113"/>
    <n v="5"/>
    <m/>
  </r>
  <r>
    <x v="39"/>
    <x v="290"/>
    <x v="290"/>
    <n v="20"/>
    <m/>
  </r>
  <r>
    <x v="39"/>
    <x v="264"/>
    <x v="264"/>
    <n v="18"/>
    <m/>
  </r>
  <r>
    <x v="39"/>
    <x v="193"/>
    <x v="193"/>
    <m/>
    <n v="1"/>
  </r>
  <r>
    <x v="39"/>
    <x v="374"/>
    <x v="373"/>
    <m/>
    <n v="2"/>
  </r>
  <r>
    <x v="39"/>
    <x v="51"/>
    <x v="51"/>
    <m/>
    <n v="2"/>
  </r>
  <r>
    <x v="39"/>
    <x v="142"/>
    <x v="142"/>
    <m/>
    <n v="2"/>
  </r>
  <r>
    <x v="39"/>
    <x v="375"/>
    <x v="374"/>
    <m/>
    <n v="1"/>
  </r>
  <r>
    <x v="39"/>
    <x v="304"/>
    <x v="303"/>
    <m/>
    <n v="2"/>
  </r>
  <r>
    <x v="39"/>
    <x v="354"/>
    <x v="353"/>
    <m/>
    <n v="1"/>
  </r>
  <r>
    <x v="39"/>
    <x v="327"/>
    <x v="326"/>
    <m/>
    <n v="1"/>
  </r>
  <r>
    <x v="39"/>
    <x v="43"/>
    <x v="43"/>
    <m/>
    <n v="1"/>
  </r>
  <r>
    <x v="39"/>
    <x v="106"/>
    <x v="106"/>
    <m/>
    <n v="50"/>
  </r>
  <r>
    <x v="39"/>
    <x v="232"/>
    <x v="232"/>
    <n v="4"/>
    <m/>
  </r>
  <r>
    <x v="39"/>
    <x v="54"/>
    <x v="54"/>
    <m/>
    <n v="1"/>
  </r>
  <r>
    <x v="39"/>
    <x v="144"/>
    <x v="144"/>
    <m/>
    <n v="1"/>
  </r>
  <r>
    <x v="39"/>
    <x v="79"/>
    <x v="79"/>
    <m/>
    <n v="550"/>
  </r>
  <r>
    <x v="39"/>
    <x v="80"/>
    <x v="80"/>
    <m/>
    <n v="450"/>
  </r>
  <r>
    <x v="39"/>
    <x v="197"/>
    <x v="197"/>
    <m/>
    <n v="500"/>
  </r>
  <r>
    <x v="39"/>
    <x v="81"/>
    <x v="81"/>
    <m/>
    <n v="400"/>
  </r>
  <r>
    <x v="39"/>
    <x v="156"/>
    <x v="156"/>
    <m/>
    <n v="1200"/>
  </r>
  <r>
    <x v="39"/>
    <x v="157"/>
    <x v="157"/>
    <m/>
    <n v="500"/>
  </r>
  <r>
    <x v="39"/>
    <x v="201"/>
    <x v="201"/>
    <m/>
    <n v="550"/>
  </r>
  <r>
    <x v="39"/>
    <x v="83"/>
    <x v="83"/>
    <m/>
    <n v="20"/>
  </r>
  <r>
    <x v="39"/>
    <x v="204"/>
    <x v="204"/>
    <m/>
    <n v="30"/>
  </r>
  <r>
    <x v="39"/>
    <x v="85"/>
    <x v="85"/>
    <m/>
    <n v="210"/>
  </r>
  <r>
    <x v="39"/>
    <x v="160"/>
    <x v="160"/>
    <m/>
    <n v="40"/>
  </r>
  <r>
    <x v="39"/>
    <x v="205"/>
    <x v="205"/>
    <m/>
    <n v="40"/>
  </r>
  <r>
    <x v="40"/>
    <x v="218"/>
    <x v="218"/>
    <m/>
    <n v="1"/>
  </r>
  <r>
    <x v="40"/>
    <x v="3"/>
    <x v="3"/>
    <m/>
    <n v="1"/>
  </r>
  <r>
    <x v="40"/>
    <x v="0"/>
    <x v="0"/>
    <m/>
    <n v="5"/>
  </r>
  <r>
    <x v="40"/>
    <x v="314"/>
    <x v="313"/>
    <m/>
    <n v="1"/>
  </r>
  <r>
    <x v="40"/>
    <x v="110"/>
    <x v="110"/>
    <m/>
    <n v="3"/>
  </r>
  <r>
    <x v="40"/>
    <x v="25"/>
    <x v="25"/>
    <m/>
    <n v="1"/>
  </r>
  <r>
    <x v="40"/>
    <x v="176"/>
    <x v="176"/>
    <m/>
    <n v="4"/>
  </r>
  <r>
    <x v="40"/>
    <x v="26"/>
    <x v="26"/>
    <m/>
    <n v="4"/>
  </r>
  <r>
    <x v="40"/>
    <x v="24"/>
    <x v="24"/>
    <m/>
    <n v="4"/>
  </r>
  <r>
    <x v="40"/>
    <x v="111"/>
    <x v="111"/>
    <m/>
    <n v="4"/>
  </r>
  <r>
    <x v="40"/>
    <x v="27"/>
    <x v="27"/>
    <m/>
    <n v="4"/>
  </r>
  <r>
    <x v="40"/>
    <x v="178"/>
    <x v="178"/>
    <m/>
    <n v="4"/>
  </r>
  <r>
    <x v="40"/>
    <x v="220"/>
    <x v="220"/>
    <m/>
    <n v="1"/>
  </r>
  <r>
    <x v="40"/>
    <x v="179"/>
    <x v="179"/>
    <m/>
    <n v="4"/>
  </r>
  <r>
    <x v="40"/>
    <x v="53"/>
    <x v="53"/>
    <m/>
    <n v="2"/>
  </r>
  <r>
    <x v="40"/>
    <x v="192"/>
    <x v="192"/>
    <m/>
    <n v="2"/>
  </r>
  <r>
    <x v="40"/>
    <x v="251"/>
    <x v="251"/>
    <m/>
    <n v="2"/>
  </r>
  <r>
    <x v="40"/>
    <x v="28"/>
    <x v="28"/>
    <m/>
    <n v="3"/>
  </r>
  <r>
    <x v="40"/>
    <x v="29"/>
    <x v="29"/>
    <m/>
    <n v="4"/>
  </r>
  <r>
    <x v="40"/>
    <x v="114"/>
    <x v="114"/>
    <m/>
    <n v="2"/>
  </r>
  <r>
    <x v="40"/>
    <x v="116"/>
    <x v="116"/>
    <m/>
    <n v="3"/>
  </r>
  <r>
    <x v="40"/>
    <x v="117"/>
    <x v="117"/>
    <m/>
    <n v="2"/>
  </r>
  <r>
    <x v="40"/>
    <x v="132"/>
    <x v="132"/>
    <m/>
    <n v="1000"/>
  </r>
  <r>
    <x v="40"/>
    <x v="33"/>
    <x v="33"/>
    <m/>
    <n v="10"/>
  </r>
  <r>
    <x v="40"/>
    <x v="12"/>
    <x v="12"/>
    <m/>
    <n v="300"/>
  </r>
  <r>
    <x v="40"/>
    <x v="40"/>
    <x v="40"/>
    <m/>
    <n v="10"/>
  </r>
  <r>
    <x v="40"/>
    <x v="121"/>
    <x v="121"/>
    <m/>
    <n v="4"/>
  </r>
  <r>
    <x v="40"/>
    <x v="275"/>
    <x v="275"/>
    <m/>
    <n v="6"/>
  </r>
  <r>
    <x v="40"/>
    <x v="122"/>
    <x v="122"/>
    <m/>
    <n v="2"/>
  </r>
  <r>
    <x v="40"/>
    <x v="115"/>
    <x v="115"/>
    <m/>
    <n v="2"/>
  </r>
  <r>
    <x v="40"/>
    <x v="93"/>
    <x v="93"/>
    <m/>
    <n v="2"/>
  </r>
  <r>
    <x v="40"/>
    <x v="362"/>
    <x v="361"/>
    <m/>
    <n v="1"/>
  </r>
  <r>
    <x v="40"/>
    <x v="168"/>
    <x v="168"/>
    <m/>
    <n v="1"/>
  </r>
  <r>
    <x v="40"/>
    <x v="192"/>
    <x v="192"/>
    <m/>
    <n v="10"/>
  </r>
  <r>
    <x v="40"/>
    <x v="116"/>
    <x v="116"/>
    <m/>
    <n v="10"/>
  </r>
  <r>
    <x v="40"/>
    <x v="114"/>
    <x v="114"/>
    <m/>
    <n v="10"/>
  </r>
  <r>
    <x v="40"/>
    <x v="28"/>
    <x v="28"/>
    <m/>
    <n v="10"/>
  </r>
  <r>
    <x v="40"/>
    <x v="117"/>
    <x v="117"/>
    <m/>
    <n v="10"/>
  </r>
  <r>
    <x v="40"/>
    <x v="376"/>
    <x v="375"/>
    <m/>
    <n v="10"/>
  </r>
  <r>
    <x v="40"/>
    <x v="117"/>
    <x v="117"/>
    <m/>
    <n v="10"/>
  </r>
  <r>
    <x v="40"/>
    <x v="211"/>
    <x v="211"/>
    <m/>
    <n v="3"/>
  </r>
  <r>
    <x v="40"/>
    <x v="162"/>
    <x v="162"/>
    <n v="2"/>
    <m/>
  </r>
  <r>
    <x v="40"/>
    <x v="47"/>
    <x v="47"/>
    <n v="1"/>
    <m/>
  </r>
  <r>
    <x v="40"/>
    <x v="114"/>
    <x v="114"/>
    <n v="40"/>
    <m/>
  </r>
  <r>
    <x v="40"/>
    <x v="115"/>
    <x v="115"/>
    <n v="144"/>
    <m/>
  </r>
  <r>
    <x v="40"/>
    <x v="122"/>
    <x v="122"/>
    <n v="144"/>
    <m/>
  </r>
  <r>
    <x v="40"/>
    <x v="120"/>
    <x v="120"/>
    <n v="10"/>
    <m/>
  </r>
  <r>
    <x v="40"/>
    <x v="117"/>
    <x v="117"/>
    <n v="40"/>
    <m/>
  </r>
  <r>
    <x v="40"/>
    <x v="32"/>
    <x v="32"/>
    <n v="20"/>
    <m/>
  </r>
  <r>
    <x v="40"/>
    <x v="144"/>
    <x v="144"/>
    <n v="4"/>
    <m/>
  </r>
  <r>
    <x v="40"/>
    <x v="146"/>
    <x v="146"/>
    <n v="5"/>
    <m/>
  </r>
  <r>
    <x v="40"/>
    <x v="52"/>
    <x v="52"/>
    <n v="2"/>
    <m/>
  </r>
  <r>
    <x v="40"/>
    <x v="288"/>
    <x v="288"/>
    <n v="1"/>
    <m/>
  </r>
  <r>
    <x v="40"/>
    <x v="10"/>
    <x v="10"/>
    <m/>
    <n v="3"/>
  </r>
  <r>
    <x v="40"/>
    <x v="11"/>
    <x v="11"/>
    <m/>
    <n v="1"/>
  </r>
  <r>
    <x v="40"/>
    <x v="219"/>
    <x v="219"/>
    <m/>
    <n v="3"/>
  </r>
  <r>
    <x v="40"/>
    <x v="326"/>
    <x v="325"/>
    <m/>
    <n v="50"/>
  </r>
  <r>
    <x v="40"/>
    <x v="115"/>
    <x v="115"/>
    <m/>
    <n v="12"/>
  </r>
  <r>
    <x v="40"/>
    <x v="187"/>
    <x v="187"/>
    <m/>
    <n v="10"/>
  </r>
  <r>
    <x v="40"/>
    <x v="173"/>
    <x v="173"/>
    <m/>
    <n v="100"/>
  </r>
  <r>
    <x v="40"/>
    <x v="13"/>
    <x v="13"/>
    <m/>
    <n v="100"/>
  </r>
  <r>
    <x v="40"/>
    <x v="14"/>
    <x v="14"/>
    <m/>
    <n v="100"/>
  </r>
  <r>
    <x v="40"/>
    <x v="189"/>
    <x v="189"/>
    <m/>
    <n v="50"/>
  </r>
  <r>
    <x v="40"/>
    <x v="15"/>
    <x v="15"/>
    <m/>
    <n v="50"/>
  </r>
  <r>
    <x v="40"/>
    <x v="16"/>
    <x v="16"/>
    <m/>
    <n v="100"/>
  </r>
  <r>
    <x v="40"/>
    <x v="17"/>
    <x v="17"/>
    <m/>
    <n v="50"/>
  </r>
  <r>
    <x v="40"/>
    <x v="18"/>
    <x v="18"/>
    <m/>
    <n v="3"/>
  </r>
  <r>
    <x v="40"/>
    <x v="20"/>
    <x v="20"/>
    <m/>
    <n v="5"/>
  </r>
  <r>
    <x v="40"/>
    <x v="35"/>
    <x v="35"/>
    <m/>
    <n v="4"/>
  </r>
  <r>
    <x v="40"/>
    <x v="21"/>
    <x v="21"/>
    <m/>
    <n v="1"/>
  </r>
  <r>
    <x v="40"/>
    <x v="132"/>
    <x v="132"/>
    <m/>
    <n v="100"/>
  </r>
  <r>
    <x v="40"/>
    <x v="318"/>
    <x v="317"/>
    <n v="10"/>
    <m/>
  </r>
  <r>
    <x v="40"/>
    <x v="87"/>
    <x v="87"/>
    <m/>
    <n v="1"/>
  </r>
  <r>
    <x v="40"/>
    <x v="21"/>
    <x v="21"/>
    <n v="8"/>
    <m/>
  </r>
  <r>
    <x v="40"/>
    <x v="353"/>
    <x v="352"/>
    <n v="48"/>
    <m/>
  </r>
  <r>
    <x v="40"/>
    <x v="275"/>
    <x v="275"/>
    <m/>
    <n v="1"/>
  </r>
  <r>
    <x v="40"/>
    <x v="253"/>
    <x v="253"/>
    <m/>
    <n v="4"/>
  </r>
  <r>
    <x v="40"/>
    <x v="377"/>
    <x v="376"/>
    <m/>
    <n v="6"/>
  </r>
  <r>
    <x v="40"/>
    <x v="378"/>
    <x v="377"/>
    <m/>
    <n v="6"/>
  </r>
  <r>
    <x v="40"/>
    <x v="168"/>
    <x v="168"/>
    <m/>
    <n v="1"/>
  </r>
  <r>
    <x v="40"/>
    <x v="333"/>
    <x v="332"/>
    <n v="5"/>
    <m/>
  </r>
  <r>
    <x v="40"/>
    <x v="332"/>
    <x v="331"/>
    <n v="5"/>
    <m/>
  </r>
  <r>
    <x v="40"/>
    <x v="364"/>
    <x v="363"/>
    <n v="10"/>
    <m/>
  </r>
  <r>
    <x v="40"/>
    <x v="230"/>
    <x v="230"/>
    <n v="10"/>
    <m/>
  </r>
  <r>
    <x v="41"/>
    <x v="34"/>
    <x v="34"/>
    <m/>
    <n v="2"/>
  </r>
  <r>
    <x v="41"/>
    <x v="78"/>
    <x v="78"/>
    <m/>
    <n v="1"/>
  </r>
  <r>
    <x v="41"/>
    <x v="122"/>
    <x v="122"/>
    <m/>
    <n v="1"/>
  </r>
  <r>
    <x v="41"/>
    <x v="115"/>
    <x v="115"/>
    <m/>
    <n v="4"/>
  </r>
  <r>
    <x v="41"/>
    <x v="90"/>
    <x v="90"/>
    <m/>
    <n v="1"/>
  </r>
  <r>
    <x v="41"/>
    <x v="30"/>
    <x v="30"/>
    <m/>
    <n v="1"/>
  </r>
  <r>
    <x v="41"/>
    <x v="89"/>
    <x v="89"/>
    <m/>
    <n v="2"/>
  </r>
  <r>
    <x v="41"/>
    <x v="30"/>
    <x v="30"/>
    <m/>
    <n v="12"/>
  </r>
  <r>
    <x v="41"/>
    <x v="115"/>
    <x v="115"/>
    <m/>
    <n v="12"/>
  </r>
  <r>
    <x v="41"/>
    <x v="122"/>
    <x v="122"/>
    <m/>
    <n v="12"/>
  </r>
  <r>
    <x v="41"/>
    <x v="31"/>
    <x v="31"/>
    <m/>
    <n v="12"/>
  </r>
  <r>
    <x v="41"/>
    <x v="353"/>
    <x v="352"/>
    <m/>
    <n v="2"/>
  </r>
  <r>
    <x v="41"/>
    <x v="353"/>
    <x v="352"/>
    <m/>
    <n v="10"/>
  </r>
  <r>
    <x v="42"/>
    <x v="342"/>
    <x v="341"/>
    <m/>
    <n v="12"/>
  </r>
  <r>
    <x v="42"/>
    <x v="49"/>
    <x v="49"/>
    <m/>
    <n v="1"/>
  </r>
  <r>
    <x v="42"/>
    <x v="78"/>
    <x v="78"/>
    <m/>
    <n v="21"/>
  </r>
  <r>
    <x v="42"/>
    <x v="340"/>
    <x v="339"/>
    <m/>
    <n v="1"/>
  </r>
  <r>
    <x v="42"/>
    <x v="322"/>
    <x v="321"/>
    <m/>
    <n v="1"/>
  </r>
  <r>
    <x v="42"/>
    <x v="379"/>
    <x v="378"/>
    <m/>
    <n v="1"/>
  </r>
  <r>
    <x v="42"/>
    <x v="196"/>
    <x v="196"/>
    <m/>
    <n v="4"/>
  </r>
  <r>
    <x v="42"/>
    <x v="380"/>
    <x v="379"/>
    <m/>
    <n v="1"/>
  </r>
  <r>
    <x v="42"/>
    <x v="307"/>
    <x v="306"/>
    <m/>
    <n v="1"/>
  </r>
  <r>
    <x v="42"/>
    <x v="381"/>
    <x v="380"/>
    <m/>
    <n v="1"/>
  </r>
  <r>
    <x v="42"/>
    <x v="289"/>
    <x v="289"/>
    <m/>
    <n v="1"/>
  </r>
  <r>
    <x v="43"/>
    <x v="382"/>
    <x v="381"/>
    <m/>
    <n v="1"/>
  </r>
  <r>
    <x v="43"/>
    <x v="348"/>
    <x v="347"/>
    <m/>
    <n v="6"/>
  </r>
  <r>
    <x v="43"/>
    <x v="222"/>
    <x v="222"/>
    <m/>
    <n v="14"/>
  </r>
  <r>
    <x v="43"/>
    <x v="299"/>
    <x v="299"/>
    <m/>
    <n v="198"/>
  </r>
  <r>
    <x v="43"/>
    <x v="349"/>
    <x v="348"/>
    <m/>
    <n v="192"/>
  </r>
  <r>
    <x v="43"/>
    <x v="383"/>
    <x v="382"/>
    <m/>
    <n v="1348"/>
  </r>
  <r>
    <x v="43"/>
    <x v="350"/>
    <x v="349"/>
    <m/>
    <n v="3"/>
  </r>
  <r>
    <x v="43"/>
    <x v="14"/>
    <x v="14"/>
    <m/>
    <n v="50"/>
  </r>
  <r>
    <x v="43"/>
    <x v="54"/>
    <x v="54"/>
    <m/>
    <n v="2"/>
  </r>
  <r>
    <x v="43"/>
    <x v="0"/>
    <x v="0"/>
    <m/>
    <n v="1"/>
  </r>
  <r>
    <x v="43"/>
    <x v="0"/>
    <x v="0"/>
    <m/>
    <n v="1"/>
  </r>
  <r>
    <x v="43"/>
    <x v="255"/>
    <x v="255"/>
    <m/>
    <n v="1000"/>
  </r>
  <r>
    <x v="43"/>
    <x v="54"/>
    <x v="54"/>
    <m/>
    <n v="1"/>
  </r>
  <r>
    <x v="43"/>
    <x v="48"/>
    <x v="48"/>
    <m/>
    <n v="5"/>
  </r>
  <r>
    <x v="43"/>
    <x v="190"/>
    <x v="190"/>
    <n v="96"/>
    <m/>
  </r>
  <r>
    <x v="43"/>
    <x v="275"/>
    <x v="275"/>
    <n v="24"/>
    <m/>
  </r>
  <r>
    <x v="43"/>
    <x v="275"/>
    <x v="275"/>
    <n v="96"/>
    <m/>
  </r>
  <r>
    <x v="43"/>
    <x v="190"/>
    <x v="190"/>
    <m/>
    <n v="96"/>
  </r>
  <r>
    <x v="43"/>
    <x v="190"/>
    <x v="190"/>
    <n v="96"/>
    <m/>
  </r>
  <r>
    <x v="43"/>
    <x v="234"/>
    <x v="234"/>
    <n v="9"/>
    <m/>
  </r>
  <r>
    <x v="43"/>
    <x v="88"/>
    <x v="88"/>
    <m/>
    <n v="10"/>
  </r>
  <r>
    <x v="43"/>
    <x v="384"/>
    <x v="383"/>
    <m/>
    <n v="4"/>
  </r>
  <r>
    <x v="43"/>
    <x v="193"/>
    <x v="193"/>
    <m/>
    <n v="1"/>
  </r>
  <r>
    <x v="43"/>
    <x v="236"/>
    <x v="236"/>
    <m/>
    <n v="200"/>
  </r>
  <r>
    <x v="43"/>
    <x v="195"/>
    <x v="195"/>
    <m/>
    <n v="400"/>
  </r>
  <r>
    <x v="43"/>
    <x v="246"/>
    <x v="246"/>
    <m/>
    <n v="1"/>
  </r>
  <r>
    <x v="43"/>
    <x v="51"/>
    <x v="51"/>
    <m/>
    <n v="8"/>
  </r>
  <r>
    <x v="43"/>
    <x v="218"/>
    <x v="218"/>
    <m/>
    <n v="4"/>
  </r>
  <r>
    <x v="43"/>
    <x v="103"/>
    <x v="103"/>
    <m/>
    <n v="4"/>
  </r>
  <r>
    <x v="43"/>
    <x v="115"/>
    <x v="115"/>
    <m/>
    <n v="1"/>
  </r>
  <r>
    <x v="43"/>
    <x v="32"/>
    <x v="32"/>
    <m/>
    <n v="1"/>
  </r>
  <r>
    <x v="43"/>
    <x v="385"/>
    <x v="384"/>
    <m/>
    <n v="1"/>
  </r>
  <r>
    <x v="43"/>
    <x v="51"/>
    <x v="51"/>
    <m/>
    <n v="2"/>
  </r>
  <r>
    <x v="43"/>
    <x v="138"/>
    <x v="138"/>
    <m/>
    <n v="6"/>
  </r>
  <r>
    <x v="43"/>
    <x v="320"/>
    <x v="319"/>
    <m/>
    <n v="1"/>
  </r>
  <r>
    <x v="43"/>
    <x v="4"/>
    <x v="4"/>
    <n v="5"/>
    <m/>
  </r>
  <r>
    <x v="43"/>
    <x v="184"/>
    <x v="184"/>
    <m/>
    <n v="2"/>
  </r>
  <r>
    <x v="44"/>
    <x v="38"/>
    <x v="38"/>
    <m/>
    <n v="2"/>
  </r>
  <r>
    <x v="44"/>
    <x v="293"/>
    <x v="293"/>
    <n v="17"/>
    <m/>
  </r>
  <r>
    <x v="44"/>
    <x v="293"/>
    <x v="293"/>
    <n v="3"/>
    <m/>
  </r>
  <r>
    <x v="44"/>
    <x v="264"/>
    <x v="264"/>
    <n v="18"/>
    <m/>
  </r>
  <r>
    <x v="44"/>
    <x v="175"/>
    <x v="175"/>
    <n v="4"/>
    <m/>
  </r>
  <r>
    <x v="44"/>
    <x v="295"/>
    <x v="295"/>
    <n v="20"/>
    <m/>
  </r>
  <r>
    <x v="44"/>
    <x v="230"/>
    <x v="230"/>
    <n v="20"/>
    <m/>
  </r>
  <r>
    <x v="44"/>
    <x v="267"/>
    <x v="267"/>
    <m/>
    <n v="1"/>
  </r>
  <r>
    <x v="44"/>
    <x v="386"/>
    <x v="385"/>
    <m/>
    <n v="2"/>
  </r>
  <r>
    <x v="44"/>
    <x v="53"/>
    <x v="53"/>
    <m/>
    <n v="1"/>
  </r>
  <r>
    <x v="44"/>
    <x v="88"/>
    <x v="88"/>
    <m/>
    <n v="10"/>
  </r>
  <r>
    <x v="44"/>
    <x v="103"/>
    <x v="103"/>
    <m/>
    <n v="1"/>
  </r>
  <r>
    <x v="44"/>
    <x v="54"/>
    <x v="54"/>
    <m/>
    <n v="2"/>
  </r>
  <r>
    <x v="44"/>
    <x v="21"/>
    <x v="21"/>
    <m/>
    <n v="2"/>
  </r>
  <r>
    <x v="44"/>
    <x v="115"/>
    <x v="115"/>
    <m/>
    <n v="18"/>
  </r>
  <r>
    <x v="44"/>
    <x v="30"/>
    <x v="30"/>
    <m/>
    <n v="20"/>
  </r>
  <r>
    <x v="44"/>
    <x v="115"/>
    <x v="115"/>
    <m/>
    <n v="2"/>
  </r>
  <r>
    <x v="44"/>
    <x v="116"/>
    <x v="116"/>
    <m/>
    <n v="10"/>
  </r>
  <r>
    <x v="44"/>
    <x v="370"/>
    <x v="369"/>
    <m/>
    <n v="1"/>
  </r>
  <r>
    <x v="44"/>
    <x v="33"/>
    <x v="33"/>
    <m/>
    <n v="10"/>
  </r>
  <r>
    <x v="44"/>
    <x v="40"/>
    <x v="40"/>
    <m/>
    <n v="2"/>
  </r>
  <r>
    <x v="44"/>
    <x v="141"/>
    <x v="141"/>
    <m/>
    <n v="10"/>
  </r>
  <r>
    <x v="44"/>
    <x v="212"/>
    <x v="212"/>
    <n v="5"/>
    <m/>
  </r>
  <r>
    <x v="45"/>
    <x v="368"/>
    <x v="367"/>
    <m/>
    <n v="1"/>
  </r>
  <r>
    <x v="45"/>
    <x v="211"/>
    <x v="211"/>
    <m/>
    <n v="1"/>
  </r>
  <r>
    <x v="45"/>
    <x v="265"/>
    <x v="265"/>
    <m/>
    <n v="1"/>
  </r>
  <r>
    <x v="45"/>
    <x v="109"/>
    <x v="109"/>
    <n v="1"/>
    <m/>
  </r>
  <r>
    <x v="45"/>
    <x v="235"/>
    <x v="235"/>
    <n v="1"/>
    <m/>
  </r>
  <r>
    <x v="45"/>
    <x v="302"/>
    <x v="301"/>
    <m/>
    <n v="4"/>
  </r>
  <r>
    <x v="45"/>
    <x v="352"/>
    <x v="351"/>
    <m/>
    <n v="599"/>
  </r>
  <r>
    <x v="45"/>
    <x v="12"/>
    <x v="12"/>
    <m/>
    <n v="100"/>
  </r>
  <r>
    <x v="45"/>
    <x v="351"/>
    <x v="350"/>
    <m/>
    <n v="2"/>
  </r>
  <r>
    <x v="45"/>
    <x v="387"/>
    <x v="386"/>
    <m/>
    <n v="1"/>
  </r>
  <r>
    <x v="45"/>
    <x v="119"/>
    <x v="119"/>
    <m/>
    <n v="4"/>
  </r>
  <r>
    <x v="45"/>
    <x v="121"/>
    <x v="121"/>
    <n v="96"/>
    <m/>
  </r>
  <r>
    <x v="45"/>
    <x v="227"/>
    <x v="227"/>
    <n v="36"/>
    <m/>
  </r>
  <r>
    <x v="45"/>
    <x v="377"/>
    <x v="376"/>
    <n v="10"/>
    <m/>
  </r>
  <r>
    <x v="45"/>
    <x v="378"/>
    <x v="377"/>
    <n v="10"/>
    <m/>
  </r>
  <r>
    <x v="45"/>
    <x v="156"/>
    <x v="156"/>
    <n v="4800"/>
    <m/>
  </r>
  <r>
    <x v="45"/>
    <x v="386"/>
    <x v="385"/>
    <n v="5"/>
    <m/>
  </r>
  <r>
    <x v="45"/>
    <x v="388"/>
    <x v="387"/>
    <m/>
    <n v="1"/>
  </r>
  <r>
    <x v="45"/>
    <x v="389"/>
    <x v="388"/>
    <m/>
    <n v="1"/>
  </r>
  <r>
    <x v="45"/>
    <x v="127"/>
    <x v="127"/>
    <m/>
    <n v="1"/>
  </r>
  <r>
    <x v="45"/>
    <x v="128"/>
    <x v="128"/>
    <m/>
    <n v="1"/>
  </r>
  <r>
    <x v="45"/>
    <x v="129"/>
    <x v="129"/>
    <m/>
    <n v="1"/>
  </r>
  <r>
    <x v="46"/>
    <x v="48"/>
    <x v="48"/>
    <m/>
    <n v="2"/>
  </r>
  <r>
    <x v="46"/>
    <x v="233"/>
    <x v="233"/>
    <m/>
    <n v="2"/>
  </r>
  <r>
    <x v="46"/>
    <x v="187"/>
    <x v="187"/>
    <n v="100"/>
    <m/>
  </r>
  <r>
    <x v="46"/>
    <x v="116"/>
    <x v="116"/>
    <n v="50"/>
    <m/>
  </r>
  <r>
    <x v="46"/>
    <x v="49"/>
    <x v="49"/>
    <m/>
    <n v="5"/>
  </r>
  <r>
    <x v="46"/>
    <x v="183"/>
    <x v="183"/>
    <n v="3"/>
    <m/>
  </r>
  <r>
    <x v="46"/>
    <x v="29"/>
    <x v="29"/>
    <n v="30"/>
    <m/>
  </r>
  <r>
    <x v="46"/>
    <x v="31"/>
    <x v="31"/>
    <n v="96"/>
    <m/>
  </r>
  <r>
    <x v="46"/>
    <x v="30"/>
    <x v="30"/>
    <n v="144"/>
    <m/>
  </r>
  <r>
    <x v="46"/>
    <x v="41"/>
    <x v="41"/>
    <n v="8"/>
    <m/>
  </r>
  <r>
    <x v="46"/>
    <x v="170"/>
    <x v="170"/>
    <m/>
    <n v="1"/>
  </r>
  <r>
    <x v="46"/>
    <x v="49"/>
    <x v="49"/>
    <m/>
    <n v="10"/>
  </r>
  <r>
    <x v="46"/>
    <x v="206"/>
    <x v="206"/>
    <n v="24"/>
    <m/>
  </r>
  <r>
    <x v="46"/>
    <x v="306"/>
    <x v="305"/>
    <n v="80"/>
    <m/>
  </r>
  <r>
    <x v="46"/>
    <x v="267"/>
    <x v="267"/>
    <n v="36"/>
    <m/>
  </r>
  <r>
    <x v="46"/>
    <x v="88"/>
    <x v="88"/>
    <m/>
    <n v="8"/>
  </r>
  <r>
    <x v="46"/>
    <x v="235"/>
    <x v="235"/>
    <m/>
    <n v="1"/>
  </r>
  <r>
    <x v="46"/>
    <x v="115"/>
    <x v="115"/>
    <m/>
    <n v="1"/>
  </r>
  <r>
    <x v="46"/>
    <x v="122"/>
    <x v="122"/>
    <m/>
    <n v="1"/>
  </r>
  <r>
    <x v="46"/>
    <x v="34"/>
    <x v="34"/>
    <m/>
    <n v="2"/>
  </r>
  <r>
    <x v="46"/>
    <x v="385"/>
    <x v="384"/>
    <m/>
    <n v="1"/>
  </r>
  <r>
    <x v="46"/>
    <x v="214"/>
    <x v="214"/>
    <m/>
    <n v="1"/>
  </r>
  <r>
    <x v="46"/>
    <x v="53"/>
    <x v="53"/>
    <m/>
    <n v="1"/>
  </r>
  <r>
    <x v="47"/>
    <x v="367"/>
    <x v="366"/>
    <m/>
    <n v="1"/>
  </r>
  <r>
    <x v="47"/>
    <x v="77"/>
    <x v="77"/>
    <m/>
    <n v="1"/>
  </r>
  <r>
    <x v="47"/>
    <x v="176"/>
    <x v="176"/>
    <n v="40"/>
    <m/>
  </r>
  <r>
    <x v="47"/>
    <x v="110"/>
    <x v="110"/>
    <n v="10"/>
    <m/>
  </r>
  <r>
    <x v="47"/>
    <x v="390"/>
    <x v="389"/>
    <m/>
    <n v="100"/>
  </r>
  <r>
    <x v="47"/>
    <x v="132"/>
    <x v="132"/>
    <m/>
    <n v="100"/>
  </r>
  <r>
    <x v="47"/>
    <x v="0"/>
    <x v="0"/>
    <n v="10"/>
    <m/>
  </r>
  <r>
    <x v="47"/>
    <x v="3"/>
    <x v="3"/>
    <m/>
    <n v="1"/>
  </r>
  <r>
    <x v="47"/>
    <x v="152"/>
    <x v="152"/>
    <m/>
    <n v="1"/>
  </r>
  <r>
    <x v="47"/>
    <x v="210"/>
    <x v="210"/>
    <m/>
    <n v="2"/>
  </r>
  <r>
    <x v="47"/>
    <x v="10"/>
    <x v="10"/>
    <m/>
    <n v="2"/>
  </r>
  <r>
    <x v="47"/>
    <x v="11"/>
    <x v="11"/>
    <m/>
    <n v="1"/>
  </r>
  <r>
    <x v="47"/>
    <x v="173"/>
    <x v="173"/>
    <m/>
    <n v="100"/>
  </r>
  <r>
    <x v="47"/>
    <x v="13"/>
    <x v="13"/>
    <m/>
    <n v="100"/>
  </r>
  <r>
    <x v="47"/>
    <x v="14"/>
    <x v="14"/>
    <m/>
    <n v="100"/>
  </r>
  <r>
    <x v="47"/>
    <x v="133"/>
    <x v="133"/>
    <m/>
    <n v="10"/>
  </r>
  <r>
    <x v="47"/>
    <x v="15"/>
    <x v="15"/>
    <m/>
    <n v="100"/>
  </r>
  <r>
    <x v="47"/>
    <x v="16"/>
    <x v="16"/>
    <m/>
    <n v="100"/>
  </r>
  <r>
    <x v="47"/>
    <x v="18"/>
    <x v="18"/>
    <m/>
    <n v="2"/>
  </r>
  <r>
    <x v="47"/>
    <x v="19"/>
    <x v="19"/>
    <m/>
    <n v="3"/>
  </r>
  <r>
    <x v="47"/>
    <x v="20"/>
    <x v="20"/>
    <m/>
    <n v="3"/>
  </r>
  <r>
    <x v="47"/>
    <x v="254"/>
    <x v="254"/>
    <m/>
    <n v="1"/>
  </r>
  <r>
    <x v="47"/>
    <x v="0"/>
    <x v="0"/>
    <m/>
    <n v="1"/>
  </r>
  <r>
    <x v="47"/>
    <x v="216"/>
    <x v="216"/>
    <m/>
    <n v="5"/>
  </r>
  <r>
    <x v="47"/>
    <x v="122"/>
    <x v="122"/>
    <m/>
    <n v="1"/>
  </r>
  <r>
    <x v="47"/>
    <x v="111"/>
    <x v="111"/>
    <m/>
    <n v="7"/>
  </r>
  <r>
    <x v="47"/>
    <x v="24"/>
    <x v="24"/>
    <m/>
    <n v="2"/>
  </r>
  <r>
    <x v="47"/>
    <x v="25"/>
    <x v="25"/>
    <m/>
    <n v="1"/>
  </r>
  <r>
    <x v="47"/>
    <x v="26"/>
    <x v="26"/>
    <m/>
    <n v="2"/>
  </r>
  <r>
    <x v="47"/>
    <x v="27"/>
    <x v="27"/>
    <m/>
    <n v="1"/>
  </r>
  <r>
    <x v="47"/>
    <x v="113"/>
    <x v="113"/>
    <m/>
    <n v="4"/>
  </r>
  <r>
    <x v="47"/>
    <x v="28"/>
    <x v="28"/>
    <m/>
    <n v="2"/>
  </r>
  <r>
    <x v="47"/>
    <x v="29"/>
    <x v="29"/>
    <m/>
    <n v="3"/>
  </r>
  <r>
    <x v="47"/>
    <x v="118"/>
    <x v="118"/>
    <m/>
    <n v="1"/>
  </r>
  <r>
    <x v="47"/>
    <x v="33"/>
    <x v="33"/>
    <m/>
    <n v="10"/>
  </r>
  <r>
    <x v="47"/>
    <x v="121"/>
    <x v="121"/>
    <m/>
    <n v="2"/>
  </r>
  <r>
    <x v="47"/>
    <x v="275"/>
    <x v="275"/>
    <m/>
    <n v="6"/>
  </r>
  <r>
    <x v="47"/>
    <x v="352"/>
    <x v="351"/>
    <m/>
    <n v="1"/>
  </r>
  <r>
    <x v="48"/>
    <x v="261"/>
    <x v="261"/>
    <m/>
    <n v="1"/>
  </r>
  <r>
    <x v="48"/>
    <x v="342"/>
    <x v="341"/>
    <m/>
    <n v="4"/>
  </r>
  <r>
    <x v="48"/>
    <x v="120"/>
    <x v="120"/>
    <m/>
    <n v="1"/>
  </r>
  <r>
    <x v="48"/>
    <x v="204"/>
    <x v="204"/>
    <n v="230"/>
    <m/>
  </r>
  <r>
    <x v="48"/>
    <x v="84"/>
    <x v="84"/>
    <n v="115"/>
    <m/>
  </r>
  <r>
    <x v="48"/>
    <x v="46"/>
    <x v="46"/>
    <m/>
    <n v="50"/>
  </r>
  <r>
    <x v="48"/>
    <x v="218"/>
    <x v="218"/>
    <m/>
    <n v="1"/>
  </r>
  <r>
    <x v="48"/>
    <x v="49"/>
    <x v="49"/>
    <m/>
    <n v="10"/>
  </r>
  <r>
    <x v="48"/>
    <x v="101"/>
    <x v="101"/>
    <m/>
    <n v="30"/>
  </r>
  <r>
    <x v="48"/>
    <x v="12"/>
    <x v="12"/>
    <n v="3000"/>
    <m/>
  </r>
  <r>
    <x v="48"/>
    <x v="101"/>
    <x v="101"/>
    <n v="15"/>
    <m/>
  </r>
  <r>
    <x v="48"/>
    <x v="100"/>
    <x v="100"/>
    <m/>
    <n v="15"/>
  </r>
  <r>
    <x v="48"/>
    <x v="185"/>
    <x v="185"/>
    <m/>
    <n v="1"/>
  </r>
  <r>
    <x v="48"/>
    <x v="146"/>
    <x v="146"/>
    <m/>
    <n v="1"/>
  </r>
  <r>
    <x v="48"/>
    <x v="101"/>
    <x v="101"/>
    <n v="15"/>
    <m/>
  </r>
  <r>
    <x v="48"/>
    <x v="100"/>
    <x v="100"/>
    <n v="15"/>
    <m/>
  </r>
  <r>
    <x v="48"/>
    <x v="54"/>
    <x v="54"/>
    <m/>
    <n v="1"/>
  </r>
  <r>
    <x v="48"/>
    <x v="0"/>
    <x v="0"/>
    <m/>
    <n v="1"/>
  </r>
  <r>
    <x v="48"/>
    <x v="78"/>
    <x v="78"/>
    <m/>
    <n v="6"/>
  </r>
  <r>
    <x v="48"/>
    <x v="391"/>
    <x v="390"/>
    <m/>
    <n v="1"/>
  </r>
  <r>
    <x v="48"/>
    <x v="3"/>
    <x v="3"/>
    <m/>
    <n v="1"/>
  </r>
  <r>
    <x v="48"/>
    <x v="255"/>
    <x v="255"/>
    <m/>
    <n v="1000"/>
  </r>
  <r>
    <x v="48"/>
    <x v="254"/>
    <x v="254"/>
    <m/>
    <n v="2"/>
  </r>
  <r>
    <x v="48"/>
    <x v="54"/>
    <x v="54"/>
    <m/>
    <n v="1"/>
  </r>
  <r>
    <x v="48"/>
    <x v="353"/>
    <x v="352"/>
    <m/>
    <n v="1"/>
  </r>
  <r>
    <x v="48"/>
    <x v="238"/>
    <x v="238"/>
    <m/>
    <n v="1"/>
  </r>
  <r>
    <x v="48"/>
    <x v="322"/>
    <x v="321"/>
    <m/>
    <n v="1"/>
  </r>
  <r>
    <x v="48"/>
    <x v="206"/>
    <x v="206"/>
    <m/>
    <n v="2"/>
  </r>
  <r>
    <x v="48"/>
    <x v="79"/>
    <x v="79"/>
    <m/>
    <n v="200"/>
  </r>
  <r>
    <x v="48"/>
    <x v="81"/>
    <x v="81"/>
    <m/>
    <n v="200"/>
  </r>
  <r>
    <x v="48"/>
    <x v="84"/>
    <x v="84"/>
    <m/>
    <n v="115"/>
  </r>
  <r>
    <x v="49"/>
    <x v="14"/>
    <x v="14"/>
    <m/>
    <n v="50"/>
  </r>
  <r>
    <x v="49"/>
    <x v="132"/>
    <x v="132"/>
    <m/>
    <n v="90"/>
  </r>
  <r>
    <x v="49"/>
    <x v="132"/>
    <x v="132"/>
    <m/>
    <n v="10"/>
  </r>
  <r>
    <x v="49"/>
    <x v="78"/>
    <x v="78"/>
    <m/>
    <n v="1"/>
  </r>
  <r>
    <x v="49"/>
    <x v="168"/>
    <x v="168"/>
    <m/>
    <n v="1"/>
  </r>
  <r>
    <x v="49"/>
    <x v="311"/>
    <x v="310"/>
    <m/>
    <n v="50"/>
  </r>
  <r>
    <x v="49"/>
    <x v="313"/>
    <x v="312"/>
    <m/>
    <n v="5"/>
  </r>
  <r>
    <x v="49"/>
    <x v="0"/>
    <x v="0"/>
    <m/>
    <n v="1"/>
  </r>
  <r>
    <x v="49"/>
    <x v="0"/>
    <x v="0"/>
    <m/>
    <n v="1"/>
  </r>
  <r>
    <x v="49"/>
    <x v="78"/>
    <x v="78"/>
    <m/>
    <n v="1"/>
  </r>
  <r>
    <x v="49"/>
    <x v="78"/>
    <x v="78"/>
    <m/>
    <n v="2"/>
  </r>
  <r>
    <x v="49"/>
    <x v="379"/>
    <x v="378"/>
    <m/>
    <n v="1"/>
  </r>
  <r>
    <x v="49"/>
    <x v="340"/>
    <x v="339"/>
    <m/>
    <n v="1"/>
  </r>
  <r>
    <x v="49"/>
    <x v="54"/>
    <x v="54"/>
    <n v="10"/>
    <m/>
  </r>
  <r>
    <x v="49"/>
    <x v="218"/>
    <x v="218"/>
    <n v="4"/>
    <m/>
  </r>
  <r>
    <x v="49"/>
    <x v="392"/>
    <x v="391"/>
    <m/>
    <n v="4"/>
  </r>
  <r>
    <x v="49"/>
    <x v="51"/>
    <x v="51"/>
    <n v="10"/>
    <m/>
  </r>
  <r>
    <x v="49"/>
    <x v="53"/>
    <x v="53"/>
    <n v="15"/>
    <m/>
  </r>
  <r>
    <x v="49"/>
    <x v="392"/>
    <x v="391"/>
    <n v="4"/>
    <m/>
  </r>
  <r>
    <x v="49"/>
    <x v="54"/>
    <x v="54"/>
    <n v="10"/>
    <m/>
  </r>
  <r>
    <x v="49"/>
    <x v="143"/>
    <x v="143"/>
    <n v="5"/>
    <m/>
  </r>
  <r>
    <x v="49"/>
    <x v="97"/>
    <x v="97"/>
    <n v="10"/>
    <m/>
  </r>
  <r>
    <x v="49"/>
    <x v="134"/>
    <x v="134"/>
    <n v="20"/>
    <m/>
  </r>
  <r>
    <x v="49"/>
    <x v="49"/>
    <x v="49"/>
    <m/>
    <n v="15"/>
  </r>
  <r>
    <x v="49"/>
    <x v="111"/>
    <x v="111"/>
    <n v="4"/>
    <m/>
  </r>
  <r>
    <x v="49"/>
    <x v="378"/>
    <x v="377"/>
    <m/>
    <n v="1"/>
  </r>
  <r>
    <x v="49"/>
    <x v="378"/>
    <x v="377"/>
    <m/>
    <n v="2"/>
  </r>
  <r>
    <x v="49"/>
    <x v="377"/>
    <x v="376"/>
    <m/>
    <n v="2"/>
  </r>
  <r>
    <x v="49"/>
    <x v="77"/>
    <x v="77"/>
    <m/>
    <n v="5"/>
  </r>
  <r>
    <x v="49"/>
    <x v="0"/>
    <x v="0"/>
    <m/>
    <n v="2"/>
  </r>
  <r>
    <x v="49"/>
    <x v="0"/>
    <x v="0"/>
    <m/>
    <n v="1"/>
  </r>
  <r>
    <x v="49"/>
    <x v="393"/>
    <x v="392"/>
    <m/>
    <n v="1"/>
  </r>
  <r>
    <x v="49"/>
    <x v="394"/>
    <x v="393"/>
    <m/>
    <n v="1"/>
  </r>
  <r>
    <x v="49"/>
    <x v="164"/>
    <x v="164"/>
    <m/>
    <n v="1"/>
  </r>
  <r>
    <x v="49"/>
    <x v="98"/>
    <x v="98"/>
    <m/>
    <n v="1"/>
  </r>
  <r>
    <x v="49"/>
    <x v="51"/>
    <x v="51"/>
    <m/>
    <n v="2"/>
  </r>
  <r>
    <x v="49"/>
    <x v="0"/>
    <x v="0"/>
    <m/>
    <n v="1"/>
  </r>
  <r>
    <x v="49"/>
    <x v="78"/>
    <x v="78"/>
    <m/>
    <n v="1"/>
  </r>
  <r>
    <x v="49"/>
    <x v="361"/>
    <x v="360"/>
    <m/>
    <n v="1"/>
  </r>
  <r>
    <x v="49"/>
    <x v="170"/>
    <x v="170"/>
    <m/>
    <n v="2"/>
  </r>
  <r>
    <x v="49"/>
    <x v="374"/>
    <x v="373"/>
    <m/>
    <n v="1"/>
  </r>
  <r>
    <x v="49"/>
    <x v="221"/>
    <x v="221"/>
    <m/>
    <n v="15"/>
  </r>
  <r>
    <x v="49"/>
    <x v="176"/>
    <x v="176"/>
    <m/>
    <n v="4"/>
  </r>
  <r>
    <x v="49"/>
    <x v="26"/>
    <x v="26"/>
    <m/>
    <n v="1"/>
  </r>
  <r>
    <x v="49"/>
    <x v="24"/>
    <x v="24"/>
    <m/>
    <n v="4"/>
  </r>
  <r>
    <x v="49"/>
    <x v="111"/>
    <x v="111"/>
    <m/>
    <n v="4"/>
  </r>
  <r>
    <x v="49"/>
    <x v="178"/>
    <x v="178"/>
    <m/>
    <n v="1"/>
  </r>
  <r>
    <x v="49"/>
    <x v="179"/>
    <x v="179"/>
    <m/>
    <n v="1"/>
  </r>
  <r>
    <x v="49"/>
    <x v="53"/>
    <x v="53"/>
    <m/>
    <n v="1"/>
  </r>
  <r>
    <x v="49"/>
    <x v="251"/>
    <x v="251"/>
    <m/>
    <n v="1"/>
  </r>
  <r>
    <x v="49"/>
    <x v="29"/>
    <x v="29"/>
    <m/>
    <n v="3"/>
  </r>
  <r>
    <x v="49"/>
    <x v="114"/>
    <x v="114"/>
    <m/>
    <n v="2"/>
  </r>
  <r>
    <x v="49"/>
    <x v="118"/>
    <x v="118"/>
    <m/>
    <n v="1"/>
  </r>
  <r>
    <x v="49"/>
    <x v="33"/>
    <x v="33"/>
    <m/>
    <n v="10"/>
  </r>
  <r>
    <x v="49"/>
    <x v="12"/>
    <x v="12"/>
    <m/>
    <n v="200"/>
  </r>
  <r>
    <x v="49"/>
    <x v="119"/>
    <x v="119"/>
    <m/>
    <n v="1"/>
  </r>
  <r>
    <x v="49"/>
    <x v="120"/>
    <x v="120"/>
    <m/>
    <n v="1"/>
  </r>
  <r>
    <x v="49"/>
    <x v="121"/>
    <x v="121"/>
    <m/>
    <n v="2"/>
  </r>
  <r>
    <x v="49"/>
    <x v="238"/>
    <x v="238"/>
    <m/>
    <n v="1"/>
  </r>
  <r>
    <x v="50"/>
    <x v="34"/>
    <x v="34"/>
    <m/>
    <n v="1"/>
  </r>
  <r>
    <x v="50"/>
    <x v="40"/>
    <x v="40"/>
    <m/>
    <n v="1"/>
  </r>
  <r>
    <x v="50"/>
    <x v="147"/>
    <x v="147"/>
    <m/>
    <n v="1"/>
  </r>
  <r>
    <x v="50"/>
    <x v="5"/>
    <x v="5"/>
    <m/>
    <n v="1"/>
  </r>
  <r>
    <x v="50"/>
    <x v="267"/>
    <x v="267"/>
    <m/>
    <n v="6"/>
  </r>
  <r>
    <x v="50"/>
    <x v="275"/>
    <x v="275"/>
    <m/>
    <n v="6"/>
  </r>
  <r>
    <x v="50"/>
    <x v="190"/>
    <x v="190"/>
    <m/>
    <n v="12"/>
  </r>
  <r>
    <x v="50"/>
    <x v="40"/>
    <x v="40"/>
    <m/>
    <n v="2"/>
  </r>
  <r>
    <x v="50"/>
    <x v="361"/>
    <x v="360"/>
    <m/>
    <n v="1"/>
  </r>
  <r>
    <x v="50"/>
    <x v="117"/>
    <x v="117"/>
    <m/>
    <n v="10"/>
  </r>
  <r>
    <x v="50"/>
    <x v="28"/>
    <x v="28"/>
    <m/>
    <n v="10"/>
  </r>
  <r>
    <x v="50"/>
    <x v="114"/>
    <x v="114"/>
    <m/>
    <n v="8"/>
  </r>
  <r>
    <x v="50"/>
    <x v="339"/>
    <x v="338"/>
    <n v="8"/>
    <m/>
  </r>
  <r>
    <x v="50"/>
    <x v="358"/>
    <x v="357"/>
    <m/>
    <n v="11"/>
  </r>
  <r>
    <x v="50"/>
    <x v="91"/>
    <x v="91"/>
    <m/>
    <n v="10"/>
  </r>
  <r>
    <x v="50"/>
    <x v="92"/>
    <x v="92"/>
    <m/>
    <n v="9"/>
  </r>
  <r>
    <x v="50"/>
    <x v="93"/>
    <x v="93"/>
    <m/>
    <n v="9"/>
  </r>
  <r>
    <x v="50"/>
    <x v="395"/>
    <x v="394"/>
    <m/>
    <n v="1"/>
  </r>
  <r>
    <x v="50"/>
    <x v="30"/>
    <x v="30"/>
    <m/>
    <n v="26"/>
  </r>
  <r>
    <x v="50"/>
    <x v="115"/>
    <x v="115"/>
    <m/>
    <n v="28"/>
  </r>
  <r>
    <x v="50"/>
    <x v="122"/>
    <x v="122"/>
    <m/>
    <n v="22"/>
  </r>
  <r>
    <x v="50"/>
    <x v="31"/>
    <x v="31"/>
    <m/>
    <n v="11"/>
  </r>
  <r>
    <x v="50"/>
    <x v="353"/>
    <x v="352"/>
    <m/>
    <n v="6"/>
  </r>
  <r>
    <x v="50"/>
    <x v="307"/>
    <x v="306"/>
    <m/>
    <n v="1"/>
  </r>
  <r>
    <x v="50"/>
    <x v="236"/>
    <x v="236"/>
    <m/>
    <n v="100"/>
  </r>
  <r>
    <x v="50"/>
    <x v="20"/>
    <x v="20"/>
    <m/>
    <n v="5"/>
  </r>
  <r>
    <x v="50"/>
    <x v="20"/>
    <x v="20"/>
    <n v="20"/>
    <m/>
  </r>
  <r>
    <x v="50"/>
    <x v="80"/>
    <x v="80"/>
    <n v="1000"/>
    <m/>
  </r>
  <r>
    <x v="50"/>
    <x v="2"/>
    <x v="2"/>
    <n v="6"/>
    <m/>
  </r>
  <r>
    <x v="50"/>
    <x v="3"/>
    <x v="3"/>
    <n v="24"/>
    <m/>
  </r>
  <r>
    <x v="50"/>
    <x v="85"/>
    <x v="85"/>
    <n v="360"/>
    <m/>
  </r>
  <r>
    <x v="50"/>
    <x v="396"/>
    <x v="395"/>
    <n v="4800"/>
    <m/>
  </r>
  <r>
    <x v="50"/>
    <x v="158"/>
    <x v="158"/>
    <m/>
    <n v="100"/>
  </r>
  <r>
    <x v="50"/>
    <x v="158"/>
    <x v="158"/>
    <n v="200"/>
    <m/>
  </r>
  <r>
    <x v="50"/>
    <x v="151"/>
    <x v="151"/>
    <n v="1100"/>
    <m/>
  </r>
  <r>
    <x v="50"/>
    <x v="52"/>
    <x v="52"/>
    <n v="1"/>
    <m/>
  </r>
  <r>
    <x v="50"/>
    <x v="288"/>
    <x v="288"/>
    <m/>
    <n v="1"/>
  </r>
  <r>
    <x v="50"/>
    <x v="52"/>
    <x v="52"/>
    <m/>
    <n v="1"/>
  </r>
  <r>
    <x v="50"/>
    <x v="122"/>
    <x v="122"/>
    <m/>
    <n v="1"/>
  </r>
  <r>
    <x v="50"/>
    <x v="40"/>
    <x v="40"/>
    <m/>
    <n v="5"/>
  </r>
  <r>
    <x v="50"/>
    <x v="115"/>
    <x v="115"/>
    <m/>
    <n v="24"/>
  </r>
  <r>
    <x v="50"/>
    <x v="91"/>
    <x v="91"/>
    <m/>
    <n v="10"/>
  </r>
  <r>
    <x v="50"/>
    <x v="93"/>
    <x v="93"/>
    <m/>
    <n v="10"/>
  </r>
  <r>
    <x v="50"/>
    <x v="152"/>
    <x v="152"/>
    <m/>
    <n v="10"/>
  </r>
  <r>
    <x v="50"/>
    <x v="122"/>
    <x v="122"/>
    <m/>
    <n v="12"/>
  </r>
  <r>
    <x v="50"/>
    <x v="188"/>
    <x v="188"/>
    <m/>
    <n v="10"/>
  </r>
  <r>
    <x v="50"/>
    <x v="319"/>
    <x v="318"/>
    <m/>
    <n v="10"/>
  </r>
  <r>
    <x v="50"/>
    <x v="228"/>
    <x v="228"/>
    <m/>
    <n v="2"/>
  </r>
  <r>
    <x v="50"/>
    <x v="28"/>
    <x v="28"/>
    <m/>
    <n v="3"/>
  </r>
  <r>
    <x v="50"/>
    <x v="98"/>
    <x v="98"/>
    <m/>
    <n v="10"/>
  </r>
  <r>
    <x v="50"/>
    <x v="115"/>
    <x v="115"/>
    <m/>
    <n v="36"/>
  </r>
  <r>
    <x v="50"/>
    <x v="122"/>
    <x v="122"/>
    <m/>
    <n v="36"/>
  </r>
  <r>
    <x v="50"/>
    <x v="306"/>
    <x v="305"/>
    <m/>
    <n v="80"/>
  </r>
  <r>
    <x v="50"/>
    <x v="84"/>
    <x v="84"/>
    <m/>
    <n v="115"/>
  </r>
  <r>
    <x v="50"/>
    <x v="78"/>
    <x v="78"/>
    <m/>
    <n v="36"/>
  </r>
  <r>
    <x v="50"/>
    <x v="0"/>
    <x v="0"/>
    <m/>
    <n v="3"/>
  </r>
  <r>
    <x v="50"/>
    <x v="262"/>
    <x v="262"/>
    <n v="100"/>
    <m/>
  </r>
  <r>
    <x v="50"/>
    <x v="115"/>
    <x v="115"/>
    <n v="144"/>
    <m/>
  </r>
  <r>
    <x v="50"/>
    <x v="98"/>
    <x v="98"/>
    <n v="40"/>
    <m/>
  </r>
  <r>
    <x v="50"/>
    <x v="228"/>
    <x v="228"/>
    <n v="10"/>
    <m/>
  </r>
  <r>
    <x v="50"/>
    <x v="28"/>
    <x v="28"/>
    <n v="40"/>
    <m/>
  </r>
  <r>
    <x v="50"/>
    <x v="122"/>
    <x v="122"/>
    <n v="144"/>
    <m/>
  </r>
  <r>
    <x v="50"/>
    <x v="118"/>
    <x v="118"/>
    <n v="20"/>
    <m/>
  </r>
  <r>
    <x v="50"/>
    <x v="28"/>
    <x v="28"/>
    <m/>
    <n v="4"/>
  </r>
  <r>
    <x v="50"/>
    <x v="29"/>
    <x v="29"/>
    <m/>
    <n v="4"/>
  </r>
  <r>
    <x v="50"/>
    <x v="114"/>
    <x v="114"/>
    <m/>
    <n v="4"/>
  </r>
  <r>
    <x v="50"/>
    <x v="339"/>
    <x v="338"/>
    <m/>
    <n v="10"/>
  </r>
  <r>
    <x v="50"/>
    <x v="79"/>
    <x v="79"/>
    <m/>
    <n v="200"/>
  </r>
  <r>
    <x v="50"/>
    <x v="81"/>
    <x v="81"/>
    <m/>
    <n v="200"/>
  </r>
  <r>
    <x v="50"/>
    <x v="204"/>
    <x v="204"/>
    <m/>
    <n v="30"/>
  </r>
  <r>
    <x v="50"/>
    <x v="84"/>
    <x v="84"/>
    <m/>
    <n v="30"/>
  </r>
  <r>
    <x v="51"/>
    <x v="132"/>
    <x v="132"/>
    <m/>
    <n v="100"/>
  </r>
  <r>
    <x v="51"/>
    <x v="227"/>
    <x v="227"/>
    <m/>
    <n v="12"/>
  </r>
  <r>
    <x v="51"/>
    <x v="54"/>
    <x v="54"/>
    <m/>
    <n v="2"/>
  </r>
  <r>
    <x v="51"/>
    <x v="142"/>
    <x v="142"/>
    <m/>
    <n v="1"/>
  </r>
  <r>
    <x v="51"/>
    <x v="103"/>
    <x v="103"/>
    <m/>
    <n v="1"/>
  </r>
  <r>
    <x v="51"/>
    <x v="162"/>
    <x v="162"/>
    <m/>
    <n v="1"/>
  </r>
  <r>
    <x v="51"/>
    <x v="147"/>
    <x v="147"/>
    <m/>
    <n v="1"/>
  </r>
  <r>
    <x v="51"/>
    <x v="135"/>
    <x v="135"/>
    <n v="12"/>
    <m/>
  </r>
  <r>
    <x v="51"/>
    <x v="253"/>
    <x v="253"/>
    <m/>
    <n v="2"/>
  </r>
  <r>
    <x v="51"/>
    <x v="132"/>
    <x v="132"/>
    <m/>
    <n v="100"/>
  </r>
  <r>
    <x v="51"/>
    <x v="92"/>
    <x v="92"/>
    <m/>
    <n v="10"/>
  </r>
  <r>
    <x v="51"/>
    <x v="30"/>
    <x v="30"/>
    <m/>
    <n v="12"/>
  </r>
  <r>
    <x v="51"/>
    <x v="122"/>
    <x v="122"/>
    <m/>
    <n v="12"/>
  </r>
  <r>
    <x v="51"/>
    <x v="111"/>
    <x v="111"/>
    <n v="1"/>
    <m/>
  </r>
  <r>
    <x v="51"/>
    <x v="54"/>
    <x v="54"/>
    <m/>
    <n v="1"/>
  </r>
  <r>
    <x v="51"/>
    <x v="225"/>
    <x v="225"/>
    <m/>
    <n v="1"/>
  </r>
  <r>
    <x v="51"/>
    <x v="314"/>
    <x v="313"/>
    <m/>
    <n v="2"/>
  </r>
  <r>
    <x v="51"/>
    <x v="110"/>
    <x v="110"/>
    <m/>
    <n v="1"/>
  </r>
  <r>
    <x v="51"/>
    <x v="26"/>
    <x v="26"/>
    <m/>
    <n v="1"/>
  </r>
  <r>
    <x v="51"/>
    <x v="111"/>
    <x v="111"/>
    <m/>
    <n v="4"/>
  </r>
  <r>
    <x v="51"/>
    <x v="179"/>
    <x v="179"/>
    <m/>
    <n v="1"/>
  </r>
  <r>
    <x v="51"/>
    <x v="53"/>
    <x v="53"/>
    <m/>
    <n v="1"/>
  </r>
  <r>
    <x v="51"/>
    <x v="192"/>
    <x v="192"/>
    <m/>
    <n v="2"/>
  </r>
  <r>
    <x v="51"/>
    <x v="29"/>
    <x v="29"/>
    <m/>
    <n v="1"/>
  </r>
  <r>
    <x v="51"/>
    <x v="119"/>
    <x v="119"/>
    <m/>
    <n v="1"/>
  </r>
  <r>
    <x v="51"/>
    <x v="121"/>
    <x v="121"/>
    <m/>
    <n v="3"/>
  </r>
  <r>
    <x v="51"/>
    <x v="252"/>
    <x v="252"/>
    <m/>
    <n v="140"/>
  </r>
  <r>
    <x v="51"/>
    <x v="54"/>
    <x v="54"/>
    <m/>
    <n v="1"/>
  </r>
  <r>
    <x v="52"/>
    <x v="144"/>
    <x v="144"/>
    <m/>
    <n v="1"/>
  </r>
  <r>
    <x v="52"/>
    <x v="88"/>
    <x v="88"/>
    <m/>
    <n v="2"/>
  </r>
  <r>
    <x v="53"/>
    <x v="243"/>
    <x v="243"/>
    <m/>
    <n v="1"/>
  </r>
  <r>
    <x v="54"/>
    <x v="85"/>
    <x v="85"/>
    <n v="360"/>
    <m/>
  </r>
  <r>
    <x v="54"/>
    <x v="160"/>
    <x v="160"/>
    <n v="560"/>
    <m/>
  </r>
  <r>
    <x v="54"/>
    <x v="54"/>
    <x v="54"/>
    <m/>
    <n v="1"/>
  </r>
  <r>
    <x v="54"/>
    <x v="146"/>
    <x v="146"/>
    <m/>
    <n v="1"/>
  </r>
  <r>
    <x v="54"/>
    <x v="144"/>
    <x v="144"/>
    <m/>
    <n v="1"/>
  </r>
  <r>
    <x v="54"/>
    <x v="10"/>
    <x v="10"/>
    <m/>
    <n v="1"/>
  </r>
  <r>
    <x v="54"/>
    <x v="186"/>
    <x v="186"/>
    <m/>
    <n v="25"/>
  </r>
  <r>
    <x v="54"/>
    <x v="12"/>
    <x v="12"/>
    <m/>
    <n v="200"/>
  </r>
  <r>
    <x v="54"/>
    <x v="397"/>
    <x v="396"/>
    <m/>
    <n v="50"/>
  </r>
  <r>
    <x v="54"/>
    <x v="326"/>
    <x v="325"/>
    <m/>
    <n v="50"/>
  </r>
  <r>
    <x v="54"/>
    <x v="32"/>
    <x v="32"/>
    <m/>
    <n v="5"/>
  </r>
  <r>
    <x v="54"/>
    <x v="93"/>
    <x v="93"/>
    <m/>
    <n v="10"/>
  </r>
  <r>
    <x v="54"/>
    <x v="152"/>
    <x v="152"/>
    <m/>
    <n v="10"/>
  </r>
  <r>
    <x v="54"/>
    <x v="294"/>
    <x v="294"/>
    <m/>
    <n v="4"/>
  </r>
  <r>
    <x v="54"/>
    <x v="231"/>
    <x v="231"/>
    <m/>
    <n v="4"/>
  </r>
  <r>
    <x v="54"/>
    <x v="13"/>
    <x v="13"/>
    <m/>
    <n v="50"/>
  </r>
  <r>
    <x v="54"/>
    <x v="14"/>
    <x v="14"/>
    <m/>
    <n v="100"/>
  </r>
  <r>
    <x v="54"/>
    <x v="15"/>
    <x v="15"/>
    <m/>
    <n v="50"/>
  </r>
  <r>
    <x v="54"/>
    <x v="16"/>
    <x v="16"/>
    <m/>
    <n v="100"/>
  </r>
  <r>
    <x v="54"/>
    <x v="17"/>
    <x v="17"/>
    <m/>
    <n v="50"/>
  </r>
  <r>
    <x v="54"/>
    <x v="18"/>
    <x v="18"/>
    <m/>
    <n v="4"/>
  </r>
  <r>
    <x v="54"/>
    <x v="19"/>
    <x v="19"/>
    <m/>
    <n v="5"/>
  </r>
  <r>
    <x v="54"/>
    <x v="247"/>
    <x v="247"/>
    <m/>
    <n v="1"/>
  </r>
  <r>
    <x v="54"/>
    <x v="35"/>
    <x v="35"/>
    <m/>
    <n v="2"/>
  </r>
  <r>
    <x v="54"/>
    <x v="21"/>
    <x v="21"/>
    <m/>
    <n v="1"/>
  </r>
  <r>
    <x v="54"/>
    <x v="25"/>
    <x v="25"/>
    <n v="1"/>
    <m/>
  </r>
  <r>
    <x v="54"/>
    <x v="33"/>
    <x v="33"/>
    <n v="300"/>
    <m/>
  </r>
  <r>
    <x v="54"/>
    <x v="165"/>
    <x v="165"/>
    <n v="50"/>
    <m/>
  </r>
  <r>
    <x v="54"/>
    <x v="111"/>
    <x v="111"/>
    <m/>
    <n v="4"/>
  </r>
  <r>
    <x v="54"/>
    <x v="24"/>
    <x v="24"/>
    <n v="4"/>
    <m/>
  </r>
  <r>
    <x v="54"/>
    <x v="176"/>
    <x v="176"/>
    <m/>
    <n v="3"/>
  </r>
  <r>
    <x v="54"/>
    <x v="26"/>
    <x v="26"/>
    <m/>
    <n v="2"/>
  </r>
  <r>
    <x v="54"/>
    <x v="24"/>
    <x v="24"/>
    <m/>
    <n v="4"/>
  </r>
  <r>
    <x v="54"/>
    <x v="220"/>
    <x v="220"/>
    <m/>
    <n v="1"/>
  </r>
  <r>
    <x v="54"/>
    <x v="53"/>
    <x v="53"/>
    <m/>
    <n v="2"/>
  </r>
  <r>
    <x v="54"/>
    <x v="21"/>
    <x v="21"/>
    <m/>
    <n v="2"/>
  </r>
  <r>
    <x v="54"/>
    <x v="28"/>
    <x v="28"/>
    <m/>
    <n v="2"/>
  </r>
  <r>
    <x v="54"/>
    <x v="29"/>
    <x v="29"/>
    <m/>
    <n v="1"/>
  </r>
  <r>
    <x v="54"/>
    <x v="114"/>
    <x v="114"/>
    <m/>
    <n v="3"/>
  </r>
  <r>
    <x v="54"/>
    <x v="30"/>
    <x v="30"/>
    <m/>
    <n v="12"/>
  </r>
  <r>
    <x v="54"/>
    <x v="115"/>
    <x v="115"/>
    <m/>
    <n v="10"/>
  </r>
  <r>
    <x v="54"/>
    <x v="31"/>
    <x v="31"/>
    <m/>
    <n v="12"/>
  </r>
  <r>
    <x v="54"/>
    <x v="33"/>
    <x v="33"/>
    <m/>
    <n v="20"/>
  </r>
  <r>
    <x v="54"/>
    <x v="40"/>
    <x v="40"/>
    <m/>
    <n v="4"/>
  </r>
  <r>
    <x v="54"/>
    <x v="121"/>
    <x v="121"/>
    <m/>
    <n v="7"/>
  </r>
  <r>
    <x v="54"/>
    <x v="165"/>
    <x v="165"/>
    <m/>
    <n v="5"/>
  </r>
  <r>
    <x v="55"/>
    <x v="6"/>
    <x v="6"/>
    <m/>
    <n v="2"/>
  </r>
  <r>
    <x v="55"/>
    <x v="78"/>
    <x v="78"/>
    <m/>
    <n v="2"/>
  </r>
  <r>
    <x v="55"/>
    <x v="317"/>
    <x v="316"/>
    <m/>
    <n v="9"/>
  </r>
  <r>
    <x v="55"/>
    <x v="345"/>
    <x v="344"/>
    <m/>
    <n v="1"/>
  </r>
  <r>
    <x v="55"/>
    <x v="253"/>
    <x v="253"/>
    <m/>
    <n v="1"/>
  </r>
  <r>
    <x v="55"/>
    <x v="356"/>
    <x v="355"/>
    <n v="4"/>
    <m/>
  </r>
  <r>
    <x v="55"/>
    <x v="376"/>
    <x v="375"/>
    <n v="20"/>
    <m/>
  </r>
  <r>
    <x v="55"/>
    <x v="263"/>
    <x v="263"/>
    <n v="2"/>
    <m/>
  </r>
  <r>
    <x v="55"/>
    <x v="307"/>
    <x v="306"/>
    <n v="2"/>
    <m/>
  </r>
  <r>
    <x v="55"/>
    <x v="49"/>
    <x v="49"/>
    <m/>
    <n v="1"/>
  </r>
  <r>
    <x v="55"/>
    <x v="3"/>
    <x v="3"/>
    <m/>
    <n v="1"/>
  </r>
  <r>
    <x v="55"/>
    <x v="206"/>
    <x v="206"/>
    <m/>
    <n v="1"/>
  </r>
  <r>
    <x v="55"/>
    <x v="151"/>
    <x v="151"/>
    <m/>
    <n v="150"/>
  </r>
  <r>
    <x v="55"/>
    <x v="80"/>
    <x v="80"/>
    <m/>
    <n v="50"/>
  </r>
  <r>
    <x v="55"/>
    <x v="81"/>
    <x v="81"/>
    <m/>
    <n v="200"/>
  </r>
  <r>
    <x v="55"/>
    <x v="157"/>
    <x v="157"/>
    <m/>
    <n v="1"/>
  </r>
  <r>
    <x v="55"/>
    <x v="202"/>
    <x v="202"/>
    <m/>
    <n v="50"/>
  </r>
  <r>
    <x v="55"/>
    <x v="204"/>
    <x v="204"/>
    <m/>
    <n v="115"/>
  </r>
  <r>
    <x v="55"/>
    <x v="207"/>
    <x v="207"/>
    <m/>
    <n v="115"/>
  </r>
  <r>
    <x v="55"/>
    <x v="3"/>
    <x v="3"/>
    <m/>
    <n v="2"/>
  </r>
  <r>
    <x v="55"/>
    <x v="132"/>
    <x v="132"/>
    <m/>
    <n v="100"/>
  </r>
  <r>
    <x v="55"/>
    <x v="231"/>
    <x v="231"/>
    <m/>
    <n v="1"/>
  </r>
  <r>
    <x v="55"/>
    <x v="115"/>
    <x v="115"/>
    <m/>
    <n v="2"/>
  </r>
  <r>
    <x v="56"/>
    <x v="34"/>
    <x v="34"/>
    <m/>
    <n v="2"/>
  </r>
  <r>
    <x v="56"/>
    <x v="359"/>
    <x v="358"/>
    <m/>
    <n v="10"/>
  </r>
  <r>
    <x v="56"/>
    <x v="327"/>
    <x v="326"/>
    <m/>
    <n v="1"/>
  </r>
  <r>
    <x v="56"/>
    <x v="369"/>
    <x v="368"/>
    <n v="6"/>
    <m/>
  </r>
  <r>
    <x v="56"/>
    <x v="0"/>
    <x v="0"/>
    <n v="6"/>
    <m/>
  </r>
  <r>
    <x v="56"/>
    <x v="363"/>
    <x v="362"/>
    <n v="2"/>
    <m/>
  </r>
  <r>
    <x v="56"/>
    <x v="227"/>
    <x v="227"/>
    <m/>
    <n v="6"/>
  </r>
  <r>
    <x v="56"/>
    <x v="363"/>
    <x v="362"/>
    <n v="3"/>
    <m/>
  </r>
  <r>
    <x v="56"/>
    <x v="77"/>
    <x v="77"/>
    <n v="15"/>
    <m/>
  </r>
  <r>
    <x v="56"/>
    <x v="139"/>
    <x v="139"/>
    <n v="10"/>
    <m/>
  </r>
  <r>
    <x v="56"/>
    <x v="321"/>
    <x v="320"/>
    <n v="5"/>
    <m/>
  </r>
  <r>
    <x v="56"/>
    <x v="398"/>
    <x v="397"/>
    <m/>
    <n v="10"/>
  </r>
  <r>
    <x v="56"/>
    <x v="33"/>
    <x v="33"/>
    <m/>
    <n v="10"/>
  </r>
  <r>
    <x v="56"/>
    <x v="178"/>
    <x v="178"/>
    <n v="19"/>
    <m/>
  </r>
  <r>
    <x v="56"/>
    <x v="179"/>
    <x v="179"/>
    <m/>
    <n v="9"/>
  </r>
  <r>
    <x v="56"/>
    <x v="164"/>
    <x v="164"/>
    <m/>
    <n v="1"/>
  </r>
  <r>
    <x v="56"/>
    <x v="49"/>
    <x v="49"/>
    <m/>
    <n v="1"/>
  </r>
  <r>
    <x v="56"/>
    <x v="6"/>
    <x v="6"/>
    <m/>
    <n v="3"/>
  </r>
  <r>
    <x v="56"/>
    <x v="139"/>
    <x v="139"/>
    <m/>
    <n v="3"/>
  </r>
  <r>
    <x v="56"/>
    <x v="120"/>
    <x v="120"/>
    <m/>
    <n v="2"/>
  </r>
  <r>
    <x v="56"/>
    <x v="399"/>
    <x v="398"/>
    <m/>
    <n v="20"/>
  </r>
  <r>
    <x v="56"/>
    <x v="0"/>
    <x v="0"/>
    <n v="5"/>
    <m/>
  </r>
  <r>
    <x v="56"/>
    <x v="86"/>
    <x v="86"/>
    <n v="3"/>
    <m/>
  </r>
  <r>
    <x v="56"/>
    <x v="0"/>
    <x v="0"/>
    <n v="35"/>
    <m/>
  </r>
  <r>
    <x v="56"/>
    <x v="47"/>
    <x v="47"/>
    <n v="1"/>
    <m/>
  </r>
  <r>
    <x v="56"/>
    <x v="367"/>
    <x v="366"/>
    <n v="1"/>
    <m/>
  </r>
  <r>
    <x v="56"/>
    <x v="162"/>
    <x v="162"/>
    <n v="1"/>
    <m/>
  </r>
  <r>
    <x v="56"/>
    <x v="399"/>
    <x v="398"/>
    <n v="100"/>
    <m/>
  </r>
  <r>
    <x v="56"/>
    <x v="192"/>
    <x v="192"/>
    <n v="20"/>
    <m/>
  </r>
  <r>
    <x v="56"/>
    <x v="120"/>
    <x v="120"/>
    <n v="12"/>
    <m/>
  </r>
  <r>
    <x v="56"/>
    <x v="400"/>
    <x v="399"/>
    <n v="10"/>
    <m/>
  </r>
  <r>
    <x v="56"/>
    <x v="401"/>
    <x v="400"/>
    <n v="20"/>
    <m/>
  </r>
  <r>
    <x v="56"/>
    <x v="49"/>
    <x v="49"/>
    <m/>
    <n v="20"/>
  </r>
  <r>
    <x v="56"/>
    <x v="117"/>
    <x v="117"/>
    <m/>
    <n v="10"/>
  </r>
  <r>
    <x v="56"/>
    <x v="29"/>
    <x v="29"/>
    <m/>
    <n v="5"/>
  </r>
  <r>
    <x v="56"/>
    <x v="28"/>
    <x v="28"/>
    <m/>
    <n v="5"/>
  </r>
  <r>
    <x v="56"/>
    <x v="30"/>
    <x v="30"/>
    <m/>
    <n v="12"/>
  </r>
  <r>
    <x v="56"/>
    <x v="115"/>
    <x v="115"/>
    <m/>
    <n v="12"/>
  </r>
  <r>
    <x v="56"/>
    <x v="122"/>
    <x v="122"/>
    <m/>
    <n v="12"/>
  </r>
  <r>
    <x v="56"/>
    <x v="98"/>
    <x v="98"/>
    <m/>
    <n v="10"/>
  </r>
  <r>
    <x v="56"/>
    <x v="41"/>
    <x v="41"/>
    <m/>
    <n v="1"/>
  </r>
  <r>
    <x v="56"/>
    <x v="297"/>
    <x v="297"/>
    <m/>
    <n v="500"/>
  </r>
  <r>
    <x v="56"/>
    <x v="217"/>
    <x v="217"/>
    <m/>
    <n v="2"/>
  </r>
  <r>
    <x v="56"/>
    <x v="53"/>
    <x v="53"/>
    <m/>
    <n v="1"/>
  </r>
  <r>
    <x v="56"/>
    <x v="54"/>
    <x v="54"/>
    <m/>
    <n v="4"/>
  </r>
  <r>
    <x v="56"/>
    <x v="298"/>
    <x v="298"/>
    <m/>
    <n v="300"/>
  </r>
  <r>
    <x v="56"/>
    <x v="299"/>
    <x v="299"/>
    <m/>
    <n v="300"/>
  </r>
  <r>
    <x v="56"/>
    <x v="402"/>
    <x v="401"/>
    <m/>
    <n v="300"/>
  </r>
  <r>
    <x v="56"/>
    <x v="349"/>
    <x v="348"/>
    <m/>
    <n v="300"/>
  </r>
  <r>
    <x v="56"/>
    <x v="383"/>
    <x v="382"/>
    <m/>
    <n v="300"/>
  </r>
  <r>
    <x v="56"/>
    <x v="253"/>
    <x v="253"/>
    <m/>
    <n v="5"/>
  </r>
  <r>
    <x v="56"/>
    <x v="110"/>
    <x v="110"/>
    <m/>
    <n v="1"/>
  </r>
  <r>
    <x v="56"/>
    <x v="25"/>
    <x v="25"/>
    <m/>
    <n v="1"/>
  </r>
  <r>
    <x v="56"/>
    <x v="26"/>
    <x v="26"/>
    <m/>
    <n v="1"/>
  </r>
  <r>
    <x v="56"/>
    <x v="24"/>
    <x v="24"/>
    <m/>
    <n v="10"/>
  </r>
  <r>
    <x v="56"/>
    <x v="27"/>
    <x v="27"/>
    <m/>
    <n v="1"/>
  </r>
  <r>
    <x v="56"/>
    <x v="178"/>
    <x v="178"/>
    <m/>
    <n v="1"/>
  </r>
  <r>
    <x v="56"/>
    <x v="220"/>
    <x v="220"/>
    <m/>
    <n v="1"/>
  </r>
  <r>
    <x v="56"/>
    <x v="179"/>
    <x v="179"/>
    <m/>
    <n v="1"/>
  </r>
  <r>
    <x v="56"/>
    <x v="99"/>
    <x v="99"/>
    <m/>
    <n v="1"/>
  </r>
  <r>
    <x v="56"/>
    <x v="251"/>
    <x v="251"/>
    <m/>
    <n v="1"/>
  </r>
  <r>
    <x v="56"/>
    <x v="28"/>
    <x v="28"/>
    <m/>
    <n v="1"/>
  </r>
  <r>
    <x v="56"/>
    <x v="29"/>
    <x v="29"/>
    <m/>
    <n v="2"/>
  </r>
  <r>
    <x v="56"/>
    <x v="114"/>
    <x v="114"/>
    <m/>
    <n v="1"/>
  </r>
  <r>
    <x v="56"/>
    <x v="119"/>
    <x v="119"/>
    <m/>
    <n v="1"/>
  </r>
  <r>
    <x v="56"/>
    <x v="121"/>
    <x v="121"/>
    <m/>
    <n v="4"/>
  </r>
  <r>
    <x v="56"/>
    <x v="275"/>
    <x v="275"/>
    <m/>
    <n v="12"/>
  </r>
  <r>
    <x v="56"/>
    <x v="82"/>
    <x v="82"/>
    <m/>
    <n v="230"/>
  </r>
  <r>
    <x v="56"/>
    <x v="392"/>
    <x v="391"/>
    <m/>
    <n v="1"/>
  </r>
  <r>
    <x v="56"/>
    <x v="228"/>
    <x v="228"/>
    <m/>
    <n v="1"/>
  </r>
  <r>
    <x v="56"/>
    <x v="84"/>
    <x v="84"/>
    <n v="230"/>
    <m/>
  </r>
  <r>
    <x v="56"/>
    <x v="81"/>
    <x v="81"/>
    <n v="2000"/>
    <m/>
  </r>
  <r>
    <x v="57"/>
    <x v="403"/>
    <x v="402"/>
    <m/>
    <n v="1"/>
  </r>
  <r>
    <x v="57"/>
    <x v="324"/>
    <x v="323"/>
    <m/>
    <n v="1"/>
  </r>
  <r>
    <x v="57"/>
    <x v="184"/>
    <x v="184"/>
    <m/>
    <n v="1"/>
  </r>
  <r>
    <x v="57"/>
    <x v="210"/>
    <x v="210"/>
    <m/>
    <n v="2"/>
  </r>
  <r>
    <x v="57"/>
    <x v="296"/>
    <x v="296"/>
    <m/>
    <n v="1"/>
  </r>
  <r>
    <x v="57"/>
    <x v="54"/>
    <x v="54"/>
    <n v="6"/>
    <m/>
  </r>
  <r>
    <x v="57"/>
    <x v="124"/>
    <x v="124"/>
    <m/>
    <n v="10"/>
  </r>
  <r>
    <x v="57"/>
    <x v="126"/>
    <x v="126"/>
    <m/>
    <n v="1200"/>
  </r>
  <r>
    <x v="57"/>
    <x v="404"/>
    <x v="403"/>
    <m/>
    <n v="500"/>
  </r>
  <r>
    <x v="57"/>
    <x v="405"/>
    <x v="404"/>
    <m/>
    <n v="25"/>
  </r>
  <r>
    <x v="57"/>
    <x v="365"/>
    <x v="364"/>
    <n v="3"/>
    <m/>
  </r>
  <r>
    <x v="57"/>
    <x v="366"/>
    <x v="365"/>
    <m/>
    <n v="1"/>
  </r>
  <r>
    <x v="57"/>
    <x v="236"/>
    <x v="236"/>
    <m/>
    <n v="100"/>
  </r>
  <r>
    <x v="57"/>
    <x v="132"/>
    <x v="132"/>
    <m/>
    <n v="200"/>
  </r>
  <r>
    <x v="57"/>
    <x v="195"/>
    <x v="195"/>
    <n v="5400"/>
    <m/>
  </r>
  <r>
    <x v="57"/>
    <x v="371"/>
    <x v="370"/>
    <n v="1"/>
    <m/>
  </r>
  <r>
    <x v="57"/>
    <x v="3"/>
    <x v="3"/>
    <m/>
    <n v="6"/>
  </r>
  <r>
    <x v="57"/>
    <x v="267"/>
    <x v="267"/>
    <m/>
    <n v="6"/>
  </r>
  <r>
    <x v="57"/>
    <x v="386"/>
    <x v="385"/>
    <m/>
    <n v="1"/>
  </r>
  <r>
    <x v="57"/>
    <x v="273"/>
    <x v="273"/>
    <m/>
    <n v="10"/>
  </r>
  <r>
    <x v="57"/>
    <x v="32"/>
    <x v="32"/>
    <m/>
    <n v="15"/>
  </r>
  <r>
    <x v="57"/>
    <x v="32"/>
    <x v="32"/>
    <n v="50"/>
    <m/>
  </r>
  <r>
    <x v="57"/>
    <x v="321"/>
    <x v="320"/>
    <m/>
    <n v="1"/>
  </r>
  <r>
    <x v="57"/>
    <x v="225"/>
    <x v="225"/>
    <m/>
    <n v="1"/>
  </r>
  <r>
    <x v="57"/>
    <x v="132"/>
    <x v="132"/>
    <m/>
    <n v="100"/>
  </r>
  <r>
    <x v="57"/>
    <x v="132"/>
    <x v="132"/>
    <m/>
    <n v="100"/>
  </r>
  <r>
    <x v="57"/>
    <x v="98"/>
    <x v="98"/>
    <m/>
    <n v="1"/>
  </r>
  <r>
    <x v="57"/>
    <x v="4"/>
    <x v="4"/>
    <m/>
    <n v="1"/>
  </r>
  <r>
    <x v="57"/>
    <x v="207"/>
    <x v="207"/>
    <n v="105"/>
    <m/>
  </r>
  <r>
    <x v="57"/>
    <x v="157"/>
    <x v="157"/>
    <n v="500"/>
    <m/>
  </r>
  <r>
    <x v="57"/>
    <x v="204"/>
    <x v="204"/>
    <n v="230"/>
    <m/>
  </r>
  <r>
    <x v="57"/>
    <x v="78"/>
    <x v="78"/>
    <m/>
    <n v="1"/>
  </r>
  <r>
    <x v="57"/>
    <x v="248"/>
    <x v="248"/>
    <m/>
    <n v="10"/>
  </r>
  <r>
    <x v="57"/>
    <x v="6"/>
    <x v="6"/>
    <m/>
    <n v="10"/>
  </r>
  <r>
    <x v="57"/>
    <x v="235"/>
    <x v="235"/>
    <m/>
    <n v="1"/>
  </r>
  <r>
    <x v="57"/>
    <x v="53"/>
    <x v="53"/>
    <m/>
    <n v="1"/>
  </r>
  <r>
    <x v="58"/>
    <x v="273"/>
    <x v="273"/>
    <m/>
    <n v="6"/>
  </r>
  <r>
    <x v="58"/>
    <x v="50"/>
    <x v="50"/>
    <m/>
    <n v="1"/>
  </r>
  <r>
    <x v="58"/>
    <x v="317"/>
    <x v="316"/>
    <m/>
    <n v="1"/>
  </r>
  <r>
    <x v="58"/>
    <x v="85"/>
    <x v="85"/>
    <m/>
    <n v="130"/>
  </r>
  <r>
    <x v="58"/>
    <x v="160"/>
    <x v="160"/>
    <n v="60"/>
    <m/>
  </r>
  <r>
    <x v="58"/>
    <x v="81"/>
    <x v="81"/>
    <m/>
    <n v="500"/>
  </r>
  <r>
    <x v="58"/>
    <x v="49"/>
    <x v="49"/>
    <m/>
    <n v="10"/>
  </r>
  <r>
    <x v="58"/>
    <x v="206"/>
    <x v="206"/>
    <m/>
    <n v="1"/>
  </r>
  <r>
    <x v="58"/>
    <x v="79"/>
    <x v="79"/>
    <m/>
    <n v="650"/>
  </r>
  <r>
    <x v="58"/>
    <x v="80"/>
    <x v="80"/>
    <m/>
    <n v="250"/>
  </r>
  <r>
    <x v="58"/>
    <x v="81"/>
    <x v="81"/>
    <m/>
    <n v="1000"/>
  </r>
  <r>
    <x v="58"/>
    <x v="157"/>
    <x v="157"/>
    <m/>
    <n v="500"/>
  </r>
  <r>
    <x v="58"/>
    <x v="158"/>
    <x v="158"/>
    <m/>
    <n v="100"/>
  </r>
  <r>
    <x v="58"/>
    <x v="204"/>
    <x v="204"/>
    <m/>
    <n v="145"/>
  </r>
  <r>
    <x v="58"/>
    <x v="84"/>
    <x v="84"/>
    <m/>
    <n v="145"/>
  </r>
  <r>
    <x v="58"/>
    <x v="159"/>
    <x v="159"/>
    <m/>
    <n v="40"/>
  </r>
  <r>
    <x v="58"/>
    <x v="205"/>
    <x v="205"/>
    <m/>
    <n v="60"/>
  </r>
  <r>
    <x v="58"/>
    <x v="103"/>
    <x v="103"/>
    <m/>
    <n v="1"/>
  </r>
  <r>
    <x v="58"/>
    <x v="321"/>
    <x v="320"/>
    <n v="10"/>
    <m/>
  </r>
  <r>
    <x v="58"/>
    <x v="77"/>
    <x v="77"/>
    <n v="10"/>
    <m/>
  </r>
  <r>
    <x v="58"/>
    <x v="129"/>
    <x v="129"/>
    <n v="4"/>
    <m/>
  </r>
  <r>
    <x v="58"/>
    <x v="365"/>
    <x v="364"/>
    <n v="10"/>
    <m/>
  </r>
  <r>
    <x v="58"/>
    <x v="0"/>
    <x v="0"/>
    <n v="10"/>
    <m/>
  </r>
  <r>
    <x v="58"/>
    <x v="228"/>
    <x v="228"/>
    <m/>
    <n v="2"/>
  </r>
  <r>
    <x v="58"/>
    <x v="228"/>
    <x v="228"/>
    <m/>
    <n v="1"/>
  </r>
  <r>
    <x v="58"/>
    <x v="10"/>
    <x v="10"/>
    <m/>
    <n v="3"/>
  </r>
  <r>
    <x v="58"/>
    <x v="11"/>
    <x v="11"/>
    <m/>
    <n v="1"/>
  </r>
  <r>
    <x v="58"/>
    <x v="186"/>
    <x v="186"/>
    <m/>
    <n v="50"/>
  </r>
  <r>
    <x v="58"/>
    <x v="219"/>
    <x v="219"/>
    <m/>
    <n v="3"/>
  </r>
  <r>
    <x v="58"/>
    <x v="3"/>
    <x v="3"/>
    <m/>
    <n v="1"/>
  </r>
  <r>
    <x v="58"/>
    <x v="115"/>
    <x v="115"/>
    <m/>
    <n v="24"/>
  </r>
  <r>
    <x v="58"/>
    <x v="30"/>
    <x v="30"/>
    <m/>
    <n v="12"/>
  </r>
  <r>
    <x v="58"/>
    <x v="122"/>
    <x v="122"/>
    <m/>
    <n v="24"/>
  </r>
  <r>
    <x v="58"/>
    <x v="262"/>
    <x v="262"/>
    <m/>
    <n v="10"/>
  </r>
  <r>
    <x v="58"/>
    <x v="188"/>
    <x v="188"/>
    <m/>
    <n v="10"/>
  </r>
  <r>
    <x v="58"/>
    <x v="173"/>
    <x v="173"/>
    <m/>
    <n v="100"/>
  </r>
  <r>
    <x v="58"/>
    <x v="13"/>
    <x v="13"/>
    <m/>
    <n v="50"/>
  </r>
  <r>
    <x v="58"/>
    <x v="14"/>
    <x v="14"/>
    <m/>
    <n v="100"/>
  </r>
  <r>
    <x v="58"/>
    <x v="189"/>
    <x v="189"/>
    <m/>
    <n v="50"/>
  </r>
  <r>
    <x v="58"/>
    <x v="15"/>
    <x v="15"/>
    <m/>
    <n v="100"/>
  </r>
  <r>
    <x v="58"/>
    <x v="16"/>
    <x v="16"/>
    <m/>
    <n v="50"/>
  </r>
  <r>
    <x v="58"/>
    <x v="19"/>
    <x v="19"/>
    <m/>
    <n v="2"/>
  </r>
  <r>
    <x v="58"/>
    <x v="247"/>
    <x v="247"/>
    <m/>
    <n v="3"/>
  </r>
  <r>
    <x v="58"/>
    <x v="314"/>
    <x v="313"/>
    <m/>
    <n v="2"/>
  </r>
  <r>
    <x v="58"/>
    <x v="110"/>
    <x v="110"/>
    <m/>
    <n v="2"/>
  </r>
  <r>
    <x v="58"/>
    <x v="176"/>
    <x v="176"/>
    <m/>
    <n v="6"/>
  </r>
  <r>
    <x v="58"/>
    <x v="26"/>
    <x v="26"/>
    <m/>
    <n v="12"/>
  </r>
  <r>
    <x v="58"/>
    <x v="24"/>
    <x v="24"/>
    <m/>
    <n v="5"/>
  </r>
  <r>
    <x v="58"/>
    <x v="111"/>
    <x v="111"/>
    <m/>
    <n v="12"/>
  </r>
  <r>
    <x v="58"/>
    <x v="178"/>
    <x v="178"/>
    <m/>
    <n v="1"/>
  </r>
  <r>
    <x v="58"/>
    <x v="220"/>
    <x v="220"/>
    <m/>
    <n v="1"/>
  </r>
  <r>
    <x v="58"/>
    <x v="179"/>
    <x v="179"/>
    <m/>
    <n v="6"/>
  </r>
  <r>
    <x v="58"/>
    <x v="53"/>
    <x v="53"/>
    <m/>
    <n v="2"/>
  </r>
  <r>
    <x v="58"/>
    <x v="113"/>
    <x v="113"/>
    <m/>
    <n v="4"/>
  </r>
  <r>
    <x v="58"/>
    <x v="284"/>
    <x v="284"/>
    <m/>
    <n v="1"/>
  </r>
  <r>
    <x v="58"/>
    <x v="192"/>
    <x v="192"/>
    <m/>
    <n v="2"/>
  </r>
  <r>
    <x v="58"/>
    <x v="28"/>
    <x v="28"/>
    <m/>
    <n v="5"/>
  </r>
  <r>
    <x v="58"/>
    <x v="114"/>
    <x v="114"/>
    <m/>
    <n v="1"/>
  </r>
  <r>
    <x v="58"/>
    <x v="122"/>
    <x v="122"/>
    <m/>
    <n v="12"/>
  </r>
  <r>
    <x v="58"/>
    <x v="132"/>
    <x v="132"/>
    <m/>
    <n v="1000"/>
  </r>
  <r>
    <x v="58"/>
    <x v="118"/>
    <x v="118"/>
    <m/>
    <n v="3"/>
  </r>
  <r>
    <x v="58"/>
    <x v="33"/>
    <x v="33"/>
    <m/>
    <n v="20"/>
  </r>
  <r>
    <x v="58"/>
    <x v="76"/>
    <x v="76"/>
    <m/>
    <n v="10"/>
  </r>
  <r>
    <x v="58"/>
    <x v="12"/>
    <x v="12"/>
    <m/>
    <n v="400"/>
  </r>
  <r>
    <x v="58"/>
    <x v="119"/>
    <x v="119"/>
    <m/>
    <n v="3"/>
  </r>
  <r>
    <x v="58"/>
    <x v="121"/>
    <x v="121"/>
    <m/>
    <n v="6"/>
  </r>
  <r>
    <x v="58"/>
    <x v="165"/>
    <x v="165"/>
    <m/>
    <n v="4"/>
  </r>
  <r>
    <x v="58"/>
    <x v="19"/>
    <x v="19"/>
    <n v="5"/>
    <m/>
  </r>
  <r>
    <x v="58"/>
    <x v="78"/>
    <x v="78"/>
    <m/>
    <n v="1"/>
  </r>
  <r>
    <x v="58"/>
    <x v="43"/>
    <x v="43"/>
    <m/>
    <n v="1"/>
  </r>
  <r>
    <x v="58"/>
    <x v="254"/>
    <x v="254"/>
    <m/>
    <n v="1"/>
  </r>
  <r>
    <x v="58"/>
    <x v="255"/>
    <x v="255"/>
    <m/>
    <n v="1000"/>
  </r>
  <r>
    <x v="58"/>
    <x v="78"/>
    <x v="78"/>
    <m/>
    <n v="36"/>
  </r>
  <r>
    <x v="58"/>
    <x v="3"/>
    <x v="3"/>
    <m/>
    <n v="6"/>
  </r>
  <r>
    <x v="58"/>
    <x v="238"/>
    <x v="238"/>
    <m/>
    <n v="1"/>
  </r>
  <r>
    <x v="58"/>
    <x v="310"/>
    <x v="309"/>
    <m/>
    <n v="2"/>
  </r>
  <r>
    <x v="59"/>
    <x v="214"/>
    <x v="214"/>
    <m/>
    <n v="1"/>
  </r>
  <r>
    <x v="60"/>
    <x v="95"/>
    <x v="95"/>
    <m/>
    <n v="1"/>
  </r>
  <r>
    <x v="60"/>
    <x v="345"/>
    <x v="344"/>
    <m/>
    <n v="1"/>
  </r>
  <r>
    <x v="60"/>
    <x v="88"/>
    <x v="88"/>
    <m/>
    <n v="2"/>
  </r>
  <r>
    <x v="60"/>
    <x v="6"/>
    <x v="6"/>
    <m/>
    <n v="2"/>
  </r>
  <r>
    <x v="60"/>
    <x v="206"/>
    <x v="206"/>
    <m/>
    <n v="7"/>
  </r>
  <r>
    <x v="60"/>
    <x v="30"/>
    <x v="30"/>
    <m/>
    <n v="10"/>
  </r>
  <r>
    <x v="60"/>
    <x v="115"/>
    <x v="115"/>
    <m/>
    <n v="10"/>
  </r>
  <r>
    <x v="60"/>
    <x v="271"/>
    <x v="271"/>
    <m/>
    <n v="10"/>
  </r>
  <r>
    <x v="60"/>
    <x v="96"/>
    <x v="96"/>
    <m/>
    <n v="1"/>
  </r>
  <r>
    <x v="60"/>
    <x v="113"/>
    <x v="113"/>
    <m/>
    <n v="5"/>
  </r>
  <r>
    <x v="60"/>
    <x v="406"/>
    <x v="405"/>
    <m/>
    <n v="2"/>
  </r>
  <r>
    <x v="60"/>
    <x v="36"/>
    <x v="36"/>
    <m/>
    <n v="1"/>
  </r>
  <r>
    <x v="60"/>
    <x v="267"/>
    <x v="267"/>
    <m/>
    <n v="4"/>
  </r>
  <r>
    <x v="60"/>
    <x v="214"/>
    <x v="214"/>
    <m/>
    <n v="1"/>
  </r>
  <r>
    <x v="60"/>
    <x v="228"/>
    <x v="228"/>
    <m/>
    <n v="1"/>
  </r>
  <r>
    <x v="60"/>
    <x v="342"/>
    <x v="341"/>
    <m/>
    <n v="16"/>
  </r>
  <r>
    <x v="61"/>
    <x v="3"/>
    <x v="3"/>
    <m/>
    <n v="4"/>
  </r>
  <r>
    <x v="61"/>
    <x v="407"/>
    <x v="406"/>
    <m/>
    <n v="1"/>
  </r>
  <r>
    <x v="61"/>
    <x v="6"/>
    <x v="6"/>
    <m/>
    <n v="4"/>
  </r>
  <r>
    <x v="61"/>
    <x v="6"/>
    <x v="6"/>
    <m/>
    <n v="2"/>
  </r>
  <r>
    <x v="61"/>
    <x v="408"/>
    <x v="407"/>
    <n v="3"/>
    <m/>
  </r>
  <r>
    <x v="61"/>
    <x v="246"/>
    <x v="246"/>
    <n v="3"/>
    <m/>
  </r>
  <r>
    <x v="61"/>
    <x v="409"/>
    <x v="408"/>
    <n v="2"/>
    <m/>
  </r>
  <r>
    <x v="61"/>
    <x v="410"/>
    <x v="409"/>
    <n v="2"/>
    <m/>
  </r>
  <r>
    <x v="61"/>
    <x v="411"/>
    <x v="410"/>
    <n v="1"/>
    <m/>
  </r>
  <r>
    <x v="61"/>
    <x v="2"/>
    <x v="2"/>
    <m/>
    <n v="1"/>
  </r>
  <r>
    <x v="61"/>
    <x v="163"/>
    <x v="163"/>
    <m/>
    <n v="1"/>
  </r>
  <r>
    <x v="61"/>
    <x v="173"/>
    <x v="173"/>
    <m/>
    <n v="100"/>
  </r>
  <r>
    <x v="61"/>
    <x v="13"/>
    <x v="13"/>
    <m/>
    <n v="100"/>
  </r>
  <r>
    <x v="61"/>
    <x v="14"/>
    <x v="14"/>
    <m/>
    <n v="100"/>
  </r>
  <r>
    <x v="61"/>
    <x v="51"/>
    <x v="51"/>
    <m/>
    <n v="8"/>
  </r>
  <r>
    <x v="61"/>
    <x v="97"/>
    <x v="97"/>
    <m/>
    <n v="3"/>
  </r>
  <r>
    <x v="61"/>
    <x v="134"/>
    <x v="134"/>
    <m/>
    <n v="6"/>
  </r>
  <r>
    <x v="61"/>
    <x v="238"/>
    <x v="238"/>
    <m/>
    <n v="4"/>
  </r>
  <r>
    <x v="61"/>
    <x v="228"/>
    <x v="228"/>
    <m/>
    <n v="3"/>
  </r>
  <r>
    <x v="61"/>
    <x v="385"/>
    <x v="384"/>
    <m/>
    <n v="4"/>
  </r>
  <r>
    <x v="61"/>
    <x v="167"/>
    <x v="167"/>
    <m/>
    <n v="3"/>
  </r>
  <r>
    <x v="61"/>
    <x v="224"/>
    <x v="224"/>
    <n v="2"/>
    <m/>
  </r>
  <r>
    <x v="61"/>
    <x v="272"/>
    <x v="272"/>
    <n v="3"/>
    <m/>
  </r>
  <r>
    <x v="61"/>
    <x v="331"/>
    <x v="330"/>
    <m/>
    <n v="2"/>
  </r>
  <r>
    <x v="61"/>
    <x v="235"/>
    <x v="235"/>
    <m/>
    <n v="2"/>
  </r>
  <r>
    <x v="61"/>
    <x v="109"/>
    <x v="109"/>
    <m/>
    <n v="2"/>
  </r>
  <r>
    <x v="61"/>
    <x v="215"/>
    <x v="215"/>
    <m/>
    <n v="2"/>
  </r>
  <r>
    <x v="61"/>
    <x v="95"/>
    <x v="95"/>
    <m/>
    <n v="6"/>
  </r>
  <r>
    <x v="61"/>
    <x v="28"/>
    <x v="28"/>
    <m/>
    <n v="10"/>
  </r>
  <r>
    <x v="61"/>
    <x v="21"/>
    <x v="21"/>
    <m/>
    <n v="2"/>
  </r>
  <r>
    <x v="61"/>
    <x v="299"/>
    <x v="299"/>
    <m/>
    <n v="2"/>
  </r>
  <r>
    <x v="61"/>
    <x v="349"/>
    <x v="348"/>
    <m/>
    <n v="2"/>
  </r>
  <r>
    <x v="61"/>
    <x v="383"/>
    <x v="382"/>
    <m/>
    <n v="2"/>
  </r>
  <r>
    <x v="61"/>
    <x v="115"/>
    <x v="115"/>
    <m/>
    <n v="2"/>
  </r>
  <r>
    <x v="61"/>
    <x v="122"/>
    <x v="122"/>
    <m/>
    <n v="2"/>
  </r>
  <r>
    <x v="61"/>
    <x v="31"/>
    <x v="31"/>
    <m/>
    <n v="1"/>
  </r>
  <r>
    <x v="61"/>
    <x v="366"/>
    <x v="365"/>
    <m/>
    <n v="1"/>
  </r>
  <r>
    <x v="61"/>
    <x v="98"/>
    <x v="98"/>
    <m/>
    <n v="1"/>
  </r>
  <r>
    <x v="61"/>
    <x v="392"/>
    <x v="391"/>
    <m/>
    <n v="1"/>
  </r>
  <r>
    <x v="61"/>
    <x v="238"/>
    <x v="238"/>
    <m/>
    <n v="1"/>
  </r>
  <r>
    <x v="61"/>
    <x v="53"/>
    <x v="53"/>
    <m/>
    <n v="1"/>
  </r>
  <r>
    <x v="61"/>
    <x v="54"/>
    <x v="54"/>
    <m/>
    <n v="1"/>
  </r>
  <r>
    <x v="62"/>
    <x v="40"/>
    <x v="40"/>
    <m/>
    <n v="1"/>
  </r>
  <r>
    <x v="62"/>
    <x v="289"/>
    <x v="289"/>
    <m/>
    <n v="1"/>
  </r>
  <r>
    <x v="62"/>
    <x v="177"/>
    <x v="177"/>
    <m/>
    <n v="1"/>
  </r>
  <r>
    <x v="62"/>
    <x v="109"/>
    <x v="109"/>
    <m/>
    <n v="1"/>
  </r>
  <r>
    <x v="62"/>
    <x v="256"/>
    <x v="256"/>
    <m/>
    <n v="1"/>
  </r>
  <r>
    <x v="62"/>
    <x v="257"/>
    <x v="257"/>
    <n v="1"/>
    <m/>
  </r>
  <r>
    <x v="62"/>
    <x v="257"/>
    <x v="257"/>
    <m/>
    <n v="1"/>
  </r>
  <r>
    <x v="62"/>
    <x v="257"/>
    <x v="257"/>
    <m/>
    <n v="1"/>
  </r>
  <r>
    <x v="62"/>
    <x v="103"/>
    <x v="103"/>
    <n v="6"/>
    <m/>
  </r>
  <r>
    <x v="62"/>
    <x v="370"/>
    <x v="369"/>
    <m/>
    <n v="1"/>
  </r>
  <r>
    <x v="62"/>
    <x v="33"/>
    <x v="33"/>
    <m/>
    <n v="9"/>
  </r>
  <r>
    <x v="62"/>
    <x v="40"/>
    <x v="40"/>
    <m/>
    <n v="2"/>
  </r>
  <r>
    <x v="62"/>
    <x v="98"/>
    <x v="98"/>
    <m/>
    <n v="5"/>
  </r>
  <r>
    <x v="62"/>
    <x v="361"/>
    <x v="360"/>
    <m/>
    <n v="2"/>
  </r>
  <r>
    <x v="63"/>
    <x v="78"/>
    <x v="78"/>
    <m/>
    <n v="8"/>
  </r>
  <r>
    <x v="63"/>
    <x v="210"/>
    <x v="210"/>
    <m/>
    <n v="1"/>
  </r>
  <r>
    <x v="63"/>
    <x v="132"/>
    <x v="132"/>
    <m/>
    <n v="200"/>
  </r>
  <r>
    <x v="63"/>
    <x v="132"/>
    <x v="132"/>
    <m/>
    <n v="1000"/>
  </r>
  <r>
    <x v="63"/>
    <x v="134"/>
    <x v="134"/>
    <m/>
    <n v="1"/>
  </r>
  <r>
    <x v="63"/>
    <x v="49"/>
    <x v="49"/>
    <m/>
    <n v="10"/>
  </r>
  <r>
    <x v="63"/>
    <x v="25"/>
    <x v="25"/>
    <n v="5"/>
    <m/>
  </r>
  <r>
    <x v="63"/>
    <x v="77"/>
    <x v="77"/>
    <m/>
    <n v="1"/>
  </r>
  <r>
    <x v="63"/>
    <x v="134"/>
    <x v="134"/>
    <m/>
    <n v="1"/>
  </r>
  <r>
    <x v="63"/>
    <x v="263"/>
    <x v="263"/>
    <m/>
    <n v="1"/>
  </r>
  <r>
    <x v="63"/>
    <x v="46"/>
    <x v="46"/>
    <m/>
    <n v="27"/>
  </r>
  <r>
    <x v="63"/>
    <x v="281"/>
    <x v="281"/>
    <m/>
    <n v="27"/>
  </r>
  <r>
    <x v="63"/>
    <x v="281"/>
    <x v="281"/>
    <m/>
    <n v="3"/>
  </r>
  <r>
    <x v="63"/>
    <x v="46"/>
    <x v="46"/>
    <m/>
    <n v="3"/>
  </r>
  <r>
    <x v="63"/>
    <x v="118"/>
    <x v="118"/>
    <m/>
    <n v="5"/>
  </r>
  <r>
    <x v="63"/>
    <x v="49"/>
    <x v="49"/>
    <m/>
    <n v="1"/>
  </r>
  <r>
    <x v="63"/>
    <x v="53"/>
    <x v="53"/>
    <m/>
    <n v="5"/>
  </r>
  <r>
    <x v="63"/>
    <x v="54"/>
    <x v="54"/>
    <m/>
    <n v="4"/>
  </r>
  <r>
    <x v="63"/>
    <x v="138"/>
    <x v="138"/>
    <m/>
    <n v="1"/>
  </r>
  <r>
    <x v="63"/>
    <x v="51"/>
    <x v="51"/>
    <m/>
    <n v="1"/>
  </r>
  <r>
    <x v="63"/>
    <x v="230"/>
    <x v="230"/>
    <m/>
    <n v="1"/>
  </r>
  <r>
    <x v="63"/>
    <x v="234"/>
    <x v="234"/>
    <m/>
    <n v="1"/>
  </r>
  <r>
    <x v="63"/>
    <x v="386"/>
    <x v="385"/>
    <m/>
    <n v="1"/>
  </r>
  <r>
    <x v="63"/>
    <x v="256"/>
    <x v="256"/>
    <m/>
    <n v="1"/>
  </r>
  <r>
    <x v="64"/>
    <x v="412"/>
    <x v="411"/>
    <n v="2"/>
    <m/>
  </r>
  <r>
    <x v="64"/>
    <x v="141"/>
    <x v="141"/>
    <n v="10"/>
    <m/>
  </r>
  <r>
    <x v="64"/>
    <x v="253"/>
    <x v="253"/>
    <m/>
    <n v="1"/>
  </r>
  <r>
    <x v="64"/>
    <x v="341"/>
    <x v="340"/>
    <m/>
    <n v="1"/>
  </r>
  <r>
    <x v="64"/>
    <x v="226"/>
    <x v="226"/>
    <n v="1"/>
    <m/>
  </r>
  <r>
    <x v="64"/>
    <x v="247"/>
    <x v="247"/>
    <n v="1"/>
    <m/>
  </r>
  <r>
    <x v="64"/>
    <x v="35"/>
    <x v="35"/>
    <n v="1"/>
    <m/>
  </r>
  <r>
    <x v="64"/>
    <x v="267"/>
    <x v="267"/>
    <m/>
    <n v="5"/>
  </r>
  <r>
    <x v="64"/>
    <x v="325"/>
    <x v="324"/>
    <n v="1"/>
    <m/>
  </r>
  <r>
    <x v="64"/>
    <x v="248"/>
    <x v="248"/>
    <m/>
    <n v="1"/>
  </r>
  <r>
    <x v="64"/>
    <x v="343"/>
    <x v="342"/>
    <n v="1"/>
    <m/>
  </r>
  <r>
    <x v="64"/>
    <x v="323"/>
    <x v="322"/>
    <n v="110"/>
    <m/>
  </r>
  <r>
    <x v="64"/>
    <x v="290"/>
    <x v="290"/>
    <m/>
    <n v="20"/>
  </r>
  <r>
    <x v="64"/>
    <x v="264"/>
    <x v="264"/>
    <m/>
    <n v="2"/>
  </r>
  <r>
    <x v="64"/>
    <x v="413"/>
    <x v="412"/>
    <m/>
    <n v="1"/>
  </r>
  <r>
    <x v="64"/>
    <x v="344"/>
    <x v="343"/>
    <m/>
    <n v="160"/>
  </r>
  <r>
    <x v="64"/>
    <x v="392"/>
    <x v="391"/>
    <n v="1"/>
    <m/>
  </r>
  <r>
    <x v="64"/>
    <x v="185"/>
    <x v="185"/>
    <m/>
    <n v="1"/>
  </r>
  <r>
    <x v="64"/>
    <x v="29"/>
    <x v="29"/>
    <m/>
    <n v="4"/>
  </r>
  <r>
    <x v="64"/>
    <x v="273"/>
    <x v="273"/>
    <m/>
    <n v="7"/>
  </r>
  <r>
    <x v="64"/>
    <x v="47"/>
    <x v="47"/>
    <m/>
    <n v="1"/>
  </r>
  <r>
    <x v="64"/>
    <x v="6"/>
    <x v="6"/>
    <m/>
    <n v="2"/>
  </r>
  <r>
    <x v="64"/>
    <x v="0"/>
    <x v="0"/>
    <m/>
    <n v="2"/>
  </r>
  <r>
    <x v="64"/>
    <x v="210"/>
    <x v="210"/>
    <m/>
    <n v="1"/>
  </r>
  <r>
    <x v="64"/>
    <x v="164"/>
    <x v="164"/>
    <m/>
    <n v="1"/>
  </r>
  <r>
    <x v="64"/>
    <x v="49"/>
    <x v="49"/>
    <m/>
    <n v="9"/>
  </r>
  <r>
    <x v="64"/>
    <x v="191"/>
    <x v="191"/>
    <n v="3"/>
    <m/>
  </r>
  <r>
    <x v="64"/>
    <x v="54"/>
    <x v="54"/>
    <m/>
    <n v="2"/>
  </r>
  <r>
    <x v="64"/>
    <x v="166"/>
    <x v="166"/>
    <m/>
    <n v="1"/>
  </r>
  <r>
    <x v="65"/>
    <x v="253"/>
    <x v="253"/>
    <m/>
    <n v="1"/>
  </r>
  <r>
    <x v="65"/>
    <x v="327"/>
    <x v="326"/>
    <m/>
    <n v="1"/>
  </r>
  <r>
    <x v="66"/>
    <x v="34"/>
    <x v="34"/>
    <m/>
    <n v="2"/>
  </r>
  <r>
    <x v="67"/>
    <x v="78"/>
    <x v="78"/>
    <m/>
    <n v="7"/>
  </r>
  <r>
    <x v="67"/>
    <x v="78"/>
    <x v="78"/>
    <m/>
    <n v="1"/>
  </r>
  <r>
    <x v="67"/>
    <x v="54"/>
    <x v="54"/>
    <m/>
    <n v="1"/>
  </r>
  <r>
    <x v="67"/>
    <x v="12"/>
    <x v="12"/>
    <m/>
    <n v="200"/>
  </r>
  <r>
    <x v="67"/>
    <x v="303"/>
    <x v="302"/>
    <m/>
    <n v="1"/>
  </r>
  <r>
    <x v="67"/>
    <x v="88"/>
    <x v="88"/>
    <m/>
    <n v="20"/>
  </r>
  <r>
    <x v="67"/>
    <x v="296"/>
    <x v="296"/>
    <n v="4"/>
    <m/>
  </r>
  <r>
    <x v="67"/>
    <x v="53"/>
    <x v="53"/>
    <n v="20"/>
    <m/>
  </r>
  <r>
    <x v="67"/>
    <x v="54"/>
    <x v="54"/>
    <n v="20"/>
    <m/>
  </r>
  <r>
    <x v="67"/>
    <x v="377"/>
    <x v="376"/>
    <m/>
    <n v="1"/>
  </r>
  <r>
    <x v="67"/>
    <x v="98"/>
    <x v="98"/>
    <m/>
    <n v="5"/>
  </r>
  <r>
    <x v="67"/>
    <x v="30"/>
    <x v="30"/>
    <m/>
    <n v="24"/>
  </r>
  <r>
    <x v="67"/>
    <x v="78"/>
    <x v="78"/>
    <m/>
    <n v="1"/>
  </r>
  <r>
    <x v="67"/>
    <x v="144"/>
    <x v="144"/>
    <m/>
    <n v="1"/>
  </r>
  <r>
    <x v="67"/>
    <x v="28"/>
    <x v="28"/>
    <m/>
    <n v="10"/>
  </r>
  <r>
    <x v="67"/>
    <x v="115"/>
    <x v="115"/>
    <m/>
    <n v="36"/>
  </r>
  <r>
    <x v="67"/>
    <x v="115"/>
    <x v="115"/>
    <m/>
    <n v="24"/>
  </r>
  <r>
    <x v="67"/>
    <x v="122"/>
    <x v="122"/>
    <m/>
    <n v="24"/>
  </r>
  <r>
    <x v="67"/>
    <x v="122"/>
    <x v="122"/>
    <m/>
    <n v="36"/>
  </r>
  <r>
    <x v="67"/>
    <x v="361"/>
    <x v="360"/>
    <n v="40"/>
    <m/>
  </r>
  <r>
    <x v="67"/>
    <x v="28"/>
    <x v="28"/>
    <n v="50"/>
    <m/>
  </r>
  <r>
    <x v="67"/>
    <x v="118"/>
    <x v="118"/>
    <n v="10"/>
    <m/>
  </r>
  <r>
    <x v="67"/>
    <x v="115"/>
    <x v="115"/>
    <n v="144"/>
    <m/>
  </r>
  <r>
    <x v="67"/>
    <x v="122"/>
    <x v="122"/>
    <n v="144"/>
    <m/>
  </r>
  <r>
    <x v="67"/>
    <x v="177"/>
    <x v="177"/>
    <n v="3"/>
    <m/>
  </r>
  <r>
    <x v="67"/>
    <x v="147"/>
    <x v="147"/>
    <n v="5"/>
    <m/>
  </r>
  <r>
    <x v="67"/>
    <x v="98"/>
    <x v="98"/>
    <m/>
    <n v="1"/>
  </r>
  <r>
    <x v="67"/>
    <x v="143"/>
    <x v="143"/>
    <m/>
    <n v="1"/>
  </r>
  <r>
    <x v="67"/>
    <x v="98"/>
    <x v="98"/>
    <m/>
    <n v="20"/>
  </r>
  <r>
    <x v="67"/>
    <x v="98"/>
    <x v="98"/>
    <n v="50"/>
    <m/>
  </r>
  <r>
    <x v="67"/>
    <x v="21"/>
    <x v="21"/>
    <m/>
    <n v="1"/>
  </r>
  <r>
    <x v="67"/>
    <x v="187"/>
    <x v="187"/>
    <m/>
    <n v="28"/>
  </r>
  <r>
    <x v="67"/>
    <x v="262"/>
    <x v="262"/>
    <m/>
    <n v="20"/>
  </r>
  <r>
    <x v="67"/>
    <x v="10"/>
    <x v="10"/>
    <m/>
    <n v="1"/>
  </r>
  <r>
    <x v="67"/>
    <x v="14"/>
    <x v="14"/>
    <m/>
    <n v="50"/>
  </r>
  <r>
    <x v="67"/>
    <x v="15"/>
    <x v="15"/>
    <m/>
    <n v="50"/>
  </r>
  <r>
    <x v="67"/>
    <x v="16"/>
    <x v="16"/>
    <m/>
    <n v="50"/>
  </r>
  <r>
    <x v="67"/>
    <x v="19"/>
    <x v="19"/>
    <m/>
    <n v="2"/>
  </r>
  <r>
    <x v="67"/>
    <x v="247"/>
    <x v="247"/>
    <m/>
    <n v="3"/>
  </r>
  <r>
    <x v="67"/>
    <x v="20"/>
    <x v="20"/>
    <m/>
    <n v="5"/>
  </r>
  <r>
    <x v="67"/>
    <x v="297"/>
    <x v="297"/>
    <m/>
    <n v="100"/>
  </r>
  <r>
    <x v="67"/>
    <x v="21"/>
    <x v="21"/>
    <m/>
    <n v="1"/>
  </r>
  <r>
    <x v="67"/>
    <x v="31"/>
    <x v="31"/>
    <m/>
    <n v="12"/>
  </r>
  <r>
    <x v="67"/>
    <x v="40"/>
    <x v="40"/>
    <m/>
    <n v="4"/>
  </r>
  <r>
    <x v="67"/>
    <x v="120"/>
    <x v="120"/>
    <m/>
    <n v="1"/>
  </r>
  <r>
    <x v="67"/>
    <x v="187"/>
    <x v="187"/>
    <m/>
    <n v="10"/>
  </r>
  <r>
    <x v="67"/>
    <x v="262"/>
    <x v="262"/>
    <m/>
    <n v="10"/>
  </r>
  <r>
    <x v="67"/>
    <x v="0"/>
    <x v="0"/>
    <m/>
    <n v="5"/>
  </r>
  <r>
    <x v="67"/>
    <x v="314"/>
    <x v="313"/>
    <m/>
    <n v="2"/>
  </r>
  <r>
    <x v="67"/>
    <x v="110"/>
    <x v="110"/>
    <m/>
    <n v="1"/>
  </r>
  <r>
    <x v="67"/>
    <x v="26"/>
    <x v="26"/>
    <m/>
    <n v="2"/>
  </r>
  <r>
    <x v="67"/>
    <x v="27"/>
    <x v="27"/>
    <m/>
    <n v="1"/>
  </r>
  <r>
    <x v="67"/>
    <x v="179"/>
    <x v="179"/>
    <m/>
    <n v="1"/>
  </r>
  <r>
    <x v="67"/>
    <x v="53"/>
    <x v="53"/>
    <m/>
    <n v="1"/>
  </r>
  <r>
    <x v="67"/>
    <x v="403"/>
    <x v="402"/>
    <m/>
    <n v="1"/>
  </r>
  <r>
    <x v="67"/>
    <x v="29"/>
    <x v="29"/>
    <m/>
    <n v="2"/>
  </r>
  <r>
    <x v="67"/>
    <x v="114"/>
    <x v="114"/>
    <m/>
    <n v="2"/>
  </r>
  <r>
    <x v="67"/>
    <x v="116"/>
    <x v="116"/>
    <m/>
    <n v="2"/>
  </r>
  <r>
    <x v="67"/>
    <x v="118"/>
    <x v="118"/>
    <m/>
    <n v="1"/>
  </r>
  <r>
    <x v="67"/>
    <x v="33"/>
    <x v="33"/>
    <m/>
    <n v="10"/>
  </r>
  <r>
    <x v="67"/>
    <x v="119"/>
    <x v="119"/>
    <m/>
    <n v="2"/>
  </r>
  <r>
    <x v="67"/>
    <x v="40"/>
    <x v="40"/>
    <m/>
    <n v="6"/>
  </r>
  <r>
    <x v="67"/>
    <x v="121"/>
    <x v="121"/>
    <m/>
    <n v="5"/>
  </r>
  <r>
    <x v="67"/>
    <x v="275"/>
    <x v="275"/>
    <m/>
    <n v="6"/>
  </r>
  <r>
    <x v="67"/>
    <x v="271"/>
    <x v="271"/>
    <m/>
    <n v="10"/>
  </r>
  <r>
    <x v="67"/>
    <x v="132"/>
    <x v="132"/>
    <m/>
    <n v="100"/>
  </r>
  <r>
    <x v="68"/>
    <x v="233"/>
    <x v="233"/>
    <m/>
    <n v="1"/>
  </r>
  <r>
    <x v="68"/>
    <x v="115"/>
    <x v="115"/>
    <m/>
    <n v="1"/>
  </r>
  <r>
    <x v="68"/>
    <x v="95"/>
    <x v="95"/>
    <m/>
    <n v="1"/>
  </r>
  <r>
    <x v="68"/>
    <x v="250"/>
    <x v="250"/>
    <m/>
    <n v="5"/>
  </r>
  <r>
    <x v="68"/>
    <x v="295"/>
    <x v="295"/>
    <m/>
    <n v="5"/>
  </r>
  <r>
    <x v="68"/>
    <x v="230"/>
    <x v="230"/>
    <m/>
    <n v="5"/>
  </r>
  <r>
    <x v="68"/>
    <x v="294"/>
    <x v="294"/>
    <m/>
    <n v="5"/>
  </r>
  <r>
    <x v="68"/>
    <x v="231"/>
    <x v="231"/>
    <m/>
    <n v="5"/>
  </r>
  <r>
    <x v="68"/>
    <x v="264"/>
    <x v="264"/>
    <m/>
    <n v="5"/>
  </r>
  <r>
    <x v="68"/>
    <x v="229"/>
    <x v="229"/>
    <m/>
    <n v="5"/>
  </r>
  <r>
    <x v="68"/>
    <x v="414"/>
    <x v="117"/>
    <n v="80"/>
    <m/>
  </r>
  <r>
    <x v="68"/>
    <x v="132"/>
    <x v="132"/>
    <m/>
    <n v="100"/>
  </r>
  <r>
    <x v="68"/>
    <x v="237"/>
    <x v="237"/>
    <m/>
    <n v="1"/>
  </r>
  <r>
    <x v="68"/>
    <x v="369"/>
    <x v="368"/>
    <m/>
    <n v="1"/>
  </r>
  <r>
    <x v="68"/>
    <x v="78"/>
    <x v="78"/>
    <m/>
    <n v="3"/>
  </r>
  <r>
    <x v="68"/>
    <x v="374"/>
    <x v="373"/>
    <n v="6"/>
    <m/>
  </r>
  <r>
    <x v="68"/>
    <x v="103"/>
    <x v="103"/>
    <n v="5"/>
    <m/>
  </r>
  <r>
    <x v="68"/>
    <x v="218"/>
    <x v="218"/>
    <n v="10"/>
    <m/>
  </r>
  <r>
    <x v="68"/>
    <x v="211"/>
    <x v="211"/>
    <n v="4"/>
    <m/>
  </r>
  <r>
    <x v="68"/>
    <x v="168"/>
    <x v="168"/>
    <n v="40"/>
    <m/>
  </r>
  <r>
    <x v="68"/>
    <x v="238"/>
    <x v="238"/>
    <n v="10"/>
    <m/>
  </r>
  <r>
    <x v="68"/>
    <x v="235"/>
    <x v="235"/>
    <n v="8"/>
    <m/>
  </r>
  <r>
    <x v="68"/>
    <x v="265"/>
    <x v="265"/>
    <n v="8"/>
    <m/>
  </r>
  <r>
    <x v="68"/>
    <x v="249"/>
    <x v="249"/>
    <n v="6"/>
    <m/>
  </r>
  <r>
    <x v="68"/>
    <x v="232"/>
    <x v="232"/>
    <n v="8"/>
    <m/>
  </r>
  <r>
    <x v="68"/>
    <x v="142"/>
    <x v="142"/>
    <n v="20"/>
    <m/>
  </r>
  <r>
    <x v="68"/>
    <x v="216"/>
    <x v="216"/>
    <n v="8"/>
    <m/>
  </r>
  <r>
    <x v="68"/>
    <x v="385"/>
    <x v="384"/>
    <n v="10"/>
    <m/>
  </r>
  <r>
    <x v="68"/>
    <x v="54"/>
    <x v="54"/>
    <m/>
    <n v="1"/>
  </r>
  <r>
    <x v="68"/>
    <x v="143"/>
    <x v="143"/>
    <m/>
    <n v="2"/>
  </r>
  <r>
    <x v="68"/>
    <x v="131"/>
    <x v="131"/>
    <m/>
    <n v="1"/>
  </r>
  <r>
    <x v="68"/>
    <x v="318"/>
    <x v="317"/>
    <m/>
    <n v="4"/>
  </r>
  <r>
    <x v="68"/>
    <x v="284"/>
    <x v="284"/>
    <m/>
    <n v="4"/>
  </r>
  <r>
    <x v="68"/>
    <x v="192"/>
    <x v="192"/>
    <m/>
    <n v="4"/>
  </r>
  <r>
    <x v="68"/>
    <x v="102"/>
    <x v="102"/>
    <m/>
    <n v="2"/>
  </r>
  <r>
    <x v="68"/>
    <x v="95"/>
    <x v="95"/>
    <m/>
    <n v="2"/>
  </r>
  <r>
    <x v="68"/>
    <x v="101"/>
    <x v="101"/>
    <m/>
    <n v="2"/>
  </r>
  <r>
    <x v="68"/>
    <x v="100"/>
    <x v="100"/>
    <m/>
    <n v="2"/>
  </r>
  <r>
    <x v="68"/>
    <x v="1"/>
    <x v="1"/>
    <m/>
    <n v="17"/>
  </r>
  <r>
    <x v="68"/>
    <x v="79"/>
    <x v="79"/>
    <m/>
    <n v="400"/>
  </r>
  <r>
    <x v="68"/>
    <x v="80"/>
    <x v="80"/>
    <m/>
    <n v="200"/>
  </r>
  <r>
    <x v="68"/>
    <x v="81"/>
    <x v="81"/>
    <m/>
    <n v="400"/>
  </r>
  <r>
    <x v="69"/>
    <x v="403"/>
    <x v="402"/>
    <m/>
    <n v="2"/>
  </r>
  <r>
    <x v="69"/>
    <x v="39"/>
    <x v="39"/>
    <m/>
    <n v="3"/>
  </r>
  <r>
    <x v="69"/>
    <x v="166"/>
    <x v="166"/>
    <m/>
    <n v="2"/>
  </r>
  <r>
    <x v="69"/>
    <x v="415"/>
    <x v="413"/>
    <n v="30"/>
    <m/>
  </r>
  <r>
    <x v="69"/>
    <x v="132"/>
    <x v="132"/>
    <m/>
    <n v="1000"/>
  </r>
  <r>
    <x v="69"/>
    <x v="78"/>
    <x v="78"/>
    <m/>
    <n v="36"/>
  </r>
  <r>
    <x v="69"/>
    <x v="3"/>
    <x v="3"/>
    <m/>
    <n v="1"/>
  </r>
  <r>
    <x v="69"/>
    <x v="278"/>
    <x v="278"/>
    <m/>
    <n v="1"/>
  </r>
  <r>
    <x v="69"/>
    <x v="53"/>
    <x v="53"/>
    <m/>
    <n v="1"/>
  </r>
  <r>
    <x v="69"/>
    <x v="152"/>
    <x v="152"/>
    <m/>
    <n v="1"/>
  </r>
  <r>
    <x v="69"/>
    <x v="49"/>
    <x v="49"/>
    <m/>
    <n v="1"/>
  </r>
  <r>
    <x v="69"/>
    <x v="168"/>
    <x v="168"/>
    <m/>
    <n v="1"/>
  </r>
  <r>
    <x v="69"/>
    <x v="3"/>
    <x v="3"/>
    <m/>
    <n v="1"/>
  </r>
  <r>
    <x v="69"/>
    <x v="158"/>
    <x v="158"/>
    <n v="100"/>
    <m/>
  </r>
  <r>
    <x v="69"/>
    <x v="156"/>
    <x v="156"/>
    <n v="1600"/>
    <m/>
  </r>
  <r>
    <x v="69"/>
    <x v="186"/>
    <x v="186"/>
    <m/>
    <n v="150"/>
  </r>
  <r>
    <x v="69"/>
    <x v="53"/>
    <x v="53"/>
    <m/>
    <n v="3"/>
  </r>
  <r>
    <x v="69"/>
    <x v="54"/>
    <x v="54"/>
    <m/>
    <n v="6"/>
  </r>
  <r>
    <x v="69"/>
    <x v="1"/>
    <x v="1"/>
    <m/>
    <n v="12"/>
  </r>
  <r>
    <x v="69"/>
    <x v="151"/>
    <x v="151"/>
    <m/>
    <n v="900"/>
  </r>
  <r>
    <x v="69"/>
    <x v="156"/>
    <x v="156"/>
    <m/>
    <n v="1600"/>
  </r>
  <r>
    <x v="69"/>
    <x v="83"/>
    <x v="83"/>
    <m/>
    <n v="80"/>
  </r>
  <r>
    <x v="69"/>
    <x v="282"/>
    <x v="282"/>
    <m/>
    <n v="120"/>
  </r>
  <r>
    <x v="69"/>
    <x v="158"/>
    <x v="158"/>
    <m/>
    <n v="100"/>
  </r>
  <r>
    <x v="69"/>
    <x v="82"/>
    <x v="82"/>
    <m/>
    <n v="115"/>
  </r>
  <r>
    <x v="69"/>
    <x v="78"/>
    <x v="78"/>
    <m/>
    <n v="2"/>
  </r>
  <r>
    <x v="69"/>
    <x v="51"/>
    <x v="51"/>
    <m/>
    <n v="6"/>
  </r>
  <r>
    <x v="69"/>
    <x v="110"/>
    <x v="110"/>
    <m/>
    <n v="1"/>
  </r>
  <r>
    <x v="69"/>
    <x v="25"/>
    <x v="25"/>
    <m/>
    <n v="1"/>
  </r>
  <r>
    <x v="69"/>
    <x v="176"/>
    <x v="176"/>
    <m/>
    <n v="3"/>
  </r>
  <r>
    <x v="69"/>
    <x v="26"/>
    <x v="26"/>
    <m/>
    <n v="1"/>
  </r>
  <r>
    <x v="69"/>
    <x v="24"/>
    <x v="24"/>
    <m/>
    <n v="2"/>
  </r>
  <r>
    <x v="69"/>
    <x v="111"/>
    <x v="111"/>
    <m/>
    <n v="2"/>
  </r>
  <r>
    <x v="69"/>
    <x v="29"/>
    <x v="29"/>
    <m/>
    <n v="1"/>
  </r>
  <r>
    <x v="69"/>
    <x v="114"/>
    <x v="114"/>
    <m/>
    <n v="1"/>
  </r>
  <r>
    <x v="69"/>
    <x v="116"/>
    <x v="116"/>
    <m/>
    <n v="4"/>
  </r>
  <r>
    <x v="69"/>
    <x v="360"/>
    <x v="359"/>
    <n v="300"/>
    <m/>
  </r>
  <r>
    <x v="69"/>
    <x v="197"/>
    <x v="197"/>
    <n v="300"/>
    <m/>
  </r>
  <r>
    <x v="69"/>
    <x v="416"/>
    <x v="414"/>
    <n v="300"/>
    <m/>
  </r>
  <r>
    <x v="69"/>
    <x v="165"/>
    <x v="165"/>
    <m/>
    <n v="1"/>
  </r>
  <r>
    <x v="70"/>
    <x v="417"/>
    <x v="415"/>
    <n v="10"/>
    <m/>
  </r>
  <r>
    <x v="70"/>
    <x v="418"/>
    <x v="416"/>
    <n v="150"/>
    <m/>
  </r>
  <r>
    <x v="70"/>
    <x v="277"/>
    <x v="277"/>
    <n v="1150"/>
    <m/>
  </r>
  <r>
    <x v="70"/>
    <x v="16"/>
    <x v="16"/>
    <m/>
    <n v="50"/>
  </r>
  <r>
    <x v="70"/>
    <x v="119"/>
    <x v="119"/>
    <m/>
    <n v="3465"/>
  </r>
  <r>
    <x v="70"/>
    <x v="43"/>
    <x v="43"/>
    <m/>
    <n v="1"/>
  </r>
  <r>
    <x v="70"/>
    <x v="104"/>
    <x v="104"/>
    <m/>
    <n v="3"/>
  </r>
  <r>
    <x v="70"/>
    <x v="419"/>
    <x v="417"/>
    <m/>
    <n v="2"/>
  </r>
  <r>
    <x v="70"/>
    <x v="20"/>
    <x v="20"/>
    <n v="5"/>
    <m/>
  </r>
  <r>
    <x v="70"/>
    <x v="18"/>
    <x v="18"/>
    <n v="25"/>
    <m/>
  </r>
  <r>
    <x v="70"/>
    <x v="35"/>
    <x v="35"/>
    <n v="5"/>
    <m/>
  </r>
  <r>
    <x v="70"/>
    <x v="0"/>
    <x v="0"/>
    <m/>
    <n v="1"/>
  </r>
  <r>
    <x v="70"/>
    <x v="0"/>
    <x v="0"/>
    <m/>
    <n v="1"/>
  </r>
  <r>
    <x v="70"/>
    <x v="386"/>
    <x v="385"/>
    <m/>
    <n v="1"/>
  </r>
  <r>
    <x v="70"/>
    <x v="168"/>
    <x v="168"/>
    <m/>
    <n v="1"/>
  </r>
  <r>
    <x v="70"/>
    <x v="102"/>
    <x v="102"/>
    <m/>
    <n v="1"/>
  </r>
  <r>
    <x v="70"/>
    <x v="0"/>
    <x v="0"/>
    <m/>
    <n v="1"/>
  </r>
  <r>
    <x v="70"/>
    <x v="116"/>
    <x v="116"/>
    <m/>
    <n v="6"/>
  </r>
  <r>
    <x v="70"/>
    <x v="414"/>
    <x v="117"/>
    <m/>
    <n v="10"/>
  </r>
  <r>
    <x v="70"/>
    <x v="40"/>
    <x v="40"/>
    <m/>
    <n v="50"/>
  </r>
  <r>
    <x v="70"/>
    <x v="41"/>
    <x v="41"/>
    <m/>
    <n v="1"/>
  </r>
  <r>
    <x v="70"/>
    <x v="30"/>
    <x v="30"/>
    <m/>
    <n v="24"/>
  </r>
  <r>
    <x v="70"/>
    <x v="41"/>
    <x v="41"/>
    <m/>
    <n v="1"/>
  </r>
  <r>
    <x v="70"/>
    <x v="53"/>
    <x v="53"/>
    <m/>
    <n v="1"/>
  </r>
  <r>
    <x v="70"/>
    <x v="51"/>
    <x v="51"/>
    <m/>
    <n v="6"/>
  </r>
  <r>
    <x v="70"/>
    <x v="6"/>
    <x v="6"/>
    <m/>
    <n v="60"/>
  </r>
  <r>
    <x v="70"/>
    <x v="115"/>
    <x v="115"/>
    <m/>
    <n v="1"/>
  </r>
  <r>
    <x v="70"/>
    <x v="330"/>
    <x v="329"/>
    <m/>
    <n v="1"/>
  </r>
  <r>
    <x v="70"/>
    <x v="79"/>
    <x v="79"/>
    <m/>
    <n v="250"/>
  </r>
  <r>
    <x v="70"/>
    <x v="151"/>
    <x v="151"/>
    <m/>
    <n v="100"/>
  </r>
  <r>
    <x v="70"/>
    <x v="80"/>
    <x v="80"/>
    <m/>
    <n v="200"/>
  </r>
  <r>
    <x v="70"/>
    <x v="81"/>
    <x v="81"/>
    <m/>
    <n v="200"/>
  </r>
  <r>
    <x v="70"/>
    <x v="156"/>
    <x v="156"/>
    <m/>
    <n v="400"/>
  </r>
  <r>
    <x v="70"/>
    <x v="0"/>
    <x v="0"/>
    <m/>
    <n v="1"/>
  </r>
  <r>
    <x v="70"/>
    <x v="273"/>
    <x v="273"/>
    <m/>
    <n v="10"/>
  </r>
  <r>
    <x v="70"/>
    <x v="420"/>
    <x v="418"/>
    <m/>
    <n v="2"/>
  </r>
  <r>
    <x v="70"/>
    <x v="366"/>
    <x v="365"/>
    <m/>
    <n v="2"/>
  </r>
  <r>
    <x v="70"/>
    <x v="139"/>
    <x v="139"/>
    <m/>
    <n v="4"/>
  </r>
  <r>
    <x v="70"/>
    <x v="88"/>
    <x v="88"/>
    <m/>
    <n v="4"/>
  </r>
  <r>
    <x v="71"/>
    <x v="93"/>
    <x v="93"/>
    <n v="1"/>
    <m/>
  </r>
  <r>
    <x v="71"/>
    <x v="0"/>
    <x v="0"/>
    <n v="1"/>
    <m/>
  </r>
  <r>
    <x v="71"/>
    <x v="325"/>
    <x v="324"/>
    <m/>
    <n v="1"/>
  </r>
  <r>
    <x v="71"/>
    <x v="306"/>
    <x v="305"/>
    <n v="80"/>
    <m/>
  </r>
  <r>
    <x v="71"/>
    <x v="195"/>
    <x v="195"/>
    <n v="600"/>
    <m/>
  </r>
  <r>
    <x v="71"/>
    <x v="80"/>
    <x v="80"/>
    <n v="1000"/>
    <m/>
  </r>
  <r>
    <x v="71"/>
    <x v="132"/>
    <x v="132"/>
    <n v="9000"/>
    <m/>
  </r>
  <r>
    <x v="71"/>
    <x v="132"/>
    <x v="132"/>
    <n v="1000"/>
    <m/>
  </r>
  <r>
    <x v="71"/>
    <x v="158"/>
    <x v="158"/>
    <n v="100"/>
    <m/>
  </r>
  <r>
    <x v="71"/>
    <x v="151"/>
    <x v="151"/>
    <n v="1000"/>
    <m/>
  </r>
  <r>
    <x v="71"/>
    <x v="344"/>
    <x v="343"/>
    <n v="160"/>
    <m/>
  </r>
  <r>
    <x v="71"/>
    <x v="233"/>
    <x v="233"/>
    <m/>
    <n v="1"/>
  </r>
  <r>
    <x v="71"/>
    <x v="3"/>
    <x v="3"/>
    <m/>
    <n v="1"/>
  </r>
  <r>
    <x v="71"/>
    <x v="10"/>
    <x v="10"/>
    <m/>
    <n v="1"/>
  </r>
  <r>
    <x v="71"/>
    <x v="32"/>
    <x v="32"/>
    <m/>
    <n v="5"/>
  </r>
  <r>
    <x v="71"/>
    <x v="353"/>
    <x v="352"/>
    <m/>
    <n v="12"/>
  </r>
  <r>
    <x v="71"/>
    <x v="152"/>
    <x v="152"/>
    <m/>
    <n v="10"/>
  </r>
  <r>
    <x v="71"/>
    <x v="187"/>
    <x v="187"/>
    <m/>
    <n v="10"/>
  </r>
  <r>
    <x v="71"/>
    <x v="173"/>
    <x v="173"/>
    <m/>
    <n v="50"/>
  </r>
  <r>
    <x v="71"/>
    <x v="13"/>
    <x v="13"/>
    <m/>
    <n v="50"/>
  </r>
  <r>
    <x v="71"/>
    <x v="14"/>
    <x v="14"/>
    <m/>
    <n v="50"/>
  </r>
  <r>
    <x v="71"/>
    <x v="15"/>
    <x v="15"/>
    <m/>
    <n v="50"/>
  </r>
  <r>
    <x v="71"/>
    <x v="16"/>
    <x v="16"/>
    <m/>
    <n v="100"/>
  </r>
  <r>
    <x v="71"/>
    <x v="17"/>
    <x v="17"/>
    <m/>
    <n v="50"/>
  </r>
  <r>
    <x v="71"/>
    <x v="297"/>
    <x v="297"/>
    <m/>
    <n v="600"/>
  </r>
  <r>
    <x v="71"/>
    <x v="186"/>
    <x v="186"/>
    <m/>
    <n v="75"/>
  </r>
  <r>
    <x v="71"/>
    <x v="0"/>
    <x v="0"/>
    <m/>
    <n v="1"/>
  </r>
  <r>
    <x v="71"/>
    <x v="367"/>
    <x v="366"/>
    <m/>
    <n v="1"/>
  </r>
  <r>
    <x v="71"/>
    <x v="297"/>
    <x v="297"/>
    <n v="2000"/>
    <m/>
  </r>
  <r>
    <x v="71"/>
    <x v="421"/>
    <x v="419"/>
    <n v="500"/>
    <m/>
  </r>
  <r>
    <x v="71"/>
    <x v="186"/>
    <x v="186"/>
    <n v="500"/>
    <m/>
  </r>
  <r>
    <x v="71"/>
    <x v="422"/>
    <x v="420"/>
    <m/>
    <n v="10"/>
  </r>
  <r>
    <x v="71"/>
    <x v="423"/>
    <x v="421"/>
    <m/>
    <n v="7"/>
  </r>
  <r>
    <x v="71"/>
    <x v="406"/>
    <x v="405"/>
    <m/>
    <n v="9"/>
  </r>
  <r>
    <x v="71"/>
    <x v="0"/>
    <x v="0"/>
    <m/>
    <n v="5"/>
  </r>
  <r>
    <x v="71"/>
    <x v="110"/>
    <x v="110"/>
    <m/>
    <n v="1"/>
  </r>
  <r>
    <x v="71"/>
    <x v="26"/>
    <x v="26"/>
    <m/>
    <n v="4"/>
  </r>
  <r>
    <x v="71"/>
    <x v="24"/>
    <x v="24"/>
    <m/>
    <n v="2"/>
  </r>
  <r>
    <x v="71"/>
    <x v="178"/>
    <x v="178"/>
    <m/>
    <n v="1"/>
  </r>
  <r>
    <x v="71"/>
    <x v="21"/>
    <x v="21"/>
    <m/>
    <n v="1"/>
  </r>
  <r>
    <x v="71"/>
    <x v="192"/>
    <x v="192"/>
    <m/>
    <n v="2"/>
  </r>
  <r>
    <x v="71"/>
    <x v="403"/>
    <x v="402"/>
    <m/>
    <n v="2"/>
  </r>
  <r>
    <x v="71"/>
    <x v="251"/>
    <x v="251"/>
    <m/>
    <n v="2"/>
  </r>
  <r>
    <x v="71"/>
    <x v="29"/>
    <x v="29"/>
    <m/>
    <n v="2"/>
  </r>
  <r>
    <x v="71"/>
    <x v="132"/>
    <x v="132"/>
    <m/>
    <n v="1000"/>
  </r>
  <r>
    <x v="71"/>
    <x v="33"/>
    <x v="33"/>
    <m/>
    <n v="10"/>
  </r>
  <r>
    <x v="71"/>
    <x v="12"/>
    <x v="12"/>
    <m/>
    <n v="200"/>
  </r>
  <r>
    <x v="71"/>
    <x v="119"/>
    <x v="119"/>
    <m/>
    <n v="1"/>
  </r>
  <r>
    <x v="71"/>
    <x v="121"/>
    <x v="121"/>
    <m/>
    <n v="3"/>
  </r>
  <r>
    <x v="71"/>
    <x v="165"/>
    <x v="165"/>
    <m/>
    <n v="5"/>
  </r>
  <r>
    <x v="71"/>
    <x v="190"/>
    <x v="190"/>
    <m/>
    <n v="12"/>
  </r>
  <r>
    <x v="71"/>
    <x v="275"/>
    <x v="275"/>
    <m/>
    <n v="6"/>
  </r>
  <r>
    <x v="71"/>
    <x v="40"/>
    <x v="40"/>
    <m/>
    <n v="3"/>
  </r>
  <r>
    <x v="71"/>
    <x v="164"/>
    <x v="164"/>
    <m/>
    <n v="1"/>
  </r>
  <r>
    <x v="72"/>
    <x v="181"/>
    <x v="181"/>
    <m/>
    <n v="1"/>
  </r>
  <r>
    <x v="73"/>
    <x v="49"/>
    <x v="49"/>
    <m/>
    <n v="1"/>
  </r>
  <r>
    <x v="73"/>
    <x v="3"/>
    <x v="3"/>
    <m/>
    <n v="1"/>
  </r>
  <r>
    <x v="73"/>
    <x v="177"/>
    <x v="177"/>
    <m/>
    <n v="1"/>
  </r>
  <r>
    <x v="73"/>
    <x v="235"/>
    <x v="235"/>
    <m/>
    <n v="1"/>
  </r>
  <r>
    <x v="73"/>
    <x v="265"/>
    <x v="265"/>
    <m/>
    <n v="1"/>
  </r>
  <r>
    <x v="73"/>
    <x v="215"/>
    <x v="215"/>
    <m/>
    <n v="1"/>
  </r>
  <r>
    <x v="73"/>
    <x v="95"/>
    <x v="95"/>
    <n v="22"/>
    <m/>
  </r>
  <r>
    <x v="73"/>
    <x v="10"/>
    <x v="10"/>
    <m/>
    <n v="2"/>
  </r>
  <r>
    <x v="73"/>
    <x v="11"/>
    <x v="11"/>
    <m/>
    <n v="1"/>
  </r>
  <r>
    <x v="73"/>
    <x v="302"/>
    <x v="301"/>
    <m/>
    <n v="1"/>
  </r>
  <r>
    <x v="73"/>
    <x v="12"/>
    <x v="12"/>
    <m/>
    <n v="300"/>
  </r>
  <r>
    <x v="73"/>
    <x v="357"/>
    <x v="356"/>
    <m/>
    <n v="2"/>
  </r>
  <r>
    <x v="73"/>
    <x v="418"/>
    <x v="416"/>
    <m/>
    <n v="200"/>
  </r>
  <r>
    <x v="73"/>
    <x v="222"/>
    <x v="222"/>
    <m/>
    <n v="2"/>
  </r>
  <r>
    <x v="73"/>
    <x v="223"/>
    <x v="223"/>
    <m/>
    <n v="2"/>
  </r>
  <r>
    <x v="73"/>
    <x v="348"/>
    <x v="347"/>
    <m/>
    <n v="2"/>
  </r>
  <r>
    <x v="73"/>
    <x v="397"/>
    <x v="396"/>
    <m/>
    <n v="50"/>
  </r>
  <r>
    <x v="73"/>
    <x v="326"/>
    <x v="325"/>
    <m/>
    <n v="50"/>
  </r>
  <r>
    <x v="73"/>
    <x v="31"/>
    <x v="31"/>
    <m/>
    <n v="12"/>
  </r>
  <r>
    <x v="73"/>
    <x v="40"/>
    <x v="40"/>
    <m/>
    <n v="3"/>
  </r>
  <r>
    <x v="73"/>
    <x v="91"/>
    <x v="91"/>
    <m/>
    <n v="10"/>
  </r>
  <r>
    <x v="73"/>
    <x v="93"/>
    <x v="93"/>
    <m/>
    <n v="10"/>
  </r>
  <r>
    <x v="73"/>
    <x v="89"/>
    <x v="89"/>
    <m/>
    <n v="10"/>
  </r>
  <r>
    <x v="73"/>
    <x v="30"/>
    <x v="30"/>
    <m/>
    <n v="24"/>
  </r>
  <r>
    <x v="73"/>
    <x v="188"/>
    <x v="188"/>
    <m/>
    <n v="10"/>
  </r>
  <r>
    <x v="73"/>
    <x v="14"/>
    <x v="14"/>
    <m/>
    <n v="100"/>
  </r>
  <r>
    <x v="73"/>
    <x v="172"/>
    <x v="172"/>
    <m/>
    <n v="50"/>
  </r>
  <r>
    <x v="73"/>
    <x v="15"/>
    <x v="15"/>
    <m/>
    <n v="50"/>
  </r>
  <r>
    <x v="73"/>
    <x v="16"/>
    <x v="16"/>
    <m/>
    <n v="50"/>
  </r>
  <r>
    <x v="73"/>
    <x v="17"/>
    <x v="17"/>
    <m/>
    <n v="50"/>
  </r>
  <r>
    <x v="73"/>
    <x v="18"/>
    <x v="18"/>
    <m/>
    <n v="3"/>
  </r>
  <r>
    <x v="73"/>
    <x v="19"/>
    <x v="19"/>
    <m/>
    <n v="4"/>
  </r>
  <r>
    <x v="73"/>
    <x v="20"/>
    <x v="20"/>
    <m/>
    <n v="2"/>
  </r>
  <r>
    <x v="73"/>
    <x v="247"/>
    <x v="247"/>
    <m/>
    <n v="3"/>
  </r>
  <r>
    <x v="73"/>
    <x v="247"/>
    <x v="247"/>
    <m/>
    <n v="2"/>
  </r>
  <r>
    <x v="73"/>
    <x v="35"/>
    <x v="35"/>
    <m/>
    <n v="4"/>
  </r>
  <r>
    <x v="73"/>
    <x v="21"/>
    <x v="21"/>
    <m/>
    <n v="1"/>
  </r>
  <r>
    <x v="73"/>
    <x v="147"/>
    <x v="147"/>
    <m/>
    <n v="1"/>
  </r>
  <r>
    <x v="73"/>
    <x v="286"/>
    <x v="286"/>
    <m/>
    <n v="1"/>
  </r>
  <r>
    <x v="73"/>
    <x v="97"/>
    <x v="97"/>
    <m/>
    <n v="1"/>
  </r>
  <r>
    <x v="73"/>
    <x v="110"/>
    <x v="110"/>
    <m/>
    <n v="1"/>
  </r>
  <r>
    <x v="73"/>
    <x v="176"/>
    <x v="176"/>
    <m/>
    <n v="4"/>
  </r>
  <r>
    <x v="73"/>
    <x v="24"/>
    <x v="24"/>
    <m/>
    <n v="2"/>
  </r>
  <r>
    <x v="73"/>
    <x v="423"/>
    <x v="421"/>
    <m/>
    <n v="1"/>
  </r>
  <r>
    <x v="73"/>
    <x v="179"/>
    <x v="179"/>
    <m/>
    <n v="2"/>
  </r>
  <r>
    <x v="73"/>
    <x v="53"/>
    <x v="53"/>
    <m/>
    <n v="2"/>
  </r>
  <r>
    <x v="73"/>
    <x v="39"/>
    <x v="39"/>
    <m/>
    <n v="1"/>
  </r>
  <r>
    <x v="73"/>
    <x v="113"/>
    <x v="113"/>
    <m/>
    <n v="3"/>
  </r>
  <r>
    <x v="73"/>
    <x v="29"/>
    <x v="29"/>
    <m/>
    <n v="1"/>
  </r>
  <r>
    <x v="73"/>
    <x v="116"/>
    <x v="116"/>
    <m/>
    <n v="2"/>
  </r>
  <r>
    <x v="73"/>
    <x v="118"/>
    <x v="118"/>
    <m/>
    <n v="3"/>
  </r>
  <r>
    <x v="73"/>
    <x v="370"/>
    <x v="369"/>
    <m/>
    <n v="2"/>
  </r>
  <r>
    <x v="73"/>
    <x v="33"/>
    <x v="33"/>
    <m/>
    <n v="10"/>
  </r>
  <r>
    <x v="73"/>
    <x v="40"/>
    <x v="40"/>
    <m/>
    <n v="6"/>
  </r>
  <r>
    <x v="73"/>
    <x v="121"/>
    <x v="121"/>
    <m/>
    <n v="2"/>
  </r>
  <r>
    <x v="73"/>
    <x v="40"/>
    <x v="40"/>
    <m/>
    <n v="1"/>
  </r>
  <r>
    <x v="73"/>
    <x v="318"/>
    <x v="317"/>
    <m/>
    <n v="1"/>
  </r>
  <r>
    <x v="73"/>
    <x v="54"/>
    <x v="54"/>
    <m/>
    <n v="4"/>
  </r>
  <r>
    <x v="73"/>
    <x v="77"/>
    <x v="77"/>
    <m/>
    <n v="3"/>
  </r>
  <r>
    <x v="73"/>
    <x v="144"/>
    <x v="144"/>
    <m/>
    <n v="1"/>
  </r>
  <r>
    <x v="73"/>
    <x v="322"/>
    <x v="321"/>
    <m/>
    <n v="1"/>
  </r>
  <r>
    <x v="74"/>
    <x v="54"/>
    <x v="54"/>
    <m/>
    <n v="1"/>
  </r>
  <r>
    <x v="74"/>
    <x v="214"/>
    <x v="214"/>
    <m/>
    <n v="1"/>
  </r>
  <r>
    <x v="74"/>
    <x v="142"/>
    <x v="142"/>
    <m/>
    <n v="1"/>
  </r>
  <r>
    <x v="74"/>
    <x v="162"/>
    <x v="162"/>
    <m/>
    <n v="1"/>
  </r>
  <r>
    <x v="74"/>
    <x v="166"/>
    <x v="166"/>
    <m/>
    <n v="1"/>
  </r>
  <r>
    <x v="74"/>
    <x v="193"/>
    <x v="193"/>
    <m/>
    <n v="1"/>
  </r>
  <r>
    <x v="74"/>
    <x v="234"/>
    <x v="234"/>
    <m/>
    <n v="1"/>
  </r>
  <r>
    <x v="74"/>
    <x v="142"/>
    <x v="142"/>
    <m/>
    <n v="1"/>
  </r>
  <r>
    <x v="74"/>
    <x v="0"/>
    <x v="0"/>
    <m/>
    <n v="1"/>
  </r>
  <r>
    <x v="74"/>
    <x v="211"/>
    <x v="211"/>
    <m/>
    <n v="1"/>
  </r>
  <r>
    <x v="74"/>
    <x v="34"/>
    <x v="34"/>
    <m/>
    <n v="1"/>
  </r>
  <r>
    <x v="74"/>
    <x v="369"/>
    <x v="368"/>
    <m/>
    <n v="1"/>
  </r>
  <r>
    <x v="74"/>
    <x v="54"/>
    <x v="54"/>
    <m/>
    <n v="1"/>
  </r>
  <r>
    <x v="74"/>
    <x v="210"/>
    <x v="210"/>
    <m/>
    <n v="1"/>
  </r>
  <r>
    <x v="74"/>
    <x v="347"/>
    <x v="346"/>
    <m/>
    <n v="4"/>
  </r>
  <r>
    <x v="74"/>
    <x v="132"/>
    <x v="132"/>
    <m/>
    <n v="100"/>
  </r>
  <r>
    <x v="74"/>
    <x v="273"/>
    <x v="273"/>
    <m/>
    <n v="10"/>
  </r>
  <r>
    <x v="74"/>
    <x v="353"/>
    <x v="352"/>
    <m/>
    <n v="48"/>
  </r>
  <r>
    <x v="74"/>
    <x v="46"/>
    <x v="46"/>
    <m/>
    <n v="30"/>
  </r>
  <r>
    <x v="74"/>
    <x v="88"/>
    <x v="88"/>
    <m/>
    <n v="2"/>
  </r>
  <r>
    <x v="74"/>
    <x v="6"/>
    <x v="6"/>
    <m/>
    <n v="50"/>
  </r>
  <r>
    <x v="74"/>
    <x v="88"/>
    <x v="88"/>
    <m/>
    <n v="50"/>
  </r>
  <r>
    <x v="74"/>
    <x v="116"/>
    <x v="116"/>
    <m/>
    <n v="10"/>
  </r>
  <r>
    <x v="74"/>
    <x v="0"/>
    <x v="0"/>
    <m/>
    <n v="1"/>
  </r>
  <r>
    <x v="74"/>
    <x v="240"/>
    <x v="240"/>
    <m/>
    <n v="1"/>
  </r>
  <r>
    <x v="74"/>
    <x v="193"/>
    <x v="193"/>
    <m/>
    <n v="1"/>
  </r>
  <r>
    <x v="74"/>
    <x v="234"/>
    <x v="234"/>
    <m/>
    <n v="1"/>
  </r>
  <r>
    <x v="74"/>
    <x v="138"/>
    <x v="138"/>
    <m/>
    <n v="1"/>
  </r>
  <r>
    <x v="74"/>
    <x v="211"/>
    <x v="211"/>
    <m/>
    <n v="1"/>
  </r>
  <r>
    <x v="74"/>
    <x v="132"/>
    <x v="132"/>
    <m/>
    <n v="100"/>
  </r>
  <r>
    <x v="74"/>
    <x v="181"/>
    <x v="181"/>
    <n v="20"/>
    <m/>
  </r>
  <r>
    <x v="74"/>
    <x v="104"/>
    <x v="104"/>
    <n v="5"/>
    <m/>
  </r>
  <r>
    <x v="74"/>
    <x v="233"/>
    <x v="233"/>
    <n v="5"/>
    <m/>
  </r>
  <r>
    <x v="74"/>
    <x v="40"/>
    <x v="40"/>
    <n v="200"/>
    <m/>
  </r>
  <r>
    <x v="74"/>
    <x v="327"/>
    <x v="326"/>
    <n v="9"/>
    <m/>
  </r>
  <r>
    <x v="74"/>
    <x v="256"/>
    <x v="256"/>
    <n v="20"/>
    <m/>
  </r>
  <r>
    <x v="74"/>
    <x v="257"/>
    <x v="257"/>
    <n v="20"/>
    <m/>
  </r>
  <r>
    <x v="74"/>
    <x v="373"/>
    <x v="372"/>
    <n v="20"/>
    <m/>
  </r>
  <r>
    <x v="74"/>
    <x v="167"/>
    <x v="167"/>
    <n v="5"/>
    <m/>
  </r>
  <r>
    <x v="74"/>
    <x v="275"/>
    <x v="275"/>
    <m/>
    <n v="1"/>
  </r>
  <r>
    <x v="74"/>
    <x v="217"/>
    <x v="217"/>
    <m/>
    <n v="1"/>
  </r>
  <r>
    <x v="74"/>
    <x v="219"/>
    <x v="219"/>
    <m/>
    <n v="1"/>
  </r>
  <r>
    <x v="74"/>
    <x v="96"/>
    <x v="96"/>
    <n v="4"/>
    <m/>
  </r>
  <r>
    <x v="74"/>
    <x v="21"/>
    <x v="21"/>
    <n v="15"/>
    <m/>
  </r>
  <r>
    <x v="74"/>
    <x v="26"/>
    <x v="26"/>
    <n v="40"/>
    <m/>
  </r>
  <r>
    <x v="74"/>
    <x v="345"/>
    <x v="344"/>
    <m/>
    <n v="1"/>
  </r>
  <r>
    <x v="74"/>
    <x v="49"/>
    <x v="49"/>
    <m/>
    <n v="1"/>
  </r>
  <r>
    <x v="74"/>
    <x v="151"/>
    <x v="151"/>
    <m/>
    <n v="50"/>
  </r>
  <r>
    <x v="74"/>
    <x v="80"/>
    <x v="80"/>
    <m/>
    <n v="50"/>
  </r>
  <r>
    <x v="74"/>
    <x v="156"/>
    <x v="156"/>
    <m/>
    <n v="400"/>
  </r>
  <r>
    <x v="74"/>
    <x v="204"/>
    <x v="204"/>
    <m/>
    <n v="35"/>
  </r>
  <r>
    <x v="74"/>
    <x v="84"/>
    <x v="84"/>
    <m/>
    <n v="35"/>
  </r>
  <r>
    <x v="74"/>
    <x v="399"/>
    <x v="398"/>
    <m/>
    <n v="11"/>
  </r>
  <r>
    <x v="74"/>
    <x v="278"/>
    <x v="278"/>
    <m/>
    <n v="1"/>
  </r>
  <r>
    <x v="74"/>
    <x v="399"/>
    <x v="398"/>
    <m/>
    <n v="8"/>
  </r>
  <r>
    <x v="75"/>
    <x v="34"/>
    <x v="34"/>
    <m/>
    <n v="2"/>
  </r>
  <r>
    <x v="75"/>
    <x v="318"/>
    <x v="317"/>
    <m/>
    <n v="1"/>
  </r>
  <r>
    <x v="75"/>
    <x v="6"/>
    <x v="6"/>
    <m/>
    <n v="2"/>
  </r>
  <r>
    <x v="75"/>
    <x v="49"/>
    <x v="49"/>
    <m/>
    <n v="1"/>
  </r>
  <r>
    <x v="75"/>
    <x v="40"/>
    <x v="40"/>
    <m/>
    <n v="2"/>
  </r>
  <r>
    <x v="75"/>
    <x v="361"/>
    <x v="360"/>
    <m/>
    <n v="3"/>
  </r>
  <r>
    <x v="75"/>
    <x v="82"/>
    <x v="82"/>
    <m/>
    <n v="230"/>
  </r>
  <r>
    <x v="75"/>
    <x v="395"/>
    <x v="394"/>
    <m/>
    <n v="1"/>
  </r>
  <r>
    <x v="75"/>
    <x v="78"/>
    <x v="78"/>
    <m/>
    <n v="4"/>
  </r>
  <r>
    <x v="75"/>
    <x v="173"/>
    <x v="173"/>
    <n v="200"/>
    <m/>
  </r>
  <r>
    <x v="75"/>
    <x v="347"/>
    <x v="346"/>
    <n v="20"/>
    <m/>
  </r>
  <r>
    <x v="75"/>
    <x v="101"/>
    <x v="101"/>
    <m/>
    <n v="6"/>
  </r>
  <r>
    <x v="75"/>
    <x v="100"/>
    <x v="100"/>
    <m/>
    <n v="6"/>
  </r>
  <r>
    <x v="75"/>
    <x v="102"/>
    <x v="102"/>
    <m/>
    <n v="6"/>
  </r>
  <r>
    <x v="75"/>
    <x v="95"/>
    <x v="95"/>
    <m/>
    <n v="6"/>
  </r>
  <r>
    <x v="75"/>
    <x v="30"/>
    <x v="30"/>
    <m/>
    <n v="72"/>
  </r>
  <r>
    <x v="75"/>
    <x v="30"/>
    <x v="30"/>
    <m/>
    <n v="12"/>
  </r>
  <r>
    <x v="75"/>
    <x v="162"/>
    <x v="162"/>
    <n v="1"/>
    <m/>
  </r>
  <r>
    <x v="75"/>
    <x v="30"/>
    <x v="30"/>
    <n v="240"/>
    <m/>
  </r>
  <r>
    <x v="75"/>
    <x v="8"/>
    <x v="8"/>
    <n v="20"/>
    <m/>
  </r>
  <r>
    <x v="75"/>
    <x v="414"/>
    <x v="117"/>
    <n v="20"/>
    <m/>
  </r>
  <r>
    <x v="75"/>
    <x v="185"/>
    <x v="185"/>
    <n v="5"/>
    <m/>
  </r>
  <r>
    <x v="75"/>
    <x v="144"/>
    <x v="144"/>
    <n v="4"/>
    <m/>
  </r>
  <r>
    <x v="75"/>
    <x v="279"/>
    <x v="279"/>
    <m/>
    <n v="1"/>
  </r>
  <r>
    <x v="75"/>
    <x v="40"/>
    <x v="40"/>
    <m/>
    <n v="1"/>
  </r>
  <r>
    <x v="75"/>
    <x v="0"/>
    <x v="0"/>
    <m/>
    <n v="10"/>
  </r>
  <r>
    <x v="75"/>
    <x v="110"/>
    <x v="110"/>
    <m/>
    <n v="1"/>
  </r>
  <r>
    <x v="75"/>
    <x v="176"/>
    <x v="176"/>
    <m/>
    <n v="10"/>
  </r>
  <r>
    <x v="75"/>
    <x v="26"/>
    <x v="26"/>
    <m/>
    <n v="4"/>
  </r>
  <r>
    <x v="75"/>
    <x v="24"/>
    <x v="24"/>
    <m/>
    <n v="3"/>
  </r>
  <r>
    <x v="75"/>
    <x v="423"/>
    <x v="421"/>
    <m/>
    <n v="1"/>
  </r>
  <r>
    <x v="75"/>
    <x v="27"/>
    <x v="27"/>
    <m/>
    <n v="1"/>
  </r>
  <r>
    <x v="75"/>
    <x v="99"/>
    <x v="99"/>
    <m/>
    <n v="1"/>
  </r>
  <r>
    <x v="75"/>
    <x v="53"/>
    <x v="53"/>
    <m/>
    <n v="2"/>
  </r>
  <r>
    <x v="75"/>
    <x v="251"/>
    <x v="251"/>
    <m/>
    <n v="1"/>
  </r>
  <r>
    <x v="75"/>
    <x v="28"/>
    <x v="28"/>
    <m/>
    <n v="2"/>
  </r>
  <r>
    <x v="75"/>
    <x v="29"/>
    <x v="29"/>
    <m/>
    <n v="2"/>
  </r>
  <r>
    <x v="75"/>
    <x v="114"/>
    <x v="114"/>
    <m/>
    <n v="1"/>
  </r>
  <r>
    <x v="75"/>
    <x v="116"/>
    <x v="116"/>
    <m/>
    <n v="2"/>
  </r>
  <r>
    <x v="75"/>
    <x v="118"/>
    <x v="118"/>
    <m/>
    <n v="2"/>
  </r>
  <r>
    <x v="75"/>
    <x v="33"/>
    <x v="33"/>
    <m/>
    <n v="10"/>
  </r>
  <r>
    <x v="75"/>
    <x v="119"/>
    <x v="119"/>
    <m/>
    <n v="4"/>
  </r>
  <r>
    <x v="75"/>
    <x v="120"/>
    <x v="120"/>
    <m/>
    <n v="2"/>
  </r>
  <r>
    <x v="75"/>
    <x v="275"/>
    <x v="275"/>
    <m/>
    <n v="6"/>
  </r>
  <r>
    <x v="75"/>
    <x v="0"/>
    <x v="0"/>
    <m/>
    <n v="1"/>
  </r>
  <r>
    <x v="75"/>
    <x v="0"/>
    <x v="0"/>
    <m/>
    <n v="1"/>
  </r>
  <r>
    <x v="75"/>
    <x v="4"/>
    <x v="4"/>
    <m/>
    <n v="2"/>
  </r>
  <r>
    <x v="75"/>
    <x v="206"/>
    <x v="206"/>
    <m/>
    <n v="2"/>
  </r>
  <r>
    <x v="75"/>
    <x v="134"/>
    <x v="134"/>
    <m/>
    <n v="1"/>
  </r>
  <r>
    <x v="76"/>
    <x v="32"/>
    <x v="32"/>
    <m/>
    <n v="5"/>
  </r>
  <r>
    <x v="76"/>
    <x v="184"/>
    <x v="184"/>
    <m/>
    <n v="1"/>
  </r>
  <r>
    <x v="76"/>
    <x v="51"/>
    <x v="51"/>
    <m/>
    <n v="2"/>
  </r>
  <r>
    <x v="76"/>
    <x v="3"/>
    <x v="3"/>
    <m/>
    <n v="1"/>
  </r>
  <r>
    <x v="76"/>
    <x v="152"/>
    <x v="152"/>
    <m/>
    <n v="1"/>
  </r>
  <r>
    <x v="76"/>
    <x v="115"/>
    <x v="115"/>
    <m/>
    <n v="1"/>
  </r>
  <r>
    <x v="76"/>
    <x v="78"/>
    <x v="78"/>
    <m/>
    <n v="1"/>
  </r>
  <r>
    <x v="76"/>
    <x v="54"/>
    <x v="54"/>
    <m/>
    <n v="1"/>
  </r>
  <r>
    <x v="76"/>
    <x v="163"/>
    <x v="163"/>
    <m/>
    <n v="1"/>
  </r>
  <r>
    <x v="76"/>
    <x v="407"/>
    <x v="406"/>
    <m/>
    <n v="1"/>
  </r>
  <r>
    <x v="76"/>
    <x v="152"/>
    <x v="152"/>
    <m/>
    <n v="20"/>
  </r>
  <r>
    <x v="76"/>
    <x v="187"/>
    <x v="187"/>
    <m/>
    <n v="20"/>
  </r>
  <r>
    <x v="76"/>
    <x v="213"/>
    <x v="213"/>
    <n v="12"/>
    <m/>
  </r>
  <r>
    <x v="76"/>
    <x v="98"/>
    <x v="98"/>
    <m/>
    <n v="1"/>
  </r>
  <r>
    <x v="76"/>
    <x v="40"/>
    <x v="40"/>
    <m/>
    <n v="1"/>
  </r>
  <r>
    <x v="76"/>
    <x v="361"/>
    <x v="360"/>
    <m/>
    <n v="1"/>
  </r>
  <r>
    <x v="76"/>
    <x v="284"/>
    <x v="284"/>
    <n v="1"/>
    <m/>
  </r>
  <r>
    <x v="76"/>
    <x v="118"/>
    <x v="118"/>
    <n v="2"/>
    <m/>
  </r>
  <r>
    <x v="76"/>
    <x v="239"/>
    <x v="239"/>
    <m/>
    <n v="3"/>
  </r>
  <r>
    <x v="76"/>
    <x v="114"/>
    <x v="114"/>
    <n v="8"/>
    <m/>
  </r>
  <r>
    <x v="76"/>
    <x v="339"/>
    <x v="338"/>
    <m/>
    <n v="8"/>
  </r>
  <r>
    <x v="76"/>
    <x v="358"/>
    <x v="357"/>
    <n v="10"/>
    <m/>
  </r>
  <r>
    <x v="76"/>
    <x v="115"/>
    <x v="115"/>
    <m/>
    <n v="1"/>
  </r>
  <r>
    <x v="76"/>
    <x v="122"/>
    <x v="122"/>
    <m/>
    <n v="1"/>
  </r>
  <r>
    <x v="76"/>
    <x v="353"/>
    <x v="352"/>
    <n v="2"/>
    <m/>
  </r>
  <r>
    <x v="76"/>
    <x v="152"/>
    <x v="152"/>
    <m/>
    <n v="2"/>
  </r>
  <r>
    <x v="76"/>
    <x v="188"/>
    <x v="188"/>
    <m/>
    <n v="20"/>
  </r>
  <r>
    <x v="76"/>
    <x v="297"/>
    <x v="297"/>
    <m/>
    <n v="200"/>
  </r>
  <r>
    <x v="76"/>
    <x v="32"/>
    <x v="32"/>
    <m/>
    <n v="10"/>
  </r>
  <r>
    <x v="76"/>
    <x v="47"/>
    <x v="47"/>
    <m/>
    <n v="1"/>
  </r>
  <r>
    <x v="76"/>
    <x v="298"/>
    <x v="298"/>
    <n v="800"/>
    <m/>
  </r>
  <r>
    <x v="76"/>
    <x v="424"/>
    <x v="422"/>
    <n v="500"/>
    <m/>
  </r>
  <r>
    <x v="76"/>
    <x v="425"/>
    <x v="423"/>
    <n v="200"/>
    <m/>
  </r>
  <r>
    <x v="76"/>
    <x v="426"/>
    <x v="424"/>
    <n v="600"/>
    <m/>
  </r>
  <r>
    <x v="76"/>
    <x v="119"/>
    <x v="119"/>
    <n v="3200"/>
    <m/>
  </r>
  <r>
    <x v="76"/>
    <x v="427"/>
    <x v="425"/>
    <n v="1000"/>
    <m/>
  </r>
  <r>
    <x v="76"/>
    <x v="299"/>
    <x v="299"/>
    <n v="800"/>
    <m/>
  </r>
  <r>
    <x v="76"/>
    <x v="402"/>
    <x v="401"/>
    <n v="500"/>
    <m/>
  </r>
  <r>
    <x v="76"/>
    <x v="349"/>
    <x v="348"/>
    <n v="400"/>
    <m/>
  </r>
  <r>
    <x v="76"/>
    <x v="383"/>
    <x v="382"/>
    <n v="500"/>
    <m/>
  </r>
  <r>
    <x v="76"/>
    <x v="186"/>
    <x v="186"/>
    <m/>
    <n v="25"/>
  </r>
  <r>
    <x v="76"/>
    <x v="186"/>
    <x v="186"/>
    <n v="25"/>
    <m/>
  </r>
  <r>
    <x v="76"/>
    <x v="98"/>
    <x v="98"/>
    <m/>
    <n v="1"/>
  </r>
  <r>
    <x v="76"/>
    <x v="226"/>
    <x v="226"/>
    <m/>
    <n v="1"/>
  </r>
  <r>
    <x v="76"/>
    <x v="239"/>
    <x v="239"/>
    <m/>
    <n v="1"/>
  </r>
  <r>
    <x v="76"/>
    <x v="347"/>
    <x v="346"/>
    <m/>
    <n v="343"/>
  </r>
  <r>
    <x v="76"/>
    <x v="120"/>
    <x v="120"/>
    <m/>
    <n v="1"/>
  </r>
  <r>
    <x v="76"/>
    <x v="54"/>
    <x v="54"/>
    <m/>
    <n v="1"/>
  </r>
  <r>
    <x v="76"/>
    <x v="122"/>
    <x v="122"/>
    <m/>
    <n v="1"/>
  </r>
  <r>
    <x v="76"/>
    <x v="187"/>
    <x v="187"/>
    <m/>
    <n v="10"/>
  </r>
  <r>
    <x v="76"/>
    <x v="262"/>
    <x v="262"/>
    <m/>
    <n v="10"/>
  </r>
  <r>
    <x v="76"/>
    <x v="188"/>
    <x v="188"/>
    <m/>
    <n v="10"/>
  </r>
  <r>
    <x v="76"/>
    <x v="79"/>
    <x v="79"/>
    <m/>
    <n v="50"/>
  </r>
  <r>
    <x v="76"/>
    <x v="151"/>
    <x v="151"/>
    <m/>
    <n v="150"/>
  </r>
  <r>
    <x v="76"/>
    <x v="80"/>
    <x v="80"/>
    <m/>
    <n v="100"/>
  </r>
  <r>
    <x v="76"/>
    <x v="135"/>
    <x v="135"/>
    <m/>
    <n v="1"/>
  </r>
  <r>
    <x v="77"/>
    <x v="78"/>
    <x v="78"/>
    <m/>
    <n v="3"/>
  </r>
  <r>
    <x v="77"/>
    <x v="195"/>
    <x v="195"/>
    <m/>
    <n v="2000"/>
  </r>
  <r>
    <x v="77"/>
    <x v="385"/>
    <x v="384"/>
    <m/>
    <n v="1"/>
  </r>
  <r>
    <x v="77"/>
    <x v="183"/>
    <x v="183"/>
    <m/>
    <n v="1"/>
  </r>
  <r>
    <x v="77"/>
    <x v="89"/>
    <x v="89"/>
    <m/>
    <n v="3"/>
  </r>
  <r>
    <x v="77"/>
    <x v="228"/>
    <x v="228"/>
    <m/>
    <n v="1"/>
  </r>
  <r>
    <x v="77"/>
    <x v="234"/>
    <x v="234"/>
    <m/>
    <n v="1"/>
  </r>
  <r>
    <x v="77"/>
    <x v="223"/>
    <x v="223"/>
    <m/>
    <n v="1"/>
  </r>
  <r>
    <x v="77"/>
    <x v="316"/>
    <x v="315"/>
    <m/>
    <n v="200"/>
  </r>
  <r>
    <x v="77"/>
    <x v="386"/>
    <x v="385"/>
    <n v="8"/>
    <m/>
  </r>
  <r>
    <x v="77"/>
    <x v="316"/>
    <x v="315"/>
    <n v="2000"/>
    <m/>
  </r>
  <r>
    <x v="77"/>
    <x v="134"/>
    <x v="134"/>
    <m/>
    <n v="1"/>
  </r>
  <r>
    <x v="77"/>
    <x v="88"/>
    <x v="88"/>
    <m/>
    <n v="2"/>
  </r>
  <r>
    <x v="77"/>
    <x v="0"/>
    <x v="0"/>
    <m/>
    <n v="1"/>
  </r>
  <r>
    <x v="77"/>
    <x v="414"/>
    <x v="117"/>
    <m/>
    <n v="2"/>
  </r>
  <r>
    <x v="77"/>
    <x v="122"/>
    <x v="122"/>
    <m/>
    <n v="1"/>
  </r>
  <r>
    <x v="77"/>
    <x v="248"/>
    <x v="248"/>
    <m/>
    <n v="2"/>
  </r>
  <r>
    <x v="77"/>
    <x v="0"/>
    <x v="0"/>
    <m/>
    <n v="2"/>
  </r>
  <r>
    <x v="77"/>
    <x v="361"/>
    <x v="360"/>
    <n v="2"/>
    <m/>
  </r>
  <r>
    <x v="77"/>
    <x v="98"/>
    <x v="98"/>
    <n v="1"/>
    <m/>
  </r>
  <r>
    <x v="77"/>
    <x v="11"/>
    <x v="11"/>
    <n v="15"/>
    <m/>
  </r>
  <r>
    <x v="77"/>
    <x v="10"/>
    <x v="10"/>
    <n v="14"/>
    <m/>
  </r>
  <r>
    <x v="77"/>
    <x v="302"/>
    <x v="301"/>
    <n v="10"/>
    <m/>
  </r>
  <r>
    <x v="77"/>
    <x v="168"/>
    <x v="168"/>
    <m/>
    <n v="1"/>
  </r>
  <r>
    <x v="77"/>
    <x v="168"/>
    <x v="168"/>
    <m/>
    <n v="1"/>
  </r>
  <r>
    <x v="77"/>
    <x v="428"/>
    <x v="426"/>
    <n v="19"/>
    <m/>
  </r>
  <r>
    <x v="77"/>
    <x v="167"/>
    <x v="167"/>
    <n v="4"/>
    <m/>
  </r>
  <r>
    <x v="77"/>
    <x v="243"/>
    <x v="243"/>
    <m/>
    <n v="1"/>
  </r>
  <r>
    <x v="77"/>
    <x v="14"/>
    <x v="14"/>
    <n v="500"/>
    <m/>
  </r>
  <r>
    <x v="77"/>
    <x v="13"/>
    <x v="13"/>
    <n v="500"/>
    <m/>
  </r>
  <r>
    <x v="77"/>
    <x v="78"/>
    <x v="78"/>
    <m/>
    <n v="2"/>
  </r>
  <r>
    <x v="77"/>
    <x v="267"/>
    <x v="267"/>
    <m/>
    <n v="6"/>
  </r>
  <r>
    <x v="77"/>
    <x v="3"/>
    <x v="3"/>
    <m/>
    <n v="6"/>
  </r>
  <r>
    <x v="77"/>
    <x v="40"/>
    <x v="40"/>
    <m/>
    <n v="5"/>
  </r>
  <r>
    <x v="77"/>
    <x v="21"/>
    <x v="21"/>
    <m/>
    <n v="1"/>
  </r>
  <r>
    <x v="77"/>
    <x v="234"/>
    <x v="234"/>
    <m/>
    <n v="4"/>
  </r>
  <r>
    <x v="77"/>
    <x v="28"/>
    <x v="28"/>
    <m/>
    <n v="3"/>
  </r>
  <r>
    <x v="77"/>
    <x v="95"/>
    <x v="95"/>
    <m/>
    <n v="6"/>
  </r>
  <r>
    <x v="77"/>
    <x v="303"/>
    <x v="302"/>
    <m/>
    <n v="1"/>
  </r>
  <r>
    <x v="77"/>
    <x v="90"/>
    <x v="90"/>
    <m/>
    <n v="10"/>
  </r>
  <r>
    <x v="77"/>
    <x v="115"/>
    <x v="115"/>
    <m/>
    <n v="12"/>
  </r>
  <r>
    <x v="77"/>
    <x v="92"/>
    <x v="92"/>
    <m/>
    <n v="10"/>
  </r>
  <r>
    <x v="77"/>
    <x v="93"/>
    <x v="93"/>
    <m/>
    <n v="10"/>
  </r>
  <r>
    <x v="77"/>
    <x v="152"/>
    <x v="152"/>
    <m/>
    <n v="10"/>
  </r>
  <r>
    <x v="77"/>
    <x v="187"/>
    <x v="187"/>
    <m/>
    <n v="10"/>
  </r>
  <r>
    <x v="77"/>
    <x v="122"/>
    <x v="122"/>
    <m/>
    <n v="12"/>
  </r>
  <r>
    <x v="77"/>
    <x v="262"/>
    <x v="262"/>
    <m/>
    <n v="10"/>
  </r>
  <r>
    <x v="77"/>
    <x v="188"/>
    <x v="188"/>
    <m/>
    <n v="10"/>
  </r>
  <r>
    <x v="77"/>
    <x v="13"/>
    <x v="13"/>
    <m/>
    <n v="50"/>
  </r>
  <r>
    <x v="77"/>
    <x v="14"/>
    <x v="14"/>
    <m/>
    <n v="50"/>
  </r>
  <r>
    <x v="77"/>
    <x v="19"/>
    <x v="19"/>
    <m/>
    <n v="1"/>
  </r>
  <r>
    <x v="77"/>
    <x v="247"/>
    <x v="247"/>
    <m/>
    <n v="4"/>
  </r>
  <r>
    <x v="77"/>
    <x v="20"/>
    <x v="20"/>
    <m/>
    <n v="1"/>
  </r>
  <r>
    <x v="77"/>
    <x v="361"/>
    <x v="360"/>
    <m/>
    <n v="2"/>
  </r>
  <r>
    <x v="77"/>
    <x v="98"/>
    <x v="98"/>
    <m/>
    <n v="2"/>
  </r>
  <r>
    <x v="77"/>
    <x v="40"/>
    <x v="40"/>
    <m/>
    <n v="7"/>
  </r>
  <r>
    <x v="77"/>
    <x v="331"/>
    <x v="330"/>
    <m/>
    <n v="1"/>
  </r>
  <r>
    <x v="77"/>
    <x v="235"/>
    <x v="235"/>
    <m/>
    <n v="1"/>
  </r>
  <r>
    <x v="77"/>
    <x v="40"/>
    <x v="40"/>
    <m/>
    <n v="1"/>
  </r>
  <r>
    <x v="77"/>
    <x v="184"/>
    <x v="184"/>
    <m/>
    <n v="1"/>
  </r>
  <r>
    <x v="77"/>
    <x v="26"/>
    <x v="26"/>
    <m/>
    <n v="1"/>
  </r>
  <r>
    <x v="77"/>
    <x v="24"/>
    <x v="24"/>
    <m/>
    <n v="1"/>
  </r>
  <r>
    <x v="77"/>
    <x v="27"/>
    <x v="27"/>
    <m/>
    <n v="1"/>
  </r>
  <r>
    <x v="77"/>
    <x v="179"/>
    <x v="179"/>
    <m/>
    <n v="1"/>
  </r>
  <r>
    <x v="77"/>
    <x v="29"/>
    <x v="29"/>
    <m/>
    <n v="1"/>
  </r>
  <r>
    <x v="77"/>
    <x v="114"/>
    <x v="114"/>
    <m/>
    <n v="1"/>
  </r>
  <r>
    <x v="77"/>
    <x v="116"/>
    <x v="116"/>
    <m/>
    <n v="2"/>
  </r>
  <r>
    <x v="77"/>
    <x v="118"/>
    <x v="118"/>
    <m/>
    <n v="1"/>
  </r>
  <r>
    <x v="77"/>
    <x v="33"/>
    <x v="33"/>
    <m/>
    <n v="10"/>
  </r>
  <r>
    <x v="77"/>
    <x v="40"/>
    <x v="40"/>
    <m/>
    <n v="4"/>
  </r>
  <r>
    <x v="77"/>
    <x v="121"/>
    <x v="121"/>
    <m/>
    <n v="4"/>
  </r>
  <r>
    <x v="77"/>
    <x v="275"/>
    <x v="275"/>
    <m/>
    <n v="6"/>
  </r>
  <r>
    <x v="77"/>
    <x v="54"/>
    <x v="54"/>
    <m/>
    <n v="1"/>
  </r>
  <r>
    <x v="77"/>
    <x v="53"/>
    <x v="53"/>
    <m/>
    <n v="1"/>
  </r>
  <r>
    <x v="78"/>
    <x v="239"/>
    <x v="239"/>
    <m/>
    <n v="1"/>
  </r>
  <r>
    <x v="79"/>
    <x v="214"/>
    <x v="214"/>
    <m/>
    <n v="1"/>
  </r>
  <r>
    <x v="79"/>
    <x v="3"/>
    <x v="3"/>
    <m/>
    <n v="1"/>
  </r>
  <r>
    <x v="79"/>
    <x v="40"/>
    <x v="40"/>
    <m/>
    <n v="6"/>
  </r>
  <r>
    <x v="79"/>
    <x v="17"/>
    <x v="17"/>
    <n v="200"/>
    <m/>
  </r>
  <r>
    <x v="79"/>
    <x v="17"/>
    <x v="17"/>
    <n v="500"/>
    <m/>
  </r>
  <r>
    <x v="79"/>
    <x v="16"/>
    <x v="16"/>
    <n v="200"/>
    <m/>
  </r>
  <r>
    <x v="79"/>
    <x v="189"/>
    <x v="189"/>
    <n v="100"/>
    <m/>
  </r>
  <r>
    <x v="79"/>
    <x v="15"/>
    <x v="15"/>
    <n v="700"/>
    <m/>
  </r>
  <r>
    <x v="79"/>
    <x v="294"/>
    <x v="294"/>
    <n v="11"/>
    <m/>
  </r>
  <r>
    <x v="79"/>
    <x v="132"/>
    <x v="132"/>
    <m/>
    <n v="100"/>
  </r>
  <r>
    <x v="79"/>
    <x v="206"/>
    <x v="206"/>
    <m/>
    <n v="2"/>
  </r>
  <r>
    <x v="79"/>
    <x v="0"/>
    <x v="0"/>
    <m/>
    <n v="8"/>
  </r>
  <r>
    <x v="79"/>
    <x v="6"/>
    <x v="6"/>
    <m/>
    <n v="30"/>
  </r>
  <r>
    <x v="79"/>
    <x v="98"/>
    <x v="98"/>
    <m/>
    <n v="1"/>
  </r>
  <r>
    <x v="79"/>
    <x v="10"/>
    <x v="10"/>
    <m/>
    <n v="1"/>
  </r>
  <r>
    <x v="79"/>
    <x v="302"/>
    <x v="301"/>
    <m/>
    <n v="1"/>
  </r>
  <r>
    <x v="79"/>
    <x v="12"/>
    <x v="12"/>
    <m/>
    <n v="300"/>
  </r>
  <r>
    <x v="79"/>
    <x v="115"/>
    <x v="115"/>
    <m/>
    <n v="12"/>
  </r>
  <r>
    <x v="79"/>
    <x v="122"/>
    <x v="122"/>
    <m/>
    <n v="12"/>
  </r>
  <r>
    <x v="79"/>
    <x v="14"/>
    <x v="14"/>
    <m/>
    <n v="100"/>
  </r>
  <r>
    <x v="79"/>
    <x v="132"/>
    <x v="132"/>
    <m/>
    <n v="100"/>
  </r>
  <r>
    <x v="79"/>
    <x v="189"/>
    <x v="189"/>
    <m/>
    <n v="50"/>
  </r>
  <r>
    <x v="79"/>
    <x v="15"/>
    <x v="15"/>
    <m/>
    <n v="100"/>
  </r>
  <r>
    <x v="79"/>
    <x v="16"/>
    <x v="16"/>
    <m/>
    <n v="100"/>
  </r>
  <r>
    <x v="79"/>
    <x v="18"/>
    <x v="18"/>
    <m/>
    <n v="4"/>
  </r>
  <r>
    <x v="79"/>
    <x v="19"/>
    <x v="19"/>
    <m/>
    <n v="4"/>
  </r>
  <r>
    <x v="79"/>
    <x v="247"/>
    <x v="247"/>
    <m/>
    <n v="5"/>
  </r>
  <r>
    <x v="79"/>
    <x v="20"/>
    <x v="20"/>
    <m/>
    <n v="5"/>
  </r>
  <r>
    <x v="79"/>
    <x v="35"/>
    <x v="35"/>
    <m/>
    <n v="3"/>
  </r>
  <r>
    <x v="79"/>
    <x v="21"/>
    <x v="21"/>
    <m/>
    <n v="1"/>
  </r>
  <r>
    <x v="79"/>
    <x v="100"/>
    <x v="100"/>
    <m/>
    <n v="3"/>
  </r>
  <r>
    <x v="79"/>
    <x v="101"/>
    <x v="101"/>
    <m/>
    <n v="3"/>
  </r>
  <r>
    <x v="79"/>
    <x v="54"/>
    <x v="54"/>
    <m/>
    <n v="1"/>
  </r>
  <r>
    <x v="79"/>
    <x v="49"/>
    <x v="49"/>
    <m/>
    <n v="1"/>
  </r>
  <r>
    <x v="79"/>
    <x v="412"/>
    <x v="411"/>
    <m/>
    <n v="1"/>
  </r>
  <r>
    <x v="79"/>
    <x v="351"/>
    <x v="350"/>
    <n v="8"/>
    <m/>
  </r>
  <r>
    <x v="79"/>
    <x v="11"/>
    <x v="11"/>
    <n v="5"/>
    <m/>
  </r>
  <r>
    <x v="79"/>
    <x v="314"/>
    <x v="313"/>
    <m/>
    <n v="2"/>
  </r>
  <r>
    <x v="79"/>
    <x v="110"/>
    <x v="110"/>
    <m/>
    <n v="1"/>
  </r>
  <r>
    <x v="79"/>
    <x v="26"/>
    <x v="26"/>
    <m/>
    <n v="5"/>
  </r>
  <r>
    <x v="79"/>
    <x v="24"/>
    <x v="24"/>
    <m/>
    <n v="4"/>
  </r>
  <r>
    <x v="79"/>
    <x v="423"/>
    <x v="421"/>
    <m/>
    <n v="1"/>
  </r>
  <r>
    <x v="79"/>
    <x v="27"/>
    <x v="27"/>
    <m/>
    <n v="1"/>
  </r>
  <r>
    <x v="79"/>
    <x v="178"/>
    <x v="178"/>
    <m/>
    <n v="3"/>
  </r>
  <r>
    <x v="79"/>
    <x v="179"/>
    <x v="179"/>
    <m/>
    <n v="3"/>
  </r>
  <r>
    <x v="79"/>
    <x v="53"/>
    <x v="53"/>
    <m/>
    <n v="1"/>
  </r>
  <r>
    <x v="79"/>
    <x v="21"/>
    <x v="21"/>
    <m/>
    <n v="1"/>
  </r>
  <r>
    <x v="79"/>
    <x v="192"/>
    <x v="192"/>
    <m/>
    <n v="2"/>
  </r>
  <r>
    <x v="79"/>
    <x v="28"/>
    <x v="28"/>
    <m/>
    <n v="3"/>
  </r>
  <r>
    <x v="79"/>
    <x v="29"/>
    <x v="29"/>
    <m/>
    <n v="3"/>
  </r>
  <r>
    <x v="79"/>
    <x v="114"/>
    <x v="114"/>
    <m/>
    <n v="5"/>
  </r>
  <r>
    <x v="79"/>
    <x v="31"/>
    <x v="31"/>
    <m/>
    <n v="12"/>
  </r>
  <r>
    <x v="79"/>
    <x v="116"/>
    <x v="116"/>
    <m/>
    <n v="2"/>
  </r>
  <r>
    <x v="79"/>
    <x v="118"/>
    <x v="118"/>
    <m/>
    <n v="1"/>
  </r>
  <r>
    <x v="79"/>
    <x v="33"/>
    <x v="33"/>
    <m/>
    <n v="10"/>
  </r>
  <r>
    <x v="79"/>
    <x v="120"/>
    <x v="120"/>
    <m/>
    <n v="2"/>
  </r>
  <r>
    <x v="79"/>
    <x v="41"/>
    <x v="41"/>
    <m/>
    <n v="2"/>
  </r>
  <r>
    <x v="79"/>
    <x v="275"/>
    <x v="275"/>
    <m/>
    <n v="6"/>
  </r>
  <r>
    <x v="79"/>
    <x v="54"/>
    <x v="54"/>
    <m/>
    <n v="1"/>
  </r>
  <r>
    <x v="79"/>
    <x v="3"/>
    <x v="3"/>
    <m/>
    <n v="1"/>
  </r>
  <r>
    <x v="79"/>
    <x v="49"/>
    <x v="49"/>
    <m/>
    <n v="1"/>
  </r>
  <r>
    <x v="79"/>
    <x v="0"/>
    <x v="0"/>
    <m/>
    <n v="2"/>
  </r>
  <r>
    <x v="79"/>
    <x v="95"/>
    <x v="95"/>
    <n v="14"/>
    <m/>
  </r>
  <r>
    <x v="79"/>
    <x v="12"/>
    <x v="12"/>
    <n v="3000"/>
    <m/>
  </r>
  <r>
    <x v="79"/>
    <x v="115"/>
    <x v="115"/>
    <m/>
    <n v="1"/>
  </r>
  <r>
    <x v="80"/>
    <x v="120"/>
    <x v="120"/>
    <m/>
    <n v="1"/>
  </r>
  <r>
    <x v="80"/>
    <x v="88"/>
    <x v="88"/>
    <m/>
    <n v="4"/>
  </r>
  <r>
    <x v="80"/>
    <x v="0"/>
    <x v="0"/>
    <m/>
    <n v="2"/>
  </r>
  <r>
    <x v="80"/>
    <x v="168"/>
    <x v="168"/>
    <m/>
    <n v="2"/>
  </r>
  <r>
    <x v="80"/>
    <x v="207"/>
    <x v="207"/>
    <n v="115"/>
    <m/>
  </r>
  <r>
    <x v="80"/>
    <x v="208"/>
    <x v="208"/>
    <n v="230"/>
    <m/>
  </r>
  <r>
    <x v="80"/>
    <x v="208"/>
    <x v="208"/>
    <m/>
    <n v="115"/>
  </r>
  <r>
    <x v="80"/>
    <x v="84"/>
    <x v="84"/>
    <n v="115"/>
    <m/>
  </r>
  <r>
    <x v="80"/>
    <x v="239"/>
    <x v="239"/>
    <m/>
    <n v="1"/>
  </r>
  <r>
    <x v="80"/>
    <x v="43"/>
    <x v="43"/>
    <m/>
    <n v="1"/>
  </r>
  <r>
    <x v="80"/>
    <x v="227"/>
    <x v="227"/>
    <m/>
    <n v="6"/>
  </r>
  <r>
    <x v="80"/>
    <x v="78"/>
    <x v="78"/>
    <m/>
    <n v="4"/>
  </r>
  <r>
    <x v="80"/>
    <x v="225"/>
    <x v="225"/>
    <n v="18"/>
    <m/>
  </r>
  <r>
    <x v="80"/>
    <x v="132"/>
    <x v="132"/>
    <m/>
    <n v="100"/>
  </r>
  <r>
    <x v="80"/>
    <x v="210"/>
    <x v="210"/>
    <m/>
    <n v="2"/>
  </r>
  <r>
    <x v="80"/>
    <x v="168"/>
    <x v="168"/>
    <m/>
    <n v="2"/>
  </r>
  <r>
    <x v="80"/>
    <x v="268"/>
    <x v="268"/>
    <m/>
    <n v="1"/>
  </r>
  <r>
    <x v="80"/>
    <x v="429"/>
    <x v="427"/>
    <m/>
    <n v="1"/>
  </r>
  <r>
    <x v="80"/>
    <x v="430"/>
    <x v="428"/>
    <m/>
    <n v="1"/>
  </r>
  <r>
    <x v="80"/>
    <x v="0"/>
    <x v="0"/>
    <m/>
    <n v="1"/>
  </r>
  <r>
    <x v="80"/>
    <x v="232"/>
    <x v="232"/>
    <m/>
    <n v="1"/>
  </r>
  <r>
    <x v="80"/>
    <x v="249"/>
    <x v="249"/>
    <m/>
    <n v="1"/>
  </r>
  <r>
    <x v="80"/>
    <x v="79"/>
    <x v="79"/>
    <m/>
    <n v="100"/>
  </r>
  <r>
    <x v="80"/>
    <x v="151"/>
    <x v="151"/>
    <m/>
    <n v="50"/>
  </r>
  <r>
    <x v="80"/>
    <x v="156"/>
    <x v="156"/>
    <m/>
    <n v="400"/>
  </r>
  <r>
    <x v="80"/>
    <x v="83"/>
    <x v="83"/>
    <m/>
    <n v="20"/>
  </r>
  <r>
    <x v="80"/>
    <x v="204"/>
    <x v="204"/>
    <m/>
    <n v="66"/>
  </r>
  <r>
    <x v="80"/>
    <x v="84"/>
    <x v="84"/>
    <m/>
    <n v="60"/>
  </r>
  <r>
    <x v="80"/>
    <x v="207"/>
    <x v="207"/>
    <m/>
    <n v="115"/>
  </r>
  <r>
    <x v="80"/>
    <x v="208"/>
    <x v="208"/>
    <m/>
    <n v="115"/>
  </r>
  <r>
    <x v="80"/>
    <x v="85"/>
    <x v="85"/>
    <m/>
    <n v="30"/>
  </r>
  <r>
    <x v="80"/>
    <x v="160"/>
    <x v="160"/>
    <m/>
    <n v="40"/>
  </r>
  <r>
    <x v="80"/>
    <x v="204"/>
    <x v="204"/>
    <n v="230"/>
    <m/>
  </r>
  <r>
    <x v="80"/>
    <x v="0"/>
    <x v="0"/>
    <m/>
    <n v="1"/>
  </r>
  <r>
    <x v="80"/>
    <x v="361"/>
    <x v="360"/>
    <m/>
    <n v="1"/>
  </r>
  <r>
    <x v="81"/>
    <x v="167"/>
    <x v="167"/>
    <m/>
    <n v="1"/>
  </r>
  <r>
    <x v="81"/>
    <x v="39"/>
    <x v="39"/>
    <m/>
    <n v="10"/>
  </r>
  <r>
    <x v="81"/>
    <x v="231"/>
    <x v="231"/>
    <m/>
    <n v="2"/>
  </r>
  <r>
    <x v="81"/>
    <x v="168"/>
    <x v="168"/>
    <m/>
    <n v="1"/>
  </r>
  <r>
    <x v="81"/>
    <x v="6"/>
    <x v="6"/>
    <m/>
    <n v="2"/>
  </r>
  <r>
    <x v="81"/>
    <x v="34"/>
    <x v="34"/>
    <m/>
    <n v="2"/>
  </r>
  <r>
    <x v="81"/>
    <x v="330"/>
    <x v="329"/>
    <m/>
    <n v="1"/>
  </r>
  <r>
    <x v="81"/>
    <x v="49"/>
    <x v="49"/>
    <m/>
    <n v="1"/>
  </r>
  <r>
    <x v="81"/>
    <x v="53"/>
    <x v="53"/>
    <m/>
    <n v="2"/>
  </r>
  <r>
    <x v="81"/>
    <x v="54"/>
    <x v="54"/>
    <m/>
    <n v="6"/>
  </r>
  <r>
    <x v="81"/>
    <x v="115"/>
    <x v="115"/>
    <m/>
    <n v="24"/>
  </r>
  <r>
    <x v="81"/>
    <x v="122"/>
    <x v="122"/>
    <m/>
    <n v="24"/>
  </r>
  <r>
    <x v="81"/>
    <x v="31"/>
    <x v="31"/>
    <m/>
    <n v="48"/>
  </r>
  <r>
    <x v="81"/>
    <x v="28"/>
    <x v="28"/>
    <m/>
    <n v="8"/>
  </r>
  <r>
    <x v="81"/>
    <x v="211"/>
    <x v="211"/>
    <m/>
    <n v="1"/>
  </r>
  <r>
    <x v="81"/>
    <x v="162"/>
    <x v="162"/>
    <m/>
    <n v="1"/>
  </r>
  <r>
    <x v="81"/>
    <x v="184"/>
    <x v="184"/>
    <m/>
    <n v="1"/>
  </r>
  <r>
    <x v="81"/>
    <x v="147"/>
    <x v="147"/>
    <m/>
    <n v="1"/>
  </r>
  <r>
    <x v="81"/>
    <x v="0"/>
    <x v="0"/>
    <n v="9"/>
    <m/>
  </r>
  <r>
    <x v="81"/>
    <x v="29"/>
    <x v="29"/>
    <n v="3"/>
    <m/>
  </r>
  <r>
    <x v="81"/>
    <x v="414"/>
    <x v="117"/>
    <m/>
    <n v="3"/>
  </r>
  <r>
    <x v="81"/>
    <x v="414"/>
    <x v="117"/>
    <m/>
    <n v="4"/>
  </r>
  <r>
    <x v="81"/>
    <x v="34"/>
    <x v="34"/>
    <m/>
    <n v="2"/>
  </r>
  <r>
    <x v="81"/>
    <x v="2"/>
    <x v="2"/>
    <m/>
    <n v="1"/>
  </r>
  <r>
    <x v="81"/>
    <x v="0"/>
    <x v="0"/>
    <m/>
    <n v="2"/>
  </r>
  <r>
    <x v="81"/>
    <x v="174"/>
    <x v="174"/>
    <m/>
    <n v="2"/>
  </r>
  <r>
    <x v="81"/>
    <x v="212"/>
    <x v="212"/>
    <m/>
    <n v="2"/>
  </r>
  <r>
    <x v="81"/>
    <x v="266"/>
    <x v="266"/>
    <m/>
    <n v="2"/>
  </r>
  <r>
    <x v="81"/>
    <x v="243"/>
    <x v="243"/>
    <m/>
    <n v="1"/>
  </r>
  <r>
    <x v="81"/>
    <x v="273"/>
    <x v="273"/>
    <m/>
    <n v="15"/>
  </r>
  <r>
    <x v="81"/>
    <x v="0"/>
    <x v="0"/>
    <m/>
    <n v="8"/>
  </r>
  <r>
    <x v="81"/>
    <x v="0"/>
    <x v="0"/>
    <m/>
    <n v="5"/>
  </r>
  <r>
    <x v="81"/>
    <x v="26"/>
    <x v="26"/>
    <m/>
    <n v="4"/>
  </r>
  <r>
    <x v="81"/>
    <x v="24"/>
    <x v="24"/>
    <m/>
    <n v="7"/>
  </r>
  <r>
    <x v="81"/>
    <x v="54"/>
    <x v="54"/>
    <m/>
    <n v="2"/>
  </r>
  <r>
    <x v="81"/>
    <x v="53"/>
    <x v="53"/>
    <m/>
    <n v="1"/>
  </r>
  <r>
    <x v="81"/>
    <x v="113"/>
    <x v="113"/>
    <m/>
    <n v="4"/>
  </r>
  <r>
    <x v="81"/>
    <x v="251"/>
    <x v="251"/>
    <m/>
    <n v="1"/>
  </r>
  <r>
    <x v="81"/>
    <x v="28"/>
    <x v="28"/>
    <m/>
    <n v="3"/>
  </r>
  <r>
    <x v="81"/>
    <x v="29"/>
    <x v="29"/>
    <m/>
    <n v="2"/>
  </r>
  <r>
    <x v="81"/>
    <x v="43"/>
    <x v="43"/>
    <m/>
    <n v="8"/>
  </r>
  <r>
    <x v="81"/>
    <x v="116"/>
    <x v="116"/>
    <m/>
    <n v="3"/>
  </r>
  <r>
    <x v="81"/>
    <x v="118"/>
    <x v="118"/>
    <m/>
    <n v="2"/>
  </r>
  <r>
    <x v="81"/>
    <x v="32"/>
    <x v="32"/>
    <m/>
    <n v="10"/>
  </r>
  <r>
    <x v="81"/>
    <x v="12"/>
    <x v="12"/>
    <m/>
    <n v="200"/>
  </r>
  <r>
    <x v="81"/>
    <x v="120"/>
    <x v="120"/>
    <m/>
    <n v="2"/>
  </r>
  <r>
    <x v="81"/>
    <x v="361"/>
    <x v="360"/>
    <m/>
    <n v="3"/>
  </r>
  <r>
    <x v="81"/>
    <x v="121"/>
    <x v="121"/>
    <m/>
    <n v="4"/>
  </r>
  <r>
    <x v="81"/>
    <x v="296"/>
    <x v="296"/>
    <m/>
    <n v="1"/>
  </r>
  <r>
    <x v="81"/>
    <x v="2"/>
    <x v="2"/>
    <m/>
    <n v="1"/>
  </r>
  <r>
    <x v="81"/>
    <x v="226"/>
    <x v="226"/>
    <m/>
    <n v="1"/>
  </r>
  <r>
    <x v="82"/>
    <x v="253"/>
    <x v="253"/>
    <m/>
    <n v="1"/>
  </r>
  <r>
    <x v="82"/>
    <x v="235"/>
    <x v="235"/>
    <m/>
    <n v="1"/>
  </r>
  <r>
    <x v="82"/>
    <x v="361"/>
    <x v="360"/>
    <m/>
    <n v="2"/>
  </r>
  <r>
    <x v="82"/>
    <x v="54"/>
    <x v="54"/>
    <m/>
    <n v="1"/>
  </r>
  <r>
    <x v="82"/>
    <x v="431"/>
    <x v="429"/>
    <n v="12"/>
    <m/>
  </r>
  <r>
    <x v="82"/>
    <x v="432"/>
    <x v="430"/>
    <n v="6"/>
    <m/>
  </r>
  <r>
    <x v="82"/>
    <x v="3"/>
    <x v="3"/>
    <m/>
    <n v="8"/>
  </r>
  <r>
    <x v="82"/>
    <x v="296"/>
    <x v="296"/>
    <m/>
    <n v="1"/>
  </r>
  <r>
    <x v="82"/>
    <x v="54"/>
    <x v="54"/>
    <m/>
    <n v="2"/>
  </r>
  <r>
    <x v="82"/>
    <x v="221"/>
    <x v="221"/>
    <m/>
    <n v="8"/>
  </r>
  <r>
    <x v="82"/>
    <x v="124"/>
    <x v="124"/>
    <m/>
    <n v="5"/>
  </r>
  <r>
    <x v="82"/>
    <x v="125"/>
    <x v="125"/>
    <n v="27"/>
    <m/>
  </r>
  <r>
    <x v="82"/>
    <x v="433"/>
    <x v="431"/>
    <m/>
    <n v="5500"/>
  </r>
  <r>
    <x v="82"/>
    <x v="126"/>
    <x v="126"/>
    <m/>
    <n v="6200"/>
  </r>
  <r>
    <x v="82"/>
    <x v="404"/>
    <x v="403"/>
    <n v="1000"/>
    <m/>
  </r>
  <r>
    <x v="82"/>
    <x v="434"/>
    <x v="432"/>
    <n v="1"/>
    <m/>
  </r>
  <r>
    <x v="82"/>
    <x v="435"/>
    <x v="433"/>
    <n v="3"/>
    <m/>
  </r>
  <r>
    <x v="82"/>
    <x v="436"/>
    <x v="434"/>
    <m/>
    <n v="3"/>
  </r>
  <r>
    <x v="82"/>
    <x v="77"/>
    <x v="77"/>
    <m/>
    <n v="1"/>
  </r>
  <r>
    <x v="82"/>
    <x v="321"/>
    <x v="320"/>
    <n v="1"/>
    <m/>
  </r>
  <r>
    <x v="82"/>
    <x v="437"/>
    <x v="435"/>
    <m/>
    <n v="1"/>
  </r>
  <r>
    <x v="82"/>
    <x v="273"/>
    <x v="273"/>
    <n v="94"/>
    <m/>
  </r>
  <r>
    <x v="82"/>
    <x v="101"/>
    <x v="101"/>
    <m/>
    <n v="3"/>
  </r>
  <r>
    <x v="82"/>
    <x v="132"/>
    <x v="132"/>
    <m/>
    <n v="2100"/>
  </r>
  <r>
    <x v="82"/>
    <x v="242"/>
    <x v="242"/>
    <n v="350"/>
    <m/>
  </r>
  <r>
    <x v="82"/>
    <x v="372"/>
    <x v="371"/>
    <m/>
    <n v="2"/>
  </r>
  <r>
    <x v="82"/>
    <x v="347"/>
    <x v="346"/>
    <m/>
    <n v="2"/>
  </r>
  <r>
    <x v="82"/>
    <x v="239"/>
    <x v="239"/>
    <m/>
    <n v="4"/>
  </r>
  <r>
    <x v="82"/>
    <x v="0"/>
    <x v="0"/>
    <m/>
    <n v="1"/>
  </r>
  <r>
    <x v="82"/>
    <x v="234"/>
    <x v="234"/>
    <m/>
    <n v="5"/>
  </r>
  <r>
    <x v="82"/>
    <x v="4"/>
    <x v="4"/>
    <m/>
    <n v="3"/>
  </r>
  <r>
    <x v="82"/>
    <x v="0"/>
    <x v="0"/>
    <m/>
    <n v="1"/>
  </r>
  <r>
    <x v="82"/>
    <x v="78"/>
    <x v="78"/>
    <m/>
    <n v="1"/>
  </r>
  <r>
    <x v="82"/>
    <x v="98"/>
    <x v="98"/>
    <m/>
    <n v="1"/>
  </r>
  <r>
    <x v="82"/>
    <x v="431"/>
    <x v="429"/>
    <n v="28"/>
    <m/>
  </r>
  <r>
    <x v="82"/>
    <x v="438"/>
    <x v="430"/>
    <n v="14"/>
    <m/>
  </r>
  <r>
    <x v="82"/>
    <x v="6"/>
    <x v="6"/>
    <m/>
    <n v="50"/>
  </r>
  <r>
    <x v="82"/>
    <x v="17"/>
    <x v="17"/>
    <m/>
    <n v="100"/>
  </r>
  <r>
    <x v="82"/>
    <x v="158"/>
    <x v="158"/>
    <n v="132"/>
    <m/>
  </r>
  <r>
    <x v="82"/>
    <x v="208"/>
    <x v="208"/>
    <n v="150"/>
    <m/>
  </r>
  <r>
    <x v="82"/>
    <x v="439"/>
    <x v="207"/>
    <n v="10"/>
    <m/>
  </r>
  <r>
    <x v="82"/>
    <x v="84"/>
    <x v="84"/>
    <m/>
    <n v="37"/>
  </r>
  <r>
    <x v="82"/>
    <x v="153"/>
    <x v="153"/>
    <m/>
    <n v="132"/>
  </r>
  <r>
    <x v="82"/>
    <x v="148"/>
    <x v="148"/>
    <m/>
    <n v="200"/>
  </r>
  <r>
    <x v="82"/>
    <x v="149"/>
    <x v="436"/>
    <m/>
    <n v="200"/>
  </r>
  <r>
    <x v="82"/>
    <x v="149"/>
    <x v="149"/>
    <m/>
    <n v="200"/>
  </r>
  <r>
    <x v="82"/>
    <x v="150"/>
    <x v="150"/>
    <m/>
    <n v="200"/>
  </r>
  <r>
    <x v="82"/>
    <x v="1"/>
    <x v="1"/>
    <m/>
    <n v="75"/>
  </r>
  <r>
    <x v="82"/>
    <x v="11"/>
    <x v="11"/>
    <n v="3"/>
    <m/>
  </r>
  <r>
    <x v="82"/>
    <x v="82"/>
    <x v="82"/>
    <n v="2875"/>
    <m/>
  </r>
  <r>
    <x v="82"/>
    <x v="440"/>
    <x v="437"/>
    <n v="4800"/>
    <m/>
  </r>
  <r>
    <x v="82"/>
    <x v="1"/>
    <x v="1"/>
    <n v="31"/>
    <m/>
  </r>
  <r>
    <x v="82"/>
    <x v="149"/>
    <x v="149"/>
    <n v="460"/>
    <m/>
  </r>
  <r>
    <x v="82"/>
    <x v="149"/>
    <x v="436"/>
    <n v="700"/>
    <m/>
  </r>
  <r>
    <x v="82"/>
    <x v="148"/>
    <x v="148"/>
    <n v="61"/>
    <m/>
  </r>
  <r>
    <x v="82"/>
    <x v="150"/>
    <x v="150"/>
    <n v="240"/>
    <m/>
  </r>
  <r>
    <x v="82"/>
    <x v="203"/>
    <x v="203"/>
    <n v="598"/>
    <m/>
  </r>
  <r>
    <x v="82"/>
    <x v="206"/>
    <x v="206"/>
    <m/>
    <n v="4"/>
  </r>
  <r>
    <x v="82"/>
    <x v="396"/>
    <x v="395"/>
    <n v="400"/>
    <m/>
  </r>
  <r>
    <x v="82"/>
    <x v="441"/>
    <x v="438"/>
    <n v="2"/>
    <m/>
  </r>
  <r>
    <x v="82"/>
    <x v="442"/>
    <x v="439"/>
    <n v="5"/>
    <m/>
  </r>
  <r>
    <x v="82"/>
    <x v="360"/>
    <x v="359"/>
    <n v="146"/>
    <m/>
  </r>
  <r>
    <x v="82"/>
    <x v="197"/>
    <x v="197"/>
    <n v="505"/>
    <m/>
  </r>
  <r>
    <x v="82"/>
    <x v="158"/>
    <x v="158"/>
    <n v="132"/>
    <m/>
  </r>
  <r>
    <x v="82"/>
    <x v="201"/>
    <x v="201"/>
    <n v="727"/>
    <m/>
  </r>
  <r>
    <x v="82"/>
    <x v="416"/>
    <x v="414"/>
    <n v="270"/>
    <m/>
  </r>
  <r>
    <x v="82"/>
    <x v="79"/>
    <x v="79"/>
    <n v="3050"/>
    <m/>
  </r>
  <r>
    <x v="82"/>
    <x v="157"/>
    <x v="157"/>
    <n v="500"/>
    <m/>
  </r>
  <r>
    <x v="82"/>
    <x v="84"/>
    <x v="84"/>
    <m/>
    <n v="269"/>
  </r>
  <r>
    <x v="82"/>
    <x v="204"/>
    <x v="204"/>
    <m/>
    <n v="499"/>
  </r>
  <r>
    <x v="82"/>
    <x v="81"/>
    <x v="81"/>
    <n v="400"/>
    <m/>
  </r>
  <r>
    <x v="82"/>
    <x v="156"/>
    <x v="156"/>
    <n v="800"/>
    <m/>
  </r>
  <r>
    <x v="82"/>
    <x v="155"/>
    <x v="155"/>
    <n v="13100"/>
    <m/>
  </r>
  <r>
    <x v="82"/>
    <x v="154"/>
    <x v="154"/>
    <n v="8400"/>
    <m/>
  </r>
  <r>
    <x v="82"/>
    <x v="153"/>
    <x v="153"/>
    <m/>
    <n v="1450"/>
  </r>
  <r>
    <x v="82"/>
    <x v="443"/>
    <x v="440"/>
    <n v="7400"/>
    <m/>
  </r>
  <r>
    <x v="82"/>
    <x v="200"/>
    <x v="200"/>
    <n v="21650"/>
    <m/>
  </r>
  <r>
    <x v="82"/>
    <x v="330"/>
    <x v="329"/>
    <n v="3"/>
    <m/>
  </r>
  <r>
    <x v="82"/>
    <x v="83"/>
    <x v="83"/>
    <n v="160"/>
    <m/>
  </r>
  <r>
    <x v="82"/>
    <x v="85"/>
    <x v="85"/>
    <n v="40"/>
    <m/>
  </r>
  <r>
    <x v="82"/>
    <x v="160"/>
    <x v="160"/>
    <m/>
    <n v="180"/>
  </r>
  <r>
    <x v="82"/>
    <x v="159"/>
    <x v="159"/>
    <n v="754"/>
    <m/>
  </r>
  <r>
    <x v="82"/>
    <x v="205"/>
    <x v="205"/>
    <n v="433"/>
    <m/>
  </r>
  <r>
    <x v="82"/>
    <x v="202"/>
    <x v="202"/>
    <n v="141"/>
    <m/>
  </r>
  <r>
    <x v="82"/>
    <x v="151"/>
    <x v="151"/>
    <n v="750"/>
    <m/>
  </r>
  <r>
    <x v="82"/>
    <x v="80"/>
    <x v="80"/>
    <n v="650"/>
    <m/>
  </r>
  <r>
    <x v="82"/>
    <x v="282"/>
    <x v="282"/>
    <n v="243"/>
    <m/>
  </r>
  <r>
    <x v="82"/>
    <x v="49"/>
    <x v="49"/>
    <m/>
    <n v="20"/>
  </r>
  <r>
    <x v="82"/>
    <x v="132"/>
    <x v="132"/>
    <m/>
    <n v="100"/>
  </r>
  <r>
    <x v="82"/>
    <x v="3"/>
    <x v="3"/>
    <m/>
    <n v="2"/>
  </r>
  <r>
    <x v="82"/>
    <x v="168"/>
    <x v="168"/>
    <m/>
    <n v="2"/>
  </r>
  <r>
    <x v="83"/>
    <x v="53"/>
    <x v="53"/>
    <m/>
    <n v="1"/>
  </r>
  <r>
    <x v="83"/>
    <x v="88"/>
    <x v="88"/>
    <m/>
    <n v="4"/>
  </r>
  <r>
    <x v="83"/>
    <x v="255"/>
    <x v="255"/>
    <m/>
    <n v="2000"/>
  </r>
  <r>
    <x v="83"/>
    <x v="6"/>
    <x v="6"/>
    <m/>
    <n v="10"/>
  </r>
  <r>
    <x v="83"/>
    <x v="2"/>
    <x v="2"/>
    <m/>
    <n v="1"/>
  </r>
  <r>
    <x v="83"/>
    <x v="48"/>
    <x v="48"/>
    <m/>
    <n v="2"/>
  </r>
  <r>
    <x v="83"/>
    <x v="0"/>
    <x v="0"/>
    <m/>
    <n v="2"/>
  </r>
  <r>
    <x v="83"/>
    <x v="139"/>
    <x v="139"/>
    <m/>
    <n v="2"/>
  </r>
  <r>
    <x v="83"/>
    <x v="53"/>
    <x v="53"/>
    <m/>
    <n v="1"/>
  </r>
  <r>
    <x v="83"/>
    <x v="0"/>
    <x v="0"/>
    <m/>
    <n v="2"/>
  </r>
  <r>
    <x v="83"/>
    <x v="0"/>
    <x v="0"/>
    <m/>
    <n v="9"/>
  </r>
  <r>
    <x v="83"/>
    <x v="78"/>
    <x v="78"/>
    <m/>
    <n v="5"/>
  </r>
  <r>
    <x v="83"/>
    <x v="54"/>
    <x v="54"/>
    <m/>
    <n v="1"/>
  </r>
  <r>
    <x v="83"/>
    <x v="227"/>
    <x v="227"/>
    <m/>
    <n v="6"/>
  </r>
  <r>
    <x v="83"/>
    <x v="127"/>
    <x v="127"/>
    <m/>
    <n v="1"/>
  </r>
  <r>
    <x v="83"/>
    <x v="129"/>
    <x v="129"/>
    <m/>
    <n v="1"/>
  </r>
  <r>
    <x v="83"/>
    <x v="168"/>
    <x v="168"/>
    <m/>
    <n v="1"/>
  </r>
  <r>
    <x v="83"/>
    <x v="134"/>
    <x v="134"/>
    <m/>
    <n v="1"/>
  </r>
  <r>
    <x v="83"/>
    <x v="115"/>
    <x v="115"/>
    <m/>
    <n v="2"/>
  </r>
  <r>
    <x v="83"/>
    <x v="46"/>
    <x v="46"/>
    <m/>
    <n v="30"/>
  </r>
  <r>
    <x v="83"/>
    <x v="95"/>
    <x v="95"/>
    <m/>
    <n v="1"/>
  </r>
  <r>
    <x v="83"/>
    <x v="10"/>
    <x v="10"/>
    <m/>
    <n v="1"/>
  </r>
  <r>
    <x v="83"/>
    <x v="219"/>
    <x v="219"/>
    <m/>
    <n v="3"/>
  </r>
  <r>
    <x v="83"/>
    <x v="303"/>
    <x v="302"/>
    <m/>
    <n v="1"/>
  </r>
  <r>
    <x v="83"/>
    <x v="345"/>
    <x v="344"/>
    <m/>
    <n v="1"/>
  </r>
  <r>
    <x v="83"/>
    <x v="284"/>
    <x v="284"/>
    <m/>
    <n v="1"/>
  </r>
  <r>
    <x v="83"/>
    <x v="192"/>
    <x v="192"/>
    <m/>
    <n v="2"/>
  </r>
  <r>
    <x v="83"/>
    <x v="28"/>
    <x v="28"/>
    <m/>
    <n v="1"/>
  </r>
  <r>
    <x v="83"/>
    <x v="114"/>
    <x v="114"/>
    <m/>
    <n v="1"/>
  </r>
  <r>
    <x v="83"/>
    <x v="414"/>
    <x v="117"/>
    <m/>
    <n v="2"/>
  </r>
  <r>
    <x v="83"/>
    <x v="118"/>
    <x v="118"/>
    <m/>
    <n v="1"/>
  </r>
  <r>
    <x v="83"/>
    <x v="98"/>
    <x v="98"/>
    <m/>
    <n v="1"/>
  </r>
  <r>
    <x v="83"/>
    <x v="361"/>
    <x v="360"/>
    <m/>
    <n v="2"/>
  </r>
  <r>
    <x v="83"/>
    <x v="121"/>
    <x v="121"/>
    <m/>
    <n v="4"/>
  </r>
  <r>
    <x v="83"/>
    <x v="130"/>
    <x v="130"/>
    <m/>
    <n v="1"/>
  </r>
  <r>
    <x v="83"/>
    <x v="98"/>
    <x v="98"/>
    <m/>
    <n v="20"/>
  </r>
  <r>
    <x v="83"/>
    <x v="40"/>
    <x v="40"/>
    <m/>
    <n v="30"/>
  </r>
  <r>
    <x v="83"/>
    <x v="254"/>
    <x v="254"/>
    <m/>
    <n v="1"/>
  </r>
  <r>
    <x v="83"/>
    <x v="88"/>
    <x v="88"/>
    <m/>
    <n v="3"/>
  </r>
  <r>
    <x v="84"/>
    <x v="93"/>
    <x v="93"/>
    <m/>
    <n v="2"/>
  </r>
  <r>
    <x v="84"/>
    <x v="91"/>
    <x v="91"/>
    <m/>
    <n v="1"/>
  </r>
  <r>
    <x v="84"/>
    <x v="92"/>
    <x v="92"/>
    <m/>
    <n v="2"/>
  </r>
  <r>
    <x v="84"/>
    <x v="122"/>
    <x v="122"/>
    <m/>
    <n v="4"/>
  </r>
  <r>
    <x v="84"/>
    <x v="115"/>
    <x v="115"/>
    <m/>
    <n v="2"/>
  </r>
  <r>
    <x v="84"/>
    <x v="147"/>
    <x v="147"/>
    <m/>
    <n v="1"/>
  </r>
  <r>
    <x v="84"/>
    <x v="78"/>
    <x v="78"/>
    <m/>
    <n v="1"/>
  </r>
  <r>
    <x v="84"/>
    <x v="256"/>
    <x v="256"/>
    <m/>
    <n v="1"/>
  </r>
  <r>
    <x v="84"/>
    <x v="88"/>
    <x v="88"/>
    <m/>
    <n v="4"/>
  </r>
  <r>
    <x v="85"/>
    <x v="49"/>
    <x v="49"/>
    <m/>
    <n v="1"/>
  </r>
  <r>
    <x v="85"/>
    <x v="253"/>
    <x v="253"/>
    <m/>
    <n v="1"/>
  </r>
  <r>
    <x v="85"/>
    <x v="168"/>
    <x v="168"/>
    <m/>
    <n v="2"/>
  </r>
  <r>
    <x v="85"/>
    <x v="105"/>
    <x v="105"/>
    <m/>
    <n v="50"/>
  </r>
  <r>
    <x v="85"/>
    <x v="3"/>
    <x v="3"/>
    <m/>
    <n v="1"/>
  </r>
  <r>
    <x v="85"/>
    <x v="234"/>
    <x v="234"/>
    <m/>
    <n v="1"/>
  </r>
  <r>
    <x v="85"/>
    <x v="43"/>
    <x v="43"/>
    <m/>
    <n v="1"/>
  </r>
  <r>
    <x v="85"/>
    <x v="168"/>
    <x v="168"/>
    <m/>
    <n v="2"/>
  </r>
  <r>
    <x v="85"/>
    <x v="10"/>
    <x v="10"/>
    <m/>
    <n v="2"/>
  </r>
  <r>
    <x v="85"/>
    <x v="11"/>
    <x v="11"/>
    <m/>
    <n v="1"/>
  </r>
  <r>
    <x v="85"/>
    <x v="186"/>
    <x v="186"/>
    <m/>
    <n v="25"/>
  </r>
  <r>
    <x v="85"/>
    <x v="12"/>
    <x v="12"/>
    <m/>
    <n v="300"/>
  </r>
  <r>
    <x v="85"/>
    <x v="115"/>
    <x v="115"/>
    <m/>
    <n v="24"/>
  </r>
  <r>
    <x v="85"/>
    <x v="91"/>
    <x v="91"/>
    <m/>
    <n v="10"/>
  </r>
  <r>
    <x v="85"/>
    <x v="93"/>
    <x v="93"/>
    <m/>
    <n v="10"/>
  </r>
  <r>
    <x v="85"/>
    <x v="30"/>
    <x v="30"/>
    <m/>
    <n v="12"/>
  </r>
  <r>
    <x v="85"/>
    <x v="152"/>
    <x v="152"/>
    <m/>
    <n v="10"/>
  </r>
  <r>
    <x v="85"/>
    <x v="187"/>
    <x v="187"/>
    <m/>
    <n v="10"/>
  </r>
  <r>
    <x v="85"/>
    <x v="122"/>
    <x v="122"/>
    <m/>
    <n v="24"/>
  </r>
  <r>
    <x v="85"/>
    <x v="188"/>
    <x v="188"/>
    <m/>
    <n v="20"/>
  </r>
  <r>
    <x v="85"/>
    <x v="173"/>
    <x v="173"/>
    <m/>
    <n v="50"/>
  </r>
  <r>
    <x v="85"/>
    <x v="13"/>
    <x v="13"/>
    <m/>
    <n v="100"/>
  </r>
  <r>
    <x v="85"/>
    <x v="14"/>
    <x v="14"/>
    <m/>
    <n v="100"/>
  </r>
  <r>
    <x v="85"/>
    <x v="15"/>
    <x v="15"/>
    <m/>
    <n v="50"/>
  </r>
  <r>
    <x v="85"/>
    <x v="16"/>
    <x v="16"/>
    <m/>
    <n v="100"/>
  </r>
  <r>
    <x v="85"/>
    <x v="18"/>
    <x v="18"/>
    <m/>
    <n v="3"/>
  </r>
  <r>
    <x v="85"/>
    <x v="19"/>
    <x v="19"/>
    <m/>
    <n v="1"/>
  </r>
  <r>
    <x v="85"/>
    <x v="247"/>
    <x v="247"/>
    <m/>
    <n v="3"/>
  </r>
  <r>
    <x v="85"/>
    <x v="20"/>
    <x v="20"/>
    <m/>
    <n v="1"/>
  </r>
  <r>
    <x v="85"/>
    <x v="145"/>
    <x v="145"/>
    <m/>
    <n v="1"/>
  </r>
  <r>
    <x v="85"/>
    <x v="116"/>
    <x v="116"/>
    <m/>
    <n v="10"/>
  </r>
  <r>
    <x v="85"/>
    <x v="98"/>
    <x v="98"/>
    <m/>
    <n v="10"/>
  </r>
  <r>
    <x v="85"/>
    <x v="0"/>
    <x v="0"/>
    <m/>
    <n v="2"/>
  </r>
  <r>
    <x v="85"/>
    <x v="53"/>
    <x v="53"/>
    <m/>
    <n v="3"/>
  </r>
  <r>
    <x v="85"/>
    <x v="21"/>
    <x v="21"/>
    <m/>
    <n v="1"/>
  </r>
  <r>
    <x v="85"/>
    <x v="192"/>
    <x v="192"/>
    <m/>
    <n v="1"/>
  </r>
  <r>
    <x v="85"/>
    <x v="251"/>
    <x v="251"/>
    <m/>
    <n v="1"/>
  </r>
  <r>
    <x v="85"/>
    <x v="28"/>
    <x v="28"/>
    <m/>
    <n v="2"/>
  </r>
  <r>
    <x v="85"/>
    <x v="29"/>
    <x v="29"/>
    <m/>
    <n v="1"/>
  </r>
  <r>
    <x v="85"/>
    <x v="115"/>
    <x v="115"/>
    <m/>
    <n v="12"/>
  </r>
  <r>
    <x v="85"/>
    <x v="122"/>
    <x v="122"/>
    <m/>
    <n v="12"/>
  </r>
  <r>
    <x v="85"/>
    <x v="116"/>
    <x v="116"/>
    <m/>
    <n v="5"/>
  </r>
  <r>
    <x v="85"/>
    <x v="414"/>
    <x v="117"/>
    <m/>
    <n v="3"/>
  </r>
  <r>
    <x v="85"/>
    <x v="132"/>
    <x v="132"/>
    <m/>
    <n v="2000"/>
  </r>
  <r>
    <x v="85"/>
    <x v="118"/>
    <x v="118"/>
    <m/>
    <n v="1"/>
  </r>
  <r>
    <x v="85"/>
    <x v="33"/>
    <x v="33"/>
    <m/>
    <n v="10"/>
  </r>
  <r>
    <x v="85"/>
    <x v="141"/>
    <x v="141"/>
    <m/>
    <n v="5"/>
  </r>
  <r>
    <x v="85"/>
    <x v="121"/>
    <x v="121"/>
    <m/>
    <n v="6"/>
  </r>
  <r>
    <x v="85"/>
    <x v="275"/>
    <x v="275"/>
    <m/>
    <n v="12"/>
  </r>
  <r>
    <x v="85"/>
    <x v="147"/>
    <x v="147"/>
    <m/>
    <n v="1"/>
  </r>
  <r>
    <x v="85"/>
    <x v="0"/>
    <x v="0"/>
    <m/>
    <n v="5"/>
  </r>
  <r>
    <x v="85"/>
    <x v="16"/>
    <x v="16"/>
    <m/>
    <n v="50"/>
  </r>
  <r>
    <x v="85"/>
    <x v="17"/>
    <x v="17"/>
    <m/>
    <n v="50"/>
  </r>
  <r>
    <x v="85"/>
    <x v="147"/>
    <x v="147"/>
    <m/>
    <n v="1"/>
  </r>
  <r>
    <x v="85"/>
    <x v="186"/>
    <x v="186"/>
    <m/>
    <n v="25"/>
  </r>
  <r>
    <x v="85"/>
    <x v="342"/>
    <x v="341"/>
    <m/>
    <n v="12"/>
  </r>
  <r>
    <x v="86"/>
    <x v="369"/>
    <x v="368"/>
    <m/>
    <n v="2"/>
  </r>
  <r>
    <x v="86"/>
    <x v="164"/>
    <x v="164"/>
    <m/>
    <n v="4"/>
  </r>
  <r>
    <x v="86"/>
    <x v="322"/>
    <x v="321"/>
    <m/>
    <n v="1"/>
  </r>
  <r>
    <x v="86"/>
    <x v="412"/>
    <x v="411"/>
    <m/>
    <n v="4"/>
  </r>
  <r>
    <x v="86"/>
    <x v="121"/>
    <x v="121"/>
    <m/>
    <n v="4"/>
  </r>
  <r>
    <x v="86"/>
    <x v="141"/>
    <x v="141"/>
    <m/>
    <n v="5"/>
  </r>
  <r>
    <x v="86"/>
    <x v="6"/>
    <x v="6"/>
    <m/>
    <n v="29"/>
  </r>
  <r>
    <x v="86"/>
    <x v="88"/>
    <x v="88"/>
    <n v="11"/>
    <m/>
  </r>
  <r>
    <x v="86"/>
    <x v="253"/>
    <x v="253"/>
    <m/>
    <n v="1"/>
  </r>
  <r>
    <x v="86"/>
    <x v="226"/>
    <x v="226"/>
    <m/>
    <n v="6"/>
  </r>
  <r>
    <x v="86"/>
    <x v="226"/>
    <x v="226"/>
    <n v="3"/>
    <m/>
  </r>
  <r>
    <x v="86"/>
    <x v="342"/>
    <x v="341"/>
    <m/>
    <n v="2"/>
  </r>
  <r>
    <x v="86"/>
    <x v="275"/>
    <x v="275"/>
    <m/>
    <n v="7"/>
  </r>
  <r>
    <x v="86"/>
    <x v="78"/>
    <x v="78"/>
    <m/>
    <n v="2005"/>
  </r>
  <r>
    <x v="86"/>
    <x v="18"/>
    <x v="18"/>
    <m/>
    <n v="1"/>
  </r>
  <r>
    <x v="86"/>
    <x v="19"/>
    <x v="19"/>
    <m/>
    <n v="1"/>
  </r>
  <r>
    <x v="86"/>
    <x v="20"/>
    <x v="20"/>
    <m/>
    <n v="1"/>
  </r>
  <r>
    <x v="86"/>
    <x v="35"/>
    <x v="35"/>
    <m/>
    <n v="1"/>
  </r>
  <r>
    <x v="86"/>
    <x v="34"/>
    <x v="34"/>
    <n v="1"/>
    <m/>
  </r>
  <r>
    <x v="86"/>
    <x v="38"/>
    <x v="38"/>
    <n v="1"/>
    <m/>
  </r>
  <r>
    <x v="86"/>
    <x v="138"/>
    <x v="138"/>
    <m/>
    <n v="3"/>
  </r>
  <r>
    <x v="86"/>
    <x v="292"/>
    <x v="292"/>
    <m/>
    <n v="1"/>
  </r>
  <r>
    <x v="86"/>
    <x v="444"/>
    <x v="441"/>
    <m/>
    <n v="1"/>
  </r>
  <r>
    <x v="86"/>
    <x v="445"/>
    <x v="442"/>
    <m/>
    <n v="1"/>
  </r>
  <r>
    <x v="86"/>
    <x v="291"/>
    <x v="291"/>
    <m/>
    <n v="1"/>
  </r>
  <r>
    <x v="86"/>
    <x v="181"/>
    <x v="181"/>
    <m/>
    <n v="9"/>
  </r>
  <r>
    <x v="86"/>
    <x v="256"/>
    <x v="256"/>
    <m/>
    <n v="3"/>
  </r>
  <r>
    <x v="86"/>
    <x v="257"/>
    <x v="257"/>
    <m/>
    <n v="4"/>
  </r>
  <r>
    <x v="86"/>
    <x v="373"/>
    <x v="372"/>
    <m/>
    <n v="4"/>
  </r>
  <r>
    <x v="86"/>
    <x v="343"/>
    <x v="342"/>
    <m/>
    <n v="1"/>
  </r>
  <r>
    <x v="86"/>
    <x v="97"/>
    <x v="97"/>
    <n v="1"/>
    <m/>
  </r>
  <r>
    <x v="86"/>
    <x v="5"/>
    <x v="5"/>
    <m/>
    <n v="1"/>
  </r>
  <r>
    <x v="86"/>
    <x v="168"/>
    <x v="168"/>
    <m/>
    <n v="1"/>
  </r>
  <r>
    <x v="86"/>
    <x v="175"/>
    <x v="175"/>
    <m/>
    <n v="1"/>
  </r>
  <r>
    <x v="86"/>
    <x v="323"/>
    <x v="322"/>
    <m/>
    <n v="1"/>
  </r>
  <r>
    <x v="86"/>
    <x v="293"/>
    <x v="293"/>
    <m/>
    <n v="3"/>
  </r>
  <r>
    <x v="86"/>
    <x v="113"/>
    <x v="113"/>
    <m/>
    <n v="1371"/>
  </r>
  <r>
    <x v="86"/>
    <x v="290"/>
    <x v="290"/>
    <m/>
    <n v="2"/>
  </r>
  <r>
    <x v="86"/>
    <x v="294"/>
    <x v="294"/>
    <m/>
    <n v="5"/>
  </r>
  <r>
    <x v="86"/>
    <x v="229"/>
    <x v="229"/>
    <m/>
    <n v="5"/>
  </r>
  <r>
    <x v="86"/>
    <x v="230"/>
    <x v="230"/>
    <m/>
    <n v="5"/>
  </r>
  <r>
    <x v="86"/>
    <x v="231"/>
    <x v="231"/>
    <m/>
    <n v="5"/>
  </r>
  <r>
    <x v="86"/>
    <x v="264"/>
    <x v="264"/>
    <m/>
    <n v="1"/>
  </r>
  <r>
    <x v="86"/>
    <x v="295"/>
    <x v="295"/>
    <m/>
    <n v="3"/>
  </r>
  <r>
    <x v="86"/>
    <x v="250"/>
    <x v="250"/>
    <m/>
    <n v="4"/>
  </r>
  <r>
    <x v="86"/>
    <x v="249"/>
    <x v="249"/>
    <m/>
    <n v="1"/>
  </r>
  <r>
    <x v="86"/>
    <x v="4"/>
    <x v="4"/>
    <m/>
    <n v="2"/>
  </r>
  <r>
    <x v="86"/>
    <x v="234"/>
    <x v="234"/>
    <m/>
    <n v="1"/>
  </r>
  <r>
    <x v="86"/>
    <x v="193"/>
    <x v="193"/>
    <m/>
    <n v="1"/>
  </r>
  <r>
    <x v="86"/>
    <x v="51"/>
    <x v="51"/>
    <m/>
    <n v="5"/>
  </r>
  <r>
    <x v="86"/>
    <x v="143"/>
    <x v="143"/>
    <m/>
    <n v="1"/>
  </r>
  <r>
    <x v="86"/>
    <x v="228"/>
    <x v="228"/>
    <m/>
    <n v="1"/>
  </r>
  <r>
    <x v="86"/>
    <x v="270"/>
    <x v="270"/>
    <n v="1"/>
    <m/>
  </r>
  <r>
    <x v="86"/>
    <x v="167"/>
    <x v="167"/>
    <m/>
    <n v="2"/>
  </r>
  <r>
    <x v="86"/>
    <x v="354"/>
    <x v="353"/>
    <m/>
    <n v="4"/>
  </r>
  <r>
    <x v="86"/>
    <x v="218"/>
    <x v="391"/>
    <m/>
    <n v="1"/>
  </r>
  <r>
    <x v="86"/>
    <x v="218"/>
    <x v="218"/>
    <m/>
    <n v="1"/>
  </r>
  <r>
    <x v="86"/>
    <x v="240"/>
    <x v="240"/>
    <m/>
    <n v="2"/>
  </r>
  <r>
    <x v="86"/>
    <x v="86"/>
    <x v="86"/>
    <m/>
    <n v="1"/>
  </r>
  <r>
    <x v="86"/>
    <x v="6"/>
    <x v="6"/>
    <m/>
    <n v="2"/>
  </r>
  <r>
    <x v="86"/>
    <x v="168"/>
    <x v="168"/>
    <m/>
    <n v="1"/>
  </r>
  <r>
    <x v="86"/>
    <x v="3"/>
    <x v="3"/>
    <m/>
    <n v="6"/>
  </r>
  <r>
    <x v="86"/>
    <x v="407"/>
    <x v="406"/>
    <m/>
    <n v="1"/>
  </r>
  <r>
    <x v="86"/>
    <x v="34"/>
    <x v="34"/>
    <m/>
    <n v="2"/>
  </r>
  <r>
    <x v="86"/>
    <x v="95"/>
    <x v="95"/>
    <m/>
    <n v="6"/>
  </r>
  <r>
    <x v="86"/>
    <x v="421"/>
    <x v="419"/>
    <m/>
    <n v="200"/>
  </r>
  <r>
    <x v="86"/>
    <x v="28"/>
    <x v="28"/>
    <m/>
    <n v="10"/>
  </r>
  <r>
    <x v="86"/>
    <x v="15"/>
    <x v="15"/>
    <m/>
    <n v="100"/>
  </r>
  <r>
    <x v="86"/>
    <x v="234"/>
    <x v="234"/>
    <n v="20"/>
    <m/>
  </r>
  <r>
    <x v="86"/>
    <x v="3"/>
    <x v="3"/>
    <m/>
    <n v="6"/>
  </r>
  <r>
    <x v="86"/>
    <x v="78"/>
    <x v="78"/>
    <m/>
    <n v="36"/>
  </r>
  <r>
    <x v="86"/>
    <x v="323"/>
    <x v="322"/>
    <m/>
    <n v="10"/>
  </r>
  <r>
    <x v="87"/>
    <x v="191"/>
    <x v="191"/>
    <n v="3"/>
    <m/>
  </r>
  <r>
    <x v="87"/>
    <x v="189"/>
    <x v="189"/>
    <n v="100"/>
    <m/>
  </r>
  <r>
    <x v="87"/>
    <x v="16"/>
    <x v="16"/>
    <n v="1200"/>
    <m/>
  </r>
  <r>
    <x v="87"/>
    <x v="15"/>
    <x v="15"/>
    <n v="800"/>
    <m/>
  </r>
  <r>
    <x v="87"/>
    <x v="138"/>
    <x v="138"/>
    <m/>
    <n v="1"/>
  </r>
  <r>
    <x v="87"/>
    <x v="88"/>
    <x v="88"/>
    <m/>
    <n v="10"/>
  </r>
  <r>
    <x v="87"/>
    <x v="115"/>
    <x v="115"/>
    <m/>
    <n v="48"/>
  </r>
  <r>
    <x v="87"/>
    <x v="98"/>
    <x v="98"/>
    <m/>
    <n v="6"/>
  </r>
  <r>
    <x v="87"/>
    <x v="115"/>
    <x v="115"/>
    <n v="144"/>
    <m/>
  </r>
  <r>
    <x v="87"/>
    <x v="32"/>
    <x v="32"/>
    <n v="20"/>
    <m/>
  </r>
  <r>
    <x v="87"/>
    <x v="29"/>
    <x v="29"/>
    <n v="20"/>
    <m/>
  </r>
  <r>
    <x v="87"/>
    <x v="28"/>
    <x v="28"/>
    <n v="30"/>
    <m/>
  </r>
  <r>
    <x v="87"/>
    <x v="118"/>
    <x v="118"/>
    <n v="10"/>
    <m/>
  </r>
  <r>
    <x v="87"/>
    <x v="116"/>
    <x v="116"/>
    <n v="30"/>
    <m/>
  </r>
  <r>
    <x v="87"/>
    <x v="98"/>
    <x v="98"/>
    <n v="40"/>
    <m/>
  </r>
  <r>
    <x v="87"/>
    <x v="446"/>
    <x v="443"/>
    <m/>
    <n v="1"/>
  </r>
  <r>
    <x v="87"/>
    <x v="0"/>
    <x v="0"/>
    <n v="1"/>
    <m/>
  </r>
  <r>
    <x v="87"/>
    <x v="0"/>
    <x v="0"/>
    <n v="1"/>
    <m/>
  </r>
  <r>
    <x v="87"/>
    <x v="138"/>
    <x v="138"/>
    <m/>
    <n v="1"/>
  </r>
  <r>
    <x v="87"/>
    <x v="234"/>
    <x v="234"/>
    <m/>
    <n v="1"/>
  </r>
  <r>
    <x v="87"/>
    <x v="193"/>
    <x v="193"/>
    <m/>
    <n v="1"/>
  </r>
  <r>
    <x v="87"/>
    <x v="0"/>
    <x v="0"/>
    <m/>
    <n v="1"/>
  </r>
  <r>
    <x v="87"/>
    <x v="54"/>
    <x v="54"/>
    <m/>
    <n v="1"/>
  </r>
  <r>
    <x v="87"/>
    <x v="138"/>
    <x v="138"/>
    <m/>
    <n v="1"/>
  </r>
  <r>
    <x v="87"/>
    <x v="31"/>
    <x v="31"/>
    <m/>
    <n v="2"/>
  </r>
  <r>
    <x v="87"/>
    <x v="314"/>
    <x v="313"/>
    <m/>
    <n v="2"/>
  </r>
  <r>
    <x v="87"/>
    <x v="110"/>
    <x v="110"/>
    <m/>
    <n v="1"/>
  </r>
  <r>
    <x v="87"/>
    <x v="26"/>
    <x v="26"/>
    <m/>
    <n v="1"/>
  </r>
  <r>
    <x v="87"/>
    <x v="24"/>
    <x v="24"/>
    <m/>
    <n v="2"/>
  </r>
  <r>
    <x v="87"/>
    <x v="423"/>
    <x v="421"/>
    <m/>
    <n v="1"/>
  </r>
  <r>
    <x v="87"/>
    <x v="27"/>
    <x v="27"/>
    <m/>
    <n v="1"/>
  </r>
  <r>
    <x v="87"/>
    <x v="178"/>
    <x v="178"/>
    <m/>
    <n v="2"/>
  </r>
  <r>
    <x v="87"/>
    <x v="179"/>
    <x v="179"/>
    <m/>
    <n v="1"/>
  </r>
  <r>
    <x v="87"/>
    <x v="53"/>
    <x v="53"/>
    <m/>
    <n v="1"/>
  </r>
  <r>
    <x v="87"/>
    <x v="28"/>
    <x v="28"/>
    <m/>
    <n v="2"/>
  </r>
  <r>
    <x v="87"/>
    <x v="29"/>
    <x v="29"/>
    <m/>
    <n v="1"/>
  </r>
  <r>
    <x v="87"/>
    <x v="114"/>
    <x v="114"/>
    <m/>
    <n v="1"/>
  </r>
  <r>
    <x v="87"/>
    <x v="30"/>
    <x v="30"/>
    <m/>
    <n v="12"/>
  </r>
  <r>
    <x v="87"/>
    <x v="414"/>
    <x v="117"/>
    <m/>
    <n v="2"/>
  </r>
  <r>
    <x v="87"/>
    <x v="118"/>
    <x v="118"/>
    <m/>
    <n v="3"/>
  </r>
  <r>
    <x v="87"/>
    <x v="33"/>
    <x v="33"/>
    <m/>
    <n v="10"/>
  </r>
  <r>
    <x v="87"/>
    <x v="119"/>
    <x v="119"/>
    <m/>
    <n v="3"/>
  </r>
  <r>
    <x v="87"/>
    <x v="112"/>
    <x v="112"/>
    <m/>
    <n v="10"/>
  </r>
  <r>
    <x v="87"/>
    <x v="112"/>
    <x v="112"/>
    <n v="10"/>
    <m/>
  </r>
  <r>
    <x v="87"/>
    <x v="132"/>
    <x v="132"/>
    <m/>
    <n v="100"/>
  </r>
  <r>
    <x v="87"/>
    <x v="210"/>
    <x v="210"/>
    <m/>
    <n v="2"/>
  </r>
  <r>
    <x v="87"/>
    <x v="236"/>
    <x v="236"/>
    <m/>
    <n v="2000"/>
  </r>
  <r>
    <x v="87"/>
    <x v="242"/>
    <x v="242"/>
    <m/>
    <n v="500"/>
  </r>
  <r>
    <x v="87"/>
    <x v="152"/>
    <x v="152"/>
    <m/>
    <n v="1"/>
  </r>
  <r>
    <x v="87"/>
    <x v="164"/>
    <x v="164"/>
    <m/>
    <n v="10"/>
  </r>
  <r>
    <x v="87"/>
    <x v="53"/>
    <x v="53"/>
    <m/>
    <n v="3"/>
  </r>
  <r>
    <x v="87"/>
    <x v="54"/>
    <x v="54"/>
    <m/>
    <n v="12"/>
  </r>
  <r>
    <x v="87"/>
    <x v="116"/>
    <x v="116"/>
    <m/>
    <n v="7"/>
  </r>
  <r>
    <x v="87"/>
    <x v="414"/>
    <x v="117"/>
    <m/>
    <n v="10"/>
  </r>
  <r>
    <x v="87"/>
    <x v="265"/>
    <x v="265"/>
    <m/>
    <n v="2"/>
  </r>
  <r>
    <x v="87"/>
    <x v="235"/>
    <x v="235"/>
    <m/>
    <n v="2"/>
  </r>
  <r>
    <x v="87"/>
    <x v="109"/>
    <x v="109"/>
    <m/>
    <n v="2"/>
  </r>
  <r>
    <x v="87"/>
    <x v="356"/>
    <x v="355"/>
    <m/>
    <n v="1"/>
  </r>
  <r>
    <x v="87"/>
    <x v="94"/>
    <x v="94"/>
    <m/>
    <n v="2"/>
  </r>
  <r>
    <x v="87"/>
    <x v="21"/>
    <x v="21"/>
    <m/>
    <n v="1"/>
  </r>
  <r>
    <x v="87"/>
    <x v="28"/>
    <x v="28"/>
    <m/>
    <n v="4"/>
  </r>
  <r>
    <x v="87"/>
    <x v="29"/>
    <x v="29"/>
    <m/>
    <n v="6"/>
  </r>
  <r>
    <x v="87"/>
    <x v="30"/>
    <x v="30"/>
    <m/>
    <n v="12"/>
  </r>
  <r>
    <x v="87"/>
    <x v="122"/>
    <x v="122"/>
    <m/>
    <n v="24"/>
  </r>
  <r>
    <x v="87"/>
    <x v="0"/>
    <x v="0"/>
    <m/>
    <n v="2"/>
  </r>
  <r>
    <x v="87"/>
    <x v="122"/>
    <x v="122"/>
    <m/>
    <n v="1"/>
  </r>
  <r>
    <x v="87"/>
    <x v="78"/>
    <x v="78"/>
    <m/>
    <n v="1"/>
  </r>
  <r>
    <x v="87"/>
    <x v="132"/>
    <x v="132"/>
    <m/>
    <n v="100"/>
  </r>
  <r>
    <x v="87"/>
    <x v="48"/>
    <x v="48"/>
    <m/>
    <n v="2"/>
  </r>
  <r>
    <x v="88"/>
    <x v="361"/>
    <x v="360"/>
    <m/>
    <n v="2"/>
  </r>
  <r>
    <x v="88"/>
    <x v="254"/>
    <x v="254"/>
    <m/>
    <n v="1"/>
  </r>
  <r>
    <x v="88"/>
    <x v="54"/>
    <x v="54"/>
    <m/>
    <n v="1"/>
  </r>
  <r>
    <x v="88"/>
    <x v="122"/>
    <x v="122"/>
    <m/>
    <n v="36"/>
  </r>
  <r>
    <x v="88"/>
    <x v="321"/>
    <x v="320"/>
    <m/>
    <n v="1"/>
  </r>
  <r>
    <x v="88"/>
    <x v="144"/>
    <x v="144"/>
    <m/>
    <n v="1"/>
  </r>
  <r>
    <x v="88"/>
    <x v="134"/>
    <x v="134"/>
    <m/>
    <n v="4"/>
  </r>
  <r>
    <x v="88"/>
    <x v="122"/>
    <x v="122"/>
    <m/>
    <n v="1"/>
  </r>
  <r>
    <x v="88"/>
    <x v="54"/>
    <x v="54"/>
    <m/>
    <n v="1"/>
  </r>
  <r>
    <x v="88"/>
    <x v="216"/>
    <x v="216"/>
    <m/>
    <n v="3"/>
  </r>
  <r>
    <x v="88"/>
    <x v="447"/>
    <x v="444"/>
    <n v="1"/>
    <m/>
  </r>
  <r>
    <x v="88"/>
    <x v="147"/>
    <x v="147"/>
    <n v="5"/>
    <m/>
  </r>
  <r>
    <x v="88"/>
    <x v="122"/>
    <x v="122"/>
    <n v="144"/>
    <m/>
  </r>
  <r>
    <x v="88"/>
    <x v="77"/>
    <x v="77"/>
    <m/>
    <n v="1"/>
  </r>
  <r>
    <x v="88"/>
    <x v="448"/>
    <x v="445"/>
    <m/>
    <n v="1"/>
  </r>
  <r>
    <x v="88"/>
    <x v="88"/>
    <x v="88"/>
    <m/>
    <n v="2"/>
  </r>
  <r>
    <x v="88"/>
    <x v="95"/>
    <x v="95"/>
    <m/>
    <n v="1"/>
  </r>
  <r>
    <x v="88"/>
    <x v="235"/>
    <x v="235"/>
    <m/>
    <n v="1"/>
  </r>
  <r>
    <x v="89"/>
    <x v="347"/>
    <x v="346"/>
    <m/>
    <n v="3"/>
  </r>
  <r>
    <x v="89"/>
    <x v="449"/>
    <x v="446"/>
    <m/>
    <n v="1"/>
  </r>
  <r>
    <x v="89"/>
    <x v="377"/>
    <x v="376"/>
    <m/>
    <n v="3"/>
  </r>
  <r>
    <x v="89"/>
    <x v="0"/>
    <x v="0"/>
    <m/>
    <n v="1"/>
  </r>
  <r>
    <x v="89"/>
    <x v="168"/>
    <x v="168"/>
    <m/>
    <n v="1"/>
  </r>
  <r>
    <x v="89"/>
    <x v="93"/>
    <x v="93"/>
    <n v="120"/>
    <m/>
  </r>
  <r>
    <x v="89"/>
    <x v="91"/>
    <x v="91"/>
    <n v="120"/>
    <m/>
  </r>
  <r>
    <x v="89"/>
    <x v="167"/>
    <x v="167"/>
    <m/>
    <n v="1"/>
  </r>
  <r>
    <x v="89"/>
    <x v="185"/>
    <x v="185"/>
    <m/>
    <n v="1"/>
  </r>
  <r>
    <x v="89"/>
    <x v="177"/>
    <x v="177"/>
    <n v="1"/>
    <m/>
  </r>
  <r>
    <x v="89"/>
    <x v="40"/>
    <x v="40"/>
    <m/>
    <n v="2"/>
  </r>
  <r>
    <x v="89"/>
    <x v="7"/>
    <x v="7"/>
    <m/>
    <n v="1"/>
  </r>
  <r>
    <x v="89"/>
    <x v="40"/>
    <x v="40"/>
    <m/>
    <n v="5"/>
  </r>
  <r>
    <x v="89"/>
    <x v="92"/>
    <x v="92"/>
    <m/>
    <n v="20"/>
  </r>
  <r>
    <x v="89"/>
    <x v="30"/>
    <x v="30"/>
    <m/>
    <n v="12"/>
  </r>
  <r>
    <x v="89"/>
    <x v="14"/>
    <x v="14"/>
    <m/>
    <n v="100"/>
  </r>
  <r>
    <x v="89"/>
    <x v="16"/>
    <x v="16"/>
    <m/>
    <n v="50"/>
  </r>
  <r>
    <x v="89"/>
    <x v="19"/>
    <x v="19"/>
    <m/>
    <n v="3"/>
  </r>
  <r>
    <x v="89"/>
    <x v="247"/>
    <x v="247"/>
    <m/>
    <n v="2"/>
  </r>
  <r>
    <x v="89"/>
    <x v="20"/>
    <x v="20"/>
    <m/>
    <n v="1"/>
  </r>
  <r>
    <x v="89"/>
    <x v="35"/>
    <x v="35"/>
    <m/>
    <n v="2"/>
  </r>
  <r>
    <x v="89"/>
    <x v="450"/>
    <x v="447"/>
    <m/>
    <n v="40"/>
  </r>
  <r>
    <x v="89"/>
    <x v="283"/>
    <x v="283"/>
    <m/>
    <n v="1"/>
  </r>
  <r>
    <x v="89"/>
    <x v="26"/>
    <x v="26"/>
    <m/>
    <n v="1"/>
  </r>
  <r>
    <x v="89"/>
    <x v="24"/>
    <x v="24"/>
    <m/>
    <n v="4"/>
  </r>
  <r>
    <x v="89"/>
    <x v="423"/>
    <x v="421"/>
    <m/>
    <n v="2"/>
  </r>
  <r>
    <x v="89"/>
    <x v="179"/>
    <x v="179"/>
    <m/>
    <n v="1"/>
  </r>
  <r>
    <x v="89"/>
    <x v="21"/>
    <x v="21"/>
    <m/>
    <n v="1"/>
  </r>
  <r>
    <x v="89"/>
    <x v="403"/>
    <x v="402"/>
    <m/>
    <n v="1"/>
  </r>
  <r>
    <x v="89"/>
    <x v="251"/>
    <x v="251"/>
    <m/>
    <n v="2"/>
  </r>
  <r>
    <x v="89"/>
    <x v="28"/>
    <x v="28"/>
    <m/>
    <n v="1"/>
  </r>
  <r>
    <x v="89"/>
    <x v="29"/>
    <x v="29"/>
    <m/>
    <n v="2"/>
  </r>
  <r>
    <x v="89"/>
    <x v="114"/>
    <x v="114"/>
    <m/>
    <n v="1"/>
  </r>
  <r>
    <x v="89"/>
    <x v="116"/>
    <x v="116"/>
    <m/>
    <n v="1"/>
  </r>
  <r>
    <x v="89"/>
    <x v="414"/>
    <x v="117"/>
    <m/>
    <n v="2"/>
  </r>
  <r>
    <x v="89"/>
    <x v="132"/>
    <x v="132"/>
    <m/>
    <n v="1000"/>
  </r>
  <r>
    <x v="89"/>
    <x v="118"/>
    <x v="118"/>
    <m/>
    <n v="2"/>
  </r>
  <r>
    <x v="89"/>
    <x v="8"/>
    <x v="8"/>
    <m/>
    <n v="12"/>
  </r>
  <r>
    <x v="89"/>
    <x v="33"/>
    <x v="33"/>
    <m/>
    <n v="10"/>
  </r>
  <r>
    <x v="89"/>
    <x v="275"/>
    <x v="275"/>
    <m/>
    <n v="6"/>
  </r>
  <r>
    <x v="89"/>
    <x v="6"/>
    <x v="6"/>
    <m/>
    <n v="1"/>
  </r>
  <r>
    <x v="90"/>
    <x v="134"/>
    <x v="134"/>
    <m/>
    <n v="1"/>
  </r>
  <r>
    <x v="91"/>
    <x v="211"/>
    <x v="211"/>
    <n v="4"/>
    <m/>
  </r>
  <r>
    <x v="91"/>
    <x v="134"/>
    <x v="134"/>
    <n v="20"/>
    <m/>
  </r>
  <r>
    <x v="91"/>
    <x v="193"/>
    <x v="193"/>
    <n v="10"/>
    <m/>
  </r>
  <r>
    <x v="91"/>
    <x v="358"/>
    <x v="357"/>
    <n v="30"/>
    <m/>
  </r>
  <r>
    <x v="91"/>
    <x v="317"/>
    <x v="316"/>
    <n v="20"/>
    <m/>
  </r>
  <r>
    <x v="91"/>
    <x v="0"/>
    <x v="0"/>
    <n v="5"/>
    <m/>
  </r>
  <r>
    <x v="91"/>
    <x v="0"/>
    <x v="0"/>
    <n v="5"/>
    <m/>
  </r>
  <r>
    <x v="91"/>
    <x v="0"/>
    <x v="0"/>
    <n v="5"/>
    <m/>
  </r>
  <r>
    <x v="91"/>
    <x v="141"/>
    <x v="141"/>
    <m/>
    <n v="10"/>
  </r>
  <r>
    <x v="91"/>
    <x v="141"/>
    <x v="141"/>
    <n v="10"/>
    <m/>
  </r>
  <r>
    <x v="91"/>
    <x v="10"/>
    <x v="10"/>
    <m/>
    <n v="2"/>
  </r>
  <r>
    <x v="91"/>
    <x v="302"/>
    <x v="301"/>
    <m/>
    <n v="1"/>
  </r>
  <r>
    <x v="91"/>
    <x v="186"/>
    <x v="186"/>
    <m/>
    <n v="25"/>
  </r>
  <r>
    <x v="91"/>
    <x v="12"/>
    <x v="12"/>
    <m/>
    <n v="200"/>
  </r>
  <r>
    <x v="91"/>
    <x v="303"/>
    <x v="302"/>
    <m/>
    <n v="1"/>
  </r>
  <r>
    <x v="91"/>
    <x v="451"/>
    <x v="448"/>
    <n v="2"/>
    <m/>
  </r>
  <r>
    <x v="91"/>
    <x v="451"/>
    <x v="448"/>
    <m/>
    <n v="2"/>
  </r>
  <r>
    <x v="91"/>
    <x v="34"/>
    <x v="34"/>
    <m/>
    <n v="2"/>
  </r>
  <r>
    <x v="91"/>
    <x v="177"/>
    <x v="177"/>
    <m/>
    <n v="1"/>
  </r>
  <r>
    <x v="91"/>
    <x v="161"/>
    <x v="161"/>
    <m/>
    <n v="1"/>
  </r>
  <r>
    <x v="91"/>
    <x v="272"/>
    <x v="272"/>
    <m/>
    <n v="1"/>
  </r>
  <r>
    <x v="91"/>
    <x v="246"/>
    <x v="246"/>
    <m/>
    <n v="1"/>
  </r>
  <r>
    <x v="91"/>
    <x v="0"/>
    <x v="0"/>
    <m/>
    <n v="7"/>
  </r>
  <r>
    <x v="91"/>
    <x v="0"/>
    <x v="0"/>
    <m/>
    <n v="3"/>
  </r>
  <r>
    <x v="91"/>
    <x v="32"/>
    <x v="32"/>
    <m/>
    <n v="10"/>
  </r>
  <r>
    <x v="91"/>
    <x v="53"/>
    <x v="53"/>
    <m/>
    <n v="4"/>
  </r>
  <r>
    <x v="91"/>
    <x v="43"/>
    <x v="43"/>
    <m/>
    <n v="4"/>
  </r>
  <r>
    <x v="91"/>
    <x v="177"/>
    <x v="177"/>
    <m/>
    <n v="1"/>
  </r>
  <r>
    <x v="91"/>
    <x v="3"/>
    <x v="3"/>
    <m/>
    <n v="1"/>
  </r>
  <r>
    <x v="91"/>
    <x v="49"/>
    <x v="49"/>
    <m/>
    <n v="5"/>
  </r>
  <r>
    <x v="91"/>
    <x v="194"/>
    <x v="194"/>
    <m/>
    <n v="5"/>
  </r>
  <r>
    <x v="91"/>
    <x v="234"/>
    <x v="234"/>
    <m/>
    <n v="3"/>
  </r>
  <r>
    <x v="91"/>
    <x v="286"/>
    <x v="286"/>
    <m/>
    <n v="1"/>
  </r>
  <r>
    <x v="91"/>
    <x v="110"/>
    <x v="110"/>
    <m/>
    <n v="1"/>
  </r>
  <r>
    <x v="91"/>
    <x v="26"/>
    <x v="26"/>
    <m/>
    <n v="2"/>
  </r>
  <r>
    <x v="91"/>
    <x v="24"/>
    <x v="24"/>
    <m/>
    <n v="2"/>
  </r>
  <r>
    <x v="91"/>
    <x v="178"/>
    <x v="178"/>
    <m/>
    <n v="1"/>
  </r>
  <r>
    <x v="91"/>
    <x v="220"/>
    <x v="220"/>
    <m/>
    <n v="1"/>
  </r>
  <r>
    <x v="91"/>
    <x v="179"/>
    <x v="179"/>
    <m/>
    <n v="2"/>
  </r>
  <r>
    <x v="91"/>
    <x v="29"/>
    <x v="29"/>
    <m/>
    <n v="1"/>
  </r>
  <r>
    <x v="91"/>
    <x v="114"/>
    <x v="114"/>
    <m/>
    <n v="1"/>
  </r>
  <r>
    <x v="91"/>
    <x v="30"/>
    <x v="30"/>
    <m/>
    <n v="12"/>
  </r>
  <r>
    <x v="91"/>
    <x v="116"/>
    <x v="116"/>
    <m/>
    <n v="1"/>
  </r>
  <r>
    <x v="91"/>
    <x v="414"/>
    <x v="117"/>
    <m/>
    <n v="6"/>
  </r>
  <r>
    <x v="91"/>
    <x v="12"/>
    <x v="12"/>
    <m/>
    <n v="200"/>
  </r>
  <r>
    <x v="91"/>
    <x v="275"/>
    <x v="275"/>
    <m/>
    <n v="6"/>
  </r>
  <r>
    <x v="91"/>
    <x v="162"/>
    <x v="162"/>
    <m/>
    <n v="1"/>
  </r>
  <r>
    <x v="91"/>
    <x v="227"/>
    <x v="227"/>
    <m/>
    <n v="4"/>
  </r>
  <r>
    <x v="91"/>
    <x v="78"/>
    <x v="78"/>
    <m/>
    <n v="1"/>
  </r>
  <r>
    <x v="91"/>
    <x v="96"/>
    <x v="96"/>
    <m/>
    <n v="1"/>
  </r>
  <r>
    <x v="91"/>
    <x v="361"/>
    <x v="360"/>
    <m/>
    <n v="1"/>
  </r>
  <r>
    <x v="91"/>
    <x v="98"/>
    <x v="98"/>
    <m/>
    <n v="1"/>
  </r>
  <r>
    <x v="92"/>
    <x v="164"/>
    <x v="164"/>
    <n v="50"/>
    <m/>
  </r>
  <r>
    <x v="92"/>
    <x v="49"/>
    <x v="49"/>
    <m/>
    <n v="1"/>
  </r>
  <r>
    <x v="92"/>
    <x v="10"/>
    <x v="10"/>
    <m/>
    <n v="4"/>
  </r>
  <r>
    <x v="92"/>
    <x v="0"/>
    <x v="0"/>
    <m/>
    <n v="1"/>
  </r>
  <r>
    <x v="92"/>
    <x v="49"/>
    <x v="49"/>
    <m/>
    <n v="10"/>
  </r>
  <r>
    <x v="92"/>
    <x v="46"/>
    <x v="46"/>
    <m/>
    <n v="20"/>
  </r>
  <r>
    <x v="92"/>
    <x v="11"/>
    <x v="11"/>
    <n v="7"/>
    <m/>
  </r>
  <r>
    <x v="92"/>
    <x v="10"/>
    <x v="10"/>
    <n v="10"/>
    <m/>
  </r>
  <r>
    <x v="92"/>
    <x v="78"/>
    <x v="78"/>
    <m/>
    <n v="4"/>
  </r>
  <r>
    <x v="92"/>
    <x v="369"/>
    <x v="368"/>
    <m/>
    <n v="1"/>
  </r>
  <r>
    <x v="92"/>
    <x v="257"/>
    <x v="257"/>
    <m/>
    <n v="1"/>
  </r>
  <r>
    <x v="92"/>
    <x v="13"/>
    <x v="13"/>
    <m/>
    <n v="100"/>
  </r>
  <r>
    <x v="92"/>
    <x v="14"/>
    <x v="14"/>
    <m/>
    <n v="100"/>
  </r>
  <r>
    <x v="92"/>
    <x v="16"/>
    <x v="16"/>
    <m/>
    <n v="100"/>
  </r>
  <r>
    <x v="92"/>
    <x v="18"/>
    <x v="18"/>
    <m/>
    <n v="2"/>
  </r>
  <r>
    <x v="92"/>
    <x v="19"/>
    <x v="19"/>
    <m/>
    <n v="2"/>
  </r>
  <r>
    <x v="92"/>
    <x v="247"/>
    <x v="247"/>
    <m/>
    <n v="1"/>
  </r>
  <r>
    <x v="92"/>
    <x v="20"/>
    <x v="20"/>
    <m/>
    <n v="3"/>
  </r>
  <r>
    <x v="92"/>
    <x v="452"/>
    <x v="449"/>
    <m/>
    <n v="10"/>
  </r>
  <r>
    <x v="92"/>
    <x v="450"/>
    <x v="447"/>
    <m/>
    <n v="10"/>
  </r>
  <r>
    <x v="92"/>
    <x v="94"/>
    <x v="94"/>
    <m/>
    <n v="1"/>
  </r>
  <r>
    <x v="92"/>
    <x v="21"/>
    <x v="21"/>
    <m/>
    <n v="1"/>
  </r>
  <r>
    <x v="92"/>
    <x v="314"/>
    <x v="313"/>
    <n v="20"/>
    <m/>
  </r>
  <r>
    <x v="92"/>
    <x v="268"/>
    <x v="268"/>
    <m/>
    <n v="1"/>
  </r>
  <r>
    <x v="92"/>
    <x v="53"/>
    <x v="53"/>
    <m/>
    <n v="1"/>
  </r>
  <r>
    <x v="93"/>
    <x v="3"/>
    <x v="3"/>
    <n v="24"/>
    <m/>
  </r>
  <r>
    <x v="93"/>
    <x v="269"/>
    <x v="269"/>
    <n v="3"/>
    <m/>
  </r>
  <r>
    <x v="93"/>
    <x v="259"/>
    <x v="259"/>
    <n v="4"/>
    <m/>
  </r>
  <r>
    <x v="93"/>
    <x v="254"/>
    <x v="254"/>
    <n v="4"/>
    <m/>
  </r>
  <r>
    <x v="93"/>
    <x v="78"/>
    <x v="78"/>
    <m/>
    <n v="10"/>
  </r>
  <r>
    <x v="93"/>
    <x v="0"/>
    <x v="0"/>
    <m/>
    <n v="1"/>
  </r>
  <r>
    <x v="93"/>
    <x v="453"/>
    <x v="450"/>
    <m/>
    <n v="4"/>
  </r>
  <r>
    <x v="93"/>
    <x v="370"/>
    <x v="369"/>
    <n v="2000"/>
    <m/>
  </r>
  <r>
    <x v="93"/>
    <x v="219"/>
    <x v="219"/>
    <n v="6"/>
    <m/>
  </r>
  <r>
    <x v="93"/>
    <x v="454"/>
    <x v="451"/>
    <m/>
    <n v="22"/>
  </r>
  <r>
    <x v="93"/>
    <x v="255"/>
    <x v="255"/>
    <m/>
    <n v="1000"/>
  </r>
  <r>
    <x v="93"/>
    <x v="237"/>
    <x v="237"/>
    <n v="10"/>
    <m/>
  </r>
  <r>
    <x v="93"/>
    <x v="0"/>
    <x v="0"/>
    <n v="6"/>
    <m/>
  </r>
  <r>
    <x v="93"/>
    <x v="54"/>
    <x v="54"/>
    <m/>
    <n v="2"/>
  </r>
  <r>
    <x v="93"/>
    <x v="281"/>
    <x v="281"/>
    <m/>
    <n v="37"/>
  </r>
  <r>
    <x v="93"/>
    <x v="77"/>
    <x v="77"/>
    <m/>
    <n v="1"/>
  </r>
  <r>
    <x v="93"/>
    <x v="24"/>
    <x v="24"/>
    <n v="60"/>
    <m/>
  </r>
  <r>
    <x v="93"/>
    <x v="111"/>
    <x v="111"/>
    <n v="60"/>
    <m/>
  </r>
  <r>
    <x v="93"/>
    <x v="0"/>
    <x v="0"/>
    <m/>
    <n v="3"/>
  </r>
  <r>
    <x v="93"/>
    <x v="0"/>
    <x v="0"/>
    <m/>
    <n v="5"/>
  </r>
  <r>
    <x v="93"/>
    <x v="26"/>
    <x v="26"/>
    <m/>
    <n v="1"/>
  </r>
  <r>
    <x v="93"/>
    <x v="24"/>
    <x v="24"/>
    <m/>
    <n v="3"/>
  </r>
  <r>
    <x v="93"/>
    <x v="178"/>
    <x v="178"/>
    <m/>
    <n v="1"/>
  </r>
  <r>
    <x v="93"/>
    <x v="179"/>
    <x v="179"/>
    <m/>
    <n v="1"/>
  </r>
  <r>
    <x v="93"/>
    <x v="99"/>
    <x v="99"/>
    <m/>
    <n v="1"/>
  </r>
  <r>
    <x v="93"/>
    <x v="112"/>
    <x v="112"/>
    <m/>
    <n v="1"/>
  </r>
  <r>
    <x v="93"/>
    <x v="284"/>
    <x v="284"/>
    <m/>
    <n v="2"/>
  </r>
  <r>
    <x v="93"/>
    <x v="192"/>
    <x v="192"/>
    <m/>
    <n v="1"/>
  </r>
  <r>
    <x v="93"/>
    <x v="28"/>
    <x v="28"/>
    <m/>
    <n v="3"/>
  </r>
  <r>
    <x v="93"/>
    <x v="29"/>
    <x v="29"/>
    <m/>
    <n v="2"/>
  </r>
  <r>
    <x v="93"/>
    <x v="116"/>
    <x v="116"/>
    <m/>
    <n v="1"/>
  </r>
  <r>
    <x v="93"/>
    <x v="414"/>
    <x v="117"/>
    <m/>
    <n v="3"/>
  </r>
  <r>
    <x v="93"/>
    <x v="118"/>
    <x v="118"/>
    <m/>
    <n v="1"/>
  </r>
  <r>
    <x v="93"/>
    <x v="33"/>
    <x v="33"/>
    <m/>
    <n v="10"/>
  </r>
  <r>
    <x v="93"/>
    <x v="40"/>
    <x v="40"/>
    <m/>
    <n v="5"/>
  </r>
  <r>
    <x v="93"/>
    <x v="121"/>
    <x v="121"/>
    <m/>
    <n v="6"/>
  </r>
  <r>
    <x v="93"/>
    <x v="38"/>
    <x v="38"/>
    <m/>
    <n v="6"/>
  </r>
  <r>
    <x v="93"/>
    <x v="165"/>
    <x v="165"/>
    <m/>
    <n v="6"/>
  </r>
  <r>
    <x v="93"/>
    <x v="275"/>
    <x v="275"/>
    <m/>
    <n v="6"/>
  </r>
  <r>
    <x v="93"/>
    <x v="294"/>
    <x v="294"/>
    <n v="14"/>
    <m/>
  </r>
  <r>
    <x v="93"/>
    <x v="331"/>
    <x v="330"/>
    <m/>
    <n v="1"/>
  </r>
  <r>
    <x v="94"/>
    <x v="386"/>
    <x v="385"/>
    <m/>
    <n v="1"/>
  </r>
  <r>
    <x v="94"/>
    <x v="386"/>
    <x v="385"/>
    <m/>
    <n v="1"/>
  </r>
  <r>
    <x v="94"/>
    <x v="248"/>
    <x v="248"/>
    <m/>
    <n v="1"/>
  </r>
  <r>
    <x v="94"/>
    <x v="78"/>
    <x v="78"/>
    <m/>
    <n v="1"/>
  </r>
  <r>
    <x v="94"/>
    <x v="78"/>
    <x v="78"/>
    <m/>
    <n v="1"/>
  </r>
  <r>
    <x v="94"/>
    <x v="88"/>
    <x v="88"/>
    <m/>
    <n v="1"/>
  </r>
  <r>
    <x v="94"/>
    <x v="168"/>
    <x v="168"/>
    <m/>
    <n v="1"/>
  </r>
  <r>
    <x v="94"/>
    <x v="291"/>
    <x v="291"/>
    <n v="6"/>
    <m/>
  </r>
  <r>
    <x v="94"/>
    <x v="292"/>
    <x v="292"/>
    <n v="5"/>
    <m/>
  </r>
  <r>
    <x v="94"/>
    <x v="0"/>
    <x v="0"/>
    <n v="30"/>
    <m/>
  </r>
  <r>
    <x v="94"/>
    <x v="226"/>
    <x v="226"/>
    <n v="10"/>
    <m/>
  </r>
  <r>
    <x v="94"/>
    <x v="0"/>
    <x v="0"/>
    <n v="20"/>
    <m/>
  </r>
  <r>
    <x v="94"/>
    <x v="310"/>
    <x v="309"/>
    <n v="20"/>
    <m/>
  </r>
  <r>
    <x v="94"/>
    <x v="253"/>
    <x v="253"/>
    <n v="20"/>
    <m/>
  </r>
  <r>
    <x v="94"/>
    <x v="34"/>
    <x v="34"/>
    <n v="30"/>
    <m/>
  </r>
  <r>
    <x v="94"/>
    <x v="170"/>
    <x v="170"/>
    <m/>
    <n v="1"/>
  </r>
  <r>
    <x v="94"/>
    <x v="34"/>
    <x v="34"/>
    <m/>
    <n v="2"/>
  </r>
  <r>
    <x v="94"/>
    <x v="455"/>
    <x v="452"/>
    <m/>
    <n v="50"/>
  </r>
  <r>
    <x v="94"/>
    <x v="456"/>
    <x v="453"/>
    <m/>
    <n v="50"/>
  </r>
  <r>
    <x v="94"/>
    <x v="223"/>
    <x v="223"/>
    <m/>
    <n v="1"/>
  </r>
  <r>
    <x v="94"/>
    <x v="222"/>
    <x v="222"/>
    <n v="1"/>
    <m/>
  </r>
  <r>
    <x v="94"/>
    <x v="299"/>
    <x v="299"/>
    <m/>
    <n v="100"/>
  </r>
  <r>
    <x v="94"/>
    <x v="281"/>
    <x v="281"/>
    <n v="3"/>
    <m/>
  </r>
  <r>
    <x v="94"/>
    <x v="457"/>
    <x v="454"/>
    <n v="10"/>
    <m/>
  </r>
  <r>
    <x v="94"/>
    <x v="22"/>
    <x v="22"/>
    <n v="26"/>
    <m/>
  </r>
  <r>
    <x v="94"/>
    <x v="277"/>
    <x v="277"/>
    <n v="1150"/>
    <m/>
  </r>
  <r>
    <x v="94"/>
    <x v="119"/>
    <x v="119"/>
    <m/>
    <n v="1485"/>
  </r>
  <r>
    <x v="94"/>
    <x v="458"/>
    <x v="455"/>
    <n v="119"/>
    <m/>
  </r>
  <r>
    <x v="94"/>
    <x v="351"/>
    <x v="350"/>
    <m/>
    <n v="3"/>
  </r>
  <r>
    <x v="94"/>
    <x v="11"/>
    <x v="11"/>
    <m/>
    <n v="4"/>
  </r>
  <r>
    <x v="94"/>
    <x v="12"/>
    <x v="12"/>
    <m/>
    <n v="100"/>
  </r>
  <r>
    <x v="94"/>
    <x v="352"/>
    <x v="351"/>
    <n v="100"/>
    <m/>
  </r>
  <r>
    <x v="94"/>
    <x v="10"/>
    <x v="10"/>
    <m/>
    <n v="2"/>
  </r>
  <r>
    <x v="94"/>
    <x v="266"/>
    <x v="266"/>
    <m/>
    <n v="2"/>
  </r>
  <r>
    <x v="94"/>
    <x v="448"/>
    <x v="445"/>
    <m/>
    <n v="1"/>
  </r>
  <r>
    <x v="94"/>
    <x v="54"/>
    <x v="54"/>
    <m/>
    <n v="12"/>
  </r>
  <r>
    <x v="94"/>
    <x v="41"/>
    <x v="41"/>
    <m/>
    <n v="2"/>
  </r>
  <r>
    <x v="94"/>
    <x v="122"/>
    <x v="122"/>
    <m/>
    <n v="12"/>
  </r>
  <r>
    <x v="94"/>
    <x v="186"/>
    <x v="186"/>
    <m/>
    <n v="75"/>
  </r>
  <r>
    <x v="94"/>
    <x v="21"/>
    <x v="21"/>
    <m/>
    <n v="1"/>
  </r>
  <r>
    <x v="94"/>
    <x v="28"/>
    <x v="28"/>
    <m/>
    <n v="10"/>
  </r>
  <r>
    <x v="94"/>
    <x v="98"/>
    <x v="98"/>
    <m/>
    <n v="2"/>
  </r>
  <r>
    <x v="94"/>
    <x v="166"/>
    <x v="166"/>
    <n v="200"/>
    <m/>
  </r>
  <r>
    <x v="94"/>
    <x v="78"/>
    <x v="78"/>
    <m/>
    <n v="34"/>
  </r>
  <r>
    <x v="94"/>
    <x v="78"/>
    <x v="78"/>
    <m/>
    <n v="2"/>
  </r>
  <r>
    <x v="94"/>
    <x v="2"/>
    <x v="2"/>
    <m/>
    <n v="2"/>
  </r>
  <r>
    <x v="94"/>
    <x v="407"/>
    <x v="406"/>
    <m/>
    <n v="1"/>
  </r>
  <r>
    <x v="94"/>
    <x v="78"/>
    <x v="78"/>
    <m/>
    <n v="36"/>
  </r>
  <r>
    <x v="94"/>
    <x v="0"/>
    <x v="0"/>
    <m/>
    <n v="2"/>
  </r>
  <r>
    <x v="94"/>
    <x v="0"/>
    <x v="0"/>
    <m/>
    <n v="2"/>
  </r>
  <r>
    <x v="94"/>
    <x v="375"/>
    <x v="374"/>
    <m/>
    <n v="5"/>
  </r>
  <r>
    <x v="94"/>
    <x v="375"/>
    <x v="374"/>
    <m/>
    <n v="5"/>
  </r>
  <r>
    <x v="94"/>
    <x v="323"/>
    <x v="322"/>
    <m/>
    <n v="10"/>
  </r>
  <r>
    <x v="94"/>
    <x v="459"/>
    <x v="456"/>
    <n v="2"/>
    <m/>
  </r>
  <r>
    <x v="94"/>
    <x v="294"/>
    <x v="294"/>
    <n v="9"/>
    <m/>
  </r>
  <r>
    <x v="95"/>
    <x v="347"/>
    <x v="346"/>
    <m/>
    <n v="149"/>
  </r>
  <r>
    <x v="95"/>
    <x v="267"/>
    <x v="267"/>
    <m/>
    <n v="6"/>
  </r>
  <r>
    <x v="95"/>
    <x v="0"/>
    <x v="0"/>
    <m/>
    <n v="2"/>
  </r>
  <r>
    <x v="95"/>
    <x v="51"/>
    <x v="51"/>
    <m/>
    <n v="1"/>
  </r>
  <r>
    <x v="95"/>
    <x v="142"/>
    <x v="142"/>
    <m/>
    <n v="1"/>
  </r>
  <r>
    <x v="95"/>
    <x v="211"/>
    <x v="211"/>
    <m/>
    <n v="1"/>
  </r>
  <r>
    <x v="95"/>
    <x v="193"/>
    <x v="193"/>
    <m/>
    <n v="1"/>
  </r>
  <r>
    <x v="95"/>
    <x v="129"/>
    <x v="129"/>
    <m/>
    <n v="1"/>
  </r>
  <r>
    <x v="95"/>
    <x v="0"/>
    <x v="0"/>
    <m/>
    <n v="1"/>
  </r>
  <r>
    <x v="95"/>
    <x v="232"/>
    <x v="232"/>
    <m/>
    <n v="1"/>
  </r>
  <r>
    <x v="95"/>
    <x v="385"/>
    <x v="384"/>
    <m/>
    <n v="1"/>
  </r>
  <r>
    <x v="95"/>
    <x v="0"/>
    <x v="0"/>
    <m/>
    <n v="1"/>
  </r>
  <r>
    <x v="95"/>
    <x v="98"/>
    <x v="98"/>
    <n v="1"/>
    <m/>
  </r>
  <r>
    <x v="95"/>
    <x v="3"/>
    <x v="3"/>
    <m/>
    <n v="7"/>
  </r>
  <r>
    <x v="95"/>
    <x v="3"/>
    <x v="3"/>
    <m/>
    <n v="26"/>
  </r>
  <r>
    <x v="95"/>
    <x v="3"/>
    <x v="3"/>
    <n v="60"/>
    <m/>
  </r>
  <r>
    <x v="95"/>
    <x v="164"/>
    <x v="164"/>
    <m/>
    <n v="1"/>
  </r>
  <r>
    <x v="95"/>
    <x v="0"/>
    <x v="0"/>
    <m/>
    <n v="2"/>
  </r>
  <r>
    <x v="95"/>
    <x v="144"/>
    <x v="144"/>
    <m/>
    <n v="1"/>
  </r>
  <r>
    <x v="95"/>
    <x v="186"/>
    <x v="186"/>
    <m/>
    <n v="25"/>
  </r>
  <r>
    <x v="95"/>
    <x v="12"/>
    <x v="12"/>
    <m/>
    <n v="200"/>
  </r>
  <r>
    <x v="95"/>
    <x v="115"/>
    <x v="115"/>
    <m/>
    <n v="8"/>
  </r>
  <r>
    <x v="95"/>
    <x v="91"/>
    <x v="91"/>
    <m/>
    <n v="10"/>
  </r>
  <r>
    <x v="95"/>
    <x v="152"/>
    <x v="152"/>
    <m/>
    <n v="10"/>
  </r>
  <r>
    <x v="95"/>
    <x v="54"/>
    <x v="54"/>
    <m/>
    <n v="1"/>
  </r>
  <r>
    <x v="95"/>
    <x v="142"/>
    <x v="142"/>
    <m/>
    <n v="1"/>
  </r>
  <r>
    <x v="95"/>
    <x v="168"/>
    <x v="168"/>
    <m/>
    <n v="1"/>
  </r>
  <r>
    <x v="95"/>
    <x v="426"/>
    <x v="424"/>
    <n v="200"/>
    <m/>
  </r>
  <r>
    <x v="95"/>
    <x v="163"/>
    <x v="163"/>
    <m/>
    <n v="1"/>
  </r>
  <r>
    <x v="95"/>
    <x v="385"/>
    <x v="384"/>
    <m/>
    <n v="1"/>
  </r>
  <r>
    <x v="95"/>
    <x v="168"/>
    <x v="168"/>
    <m/>
    <n v="2"/>
  </r>
  <r>
    <x v="95"/>
    <x v="51"/>
    <x v="51"/>
    <m/>
    <n v="2"/>
  </r>
  <r>
    <x v="95"/>
    <x v="54"/>
    <x v="54"/>
    <m/>
    <n v="2"/>
  </r>
  <r>
    <x v="95"/>
    <x v="98"/>
    <x v="98"/>
    <m/>
    <n v="1"/>
  </r>
  <r>
    <x v="95"/>
    <x v="124"/>
    <x v="124"/>
    <m/>
    <n v="10"/>
  </r>
  <r>
    <x v="95"/>
    <x v="221"/>
    <x v="221"/>
    <m/>
    <n v="10"/>
  </r>
  <r>
    <x v="95"/>
    <x v="113"/>
    <x v="113"/>
    <m/>
    <n v="100"/>
  </r>
  <r>
    <x v="95"/>
    <x v="314"/>
    <x v="313"/>
    <m/>
    <n v="1"/>
  </r>
  <r>
    <x v="95"/>
    <x v="110"/>
    <x v="110"/>
    <m/>
    <n v="1"/>
  </r>
  <r>
    <x v="95"/>
    <x v="26"/>
    <x v="26"/>
    <m/>
    <n v="3"/>
  </r>
  <r>
    <x v="95"/>
    <x v="24"/>
    <x v="24"/>
    <m/>
    <n v="4"/>
  </r>
  <r>
    <x v="95"/>
    <x v="27"/>
    <x v="27"/>
    <m/>
    <n v="1"/>
  </r>
  <r>
    <x v="95"/>
    <x v="179"/>
    <x v="179"/>
    <m/>
    <n v="1"/>
  </r>
  <r>
    <x v="95"/>
    <x v="99"/>
    <x v="99"/>
    <m/>
    <n v="1"/>
  </r>
  <r>
    <x v="95"/>
    <x v="53"/>
    <x v="53"/>
    <m/>
    <n v="1"/>
  </r>
  <r>
    <x v="95"/>
    <x v="28"/>
    <x v="28"/>
    <m/>
    <n v="1"/>
  </r>
  <r>
    <x v="95"/>
    <x v="114"/>
    <x v="114"/>
    <m/>
    <n v="1"/>
  </r>
  <r>
    <x v="95"/>
    <x v="132"/>
    <x v="132"/>
    <m/>
    <n v="1000"/>
  </r>
  <r>
    <x v="95"/>
    <x v="119"/>
    <x v="119"/>
    <m/>
    <n v="1"/>
  </r>
  <r>
    <x v="95"/>
    <x v="40"/>
    <x v="40"/>
    <m/>
    <n v="4"/>
  </r>
  <r>
    <x v="95"/>
    <x v="98"/>
    <x v="98"/>
    <m/>
    <n v="2"/>
  </r>
  <r>
    <x v="95"/>
    <x v="88"/>
    <x v="88"/>
    <m/>
    <n v="1"/>
  </r>
  <r>
    <x v="96"/>
    <x v="185"/>
    <x v="185"/>
    <m/>
    <n v="1"/>
  </r>
  <r>
    <x v="97"/>
    <x v="239"/>
    <x v="239"/>
    <m/>
    <n v="1"/>
  </r>
  <r>
    <x v="97"/>
    <x v="32"/>
    <x v="32"/>
    <m/>
    <n v="5"/>
  </r>
  <r>
    <x v="97"/>
    <x v="78"/>
    <x v="78"/>
    <m/>
    <n v="2"/>
  </r>
  <r>
    <x v="98"/>
    <x v="3"/>
    <x v="3"/>
    <m/>
    <n v="1"/>
  </r>
  <r>
    <x v="98"/>
    <x v="176"/>
    <x v="176"/>
    <m/>
    <n v="20"/>
  </r>
  <r>
    <x v="98"/>
    <x v="111"/>
    <x v="111"/>
    <m/>
    <n v="35"/>
  </r>
  <r>
    <x v="98"/>
    <x v="176"/>
    <x v="176"/>
    <n v="40"/>
    <m/>
  </r>
  <r>
    <x v="98"/>
    <x v="238"/>
    <x v="238"/>
    <m/>
    <n v="1"/>
  </r>
  <r>
    <x v="98"/>
    <x v="111"/>
    <x v="111"/>
    <n v="40"/>
    <m/>
  </r>
  <r>
    <x v="98"/>
    <x v="454"/>
    <x v="451"/>
    <m/>
    <n v="3"/>
  </r>
  <r>
    <x v="98"/>
    <x v="453"/>
    <x v="450"/>
    <m/>
    <n v="1"/>
  </r>
  <r>
    <x v="98"/>
    <x v="168"/>
    <x v="168"/>
    <m/>
    <n v="2"/>
  </r>
  <r>
    <x v="98"/>
    <x v="460"/>
    <x v="457"/>
    <n v="10"/>
    <m/>
  </r>
  <r>
    <x v="98"/>
    <x v="460"/>
    <x v="457"/>
    <m/>
    <n v="147"/>
  </r>
  <r>
    <x v="98"/>
    <x v="161"/>
    <x v="161"/>
    <n v="3"/>
    <m/>
  </r>
  <r>
    <x v="98"/>
    <x v="461"/>
    <x v="458"/>
    <n v="3"/>
    <m/>
  </r>
  <r>
    <x v="98"/>
    <x v="451"/>
    <x v="448"/>
    <n v="3"/>
    <m/>
  </r>
  <r>
    <x v="98"/>
    <x v="462"/>
    <x v="459"/>
    <n v="3"/>
    <m/>
  </r>
  <r>
    <x v="98"/>
    <x v="11"/>
    <x v="11"/>
    <m/>
    <n v="1"/>
  </r>
  <r>
    <x v="98"/>
    <x v="186"/>
    <x v="186"/>
    <m/>
    <n v="25"/>
  </r>
  <r>
    <x v="98"/>
    <x v="357"/>
    <x v="356"/>
    <m/>
    <n v="1"/>
  </r>
  <r>
    <x v="98"/>
    <x v="303"/>
    <x v="302"/>
    <m/>
    <n v="1"/>
  </r>
  <r>
    <x v="98"/>
    <x v="32"/>
    <x v="32"/>
    <m/>
    <n v="5"/>
  </r>
  <r>
    <x v="98"/>
    <x v="115"/>
    <x v="115"/>
    <m/>
    <n v="12"/>
  </r>
  <r>
    <x v="98"/>
    <x v="93"/>
    <x v="93"/>
    <m/>
    <n v="8"/>
  </r>
  <r>
    <x v="98"/>
    <x v="30"/>
    <x v="30"/>
    <m/>
    <n v="12"/>
  </r>
  <r>
    <x v="98"/>
    <x v="187"/>
    <x v="187"/>
    <m/>
    <n v="10"/>
  </r>
  <r>
    <x v="98"/>
    <x v="122"/>
    <x v="122"/>
    <m/>
    <n v="24"/>
  </r>
  <r>
    <x v="98"/>
    <x v="319"/>
    <x v="318"/>
    <m/>
    <n v="10"/>
  </r>
  <r>
    <x v="98"/>
    <x v="14"/>
    <x v="14"/>
    <m/>
    <n v="50"/>
  </r>
  <r>
    <x v="98"/>
    <x v="19"/>
    <x v="19"/>
    <m/>
    <n v="4"/>
  </r>
  <r>
    <x v="98"/>
    <x v="247"/>
    <x v="247"/>
    <m/>
    <n v="5"/>
  </r>
  <r>
    <x v="98"/>
    <x v="20"/>
    <x v="20"/>
    <m/>
    <n v="4"/>
  </r>
  <r>
    <x v="98"/>
    <x v="195"/>
    <x v="195"/>
    <m/>
    <n v="1000"/>
  </r>
  <r>
    <x v="98"/>
    <x v="176"/>
    <x v="176"/>
    <m/>
    <n v="1"/>
  </r>
  <r>
    <x v="98"/>
    <x v="26"/>
    <x v="26"/>
    <m/>
    <n v="1"/>
  </r>
  <r>
    <x v="98"/>
    <x v="24"/>
    <x v="24"/>
    <m/>
    <n v="2"/>
  </r>
  <r>
    <x v="98"/>
    <x v="111"/>
    <x v="111"/>
    <m/>
    <n v="2"/>
  </r>
  <r>
    <x v="98"/>
    <x v="423"/>
    <x v="421"/>
    <m/>
    <n v="1"/>
  </r>
  <r>
    <x v="98"/>
    <x v="179"/>
    <x v="179"/>
    <m/>
    <n v="1"/>
  </r>
  <r>
    <x v="98"/>
    <x v="53"/>
    <x v="53"/>
    <m/>
    <n v="2"/>
  </r>
  <r>
    <x v="98"/>
    <x v="113"/>
    <x v="113"/>
    <m/>
    <n v="4"/>
  </r>
  <r>
    <x v="98"/>
    <x v="192"/>
    <x v="192"/>
    <m/>
    <n v="1"/>
  </r>
  <r>
    <x v="98"/>
    <x v="28"/>
    <x v="28"/>
    <m/>
    <n v="2"/>
  </r>
  <r>
    <x v="98"/>
    <x v="29"/>
    <x v="29"/>
    <m/>
    <n v="1"/>
  </r>
  <r>
    <x v="98"/>
    <x v="116"/>
    <x v="116"/>
    <m/>
    <n v="1"/>
  </r>
  <r>
    <x v="98"/>
    <x v="414"/>
    <x v="117"/>
    <m/>
    <n v="5"/>
  </r>
  <r>
    <x v="98"/>
    <x v="33"/>
    <x v="33"/>
    <m/>
    <n v="10"/>
  </r>
  <r>
    <x v="98"/>
    <x v="76"/>
    <x v="76"/>
    <m/>
    <n v="10"/>
  </r>
  <r>
    <x v="98"/>
    <x v="12"/>
    <x v="12"/>
    <m/>
    <n v="100"/>
  </r>
  <r>
    <x v="98"/>
    <x v="40"/>
    <x v="40"/>
    <m/>
    <n v="2"/>
  </r>
  <r>
    <x v="98"/>
    <x v="98"/>
    <x v="98"/>
    <m/>
    <n v="1"/>
  </r>
  <r>
    <x v="98"/>
    <x v="190"/>
    <x v="190"/>
    <m/>
    <n v="12"/>
  </r>
  <r>
    <x v="98"/>
    <x v="275"/>
    <x v="275"/>
    <m/>
    <n v="6"/>
  </r>
  <r>
    <x v="98"/>
    <x v="261"/>
    <x v="261"/>
    <m/>
    <n v="2"/>
  </r>
  <r>
    <x v="98"/>
    <x v="246"/>
    <x v="246"/>
    <m/>
    <n v="1"/>
  </r>
  <r>
    <x v="98"/>
    <x v="321"/>
    <x v="320"/>
    <m/>
    <n v="1"/>
  </r>
  <r>
    <x v="98"/>
    <x v="210"/>
    <x v="210"/>
    <m/>
    <n v="1"/>
  </r>
  <r>
    <x v="99"/>
    <x v="231"/>
    <x v="231"/>
    <m/>
    <n v="3"/>
  </r>
  <r>
    <x v="99"/>
    <x v="34"/>
    <x v="34"/>
    <m/>
    <n v="2"/>
  </r>
  <r>
    <x v="99"/>
    <x v="40"/>
    <x v="40"/>
    <m/>
    <n v="1"/>
  </r>
  <r>
    <x v="99"/>
    <x v="463"/>
    <x v="460"/>
    <n v="1"/>
    <m/>
  </r>
  <r>
    <x v="99"/>
    <x v="210"/>
    <x v="210"/>
    <m/>
    <n v="2"/>
  </r>
  <r>
    <x v="99"/>
    <x v="132"/>
    <x v="132"/>
    <m/>
    <n v="100"/>
  </r>
  <r>
    <x v="99"/>
    <x v="227"/>
    <x v="227"/>
    <m/>
    <n v="1"/>
  </r>
  <r>
    <x v="99"/>
    <x v="88"/>
    <x v="88"/>
    <m/>
    <n v="2"/>
  </r>
  <r>
    <x v="99"/>
    <x v="0"/>
    <x v="0"/>
    <m/>
    <n v="1"/>
  </r>
  <r>
    <x v="99"/>
    <x v="0"/>
    <x v="0"/>
    <m/>
    <n v="1"/>
  </r>
  <r>
    <x v="99"/>
    <x v="464"/>
    <x v="461"/>
    <m/>
    <n v="5"/>
  </r>
  <r>
    <x v="99"/>
    <x v="0"/>
    <x v="0"/>
    <m/>
    <n v="2"/>
  </r>
  <r>
    <x v="99"/>
    <x v="21"/>
    <x v="21"/>
    <m/>
    <n v="1"/>
  </r>
  <r>
    <x v="99"/>
    <x v="168"/>
    <x v="168"/>
    <m/>
    <n v="1"/>
  </r>
  <r>
    <x v="99"/>
    <x v="167"/>
    <x v="167"/>
    <m/>
    <n v="1"/>
  </r>
  <r>
    <x v="99"/>
    <x v="112"/>
    <x v="112"/>
    <n v="10"/>
    <m/>
  </r>
  <r>
    <x v="99"/>
    <x v="222"/>
    <x v="222"/>
    <m/>
    <n v="1"/>
  </r>
  <r>
    <x v="99"/>
    <x v="0"/>
    <x v="0"/>
    <m/>
    <n v="4"/>
  </r>
  <r>
    <x v="99"/>
    <x v="53"/>
    <x v="53"/>
    <m/>
    <n v="1"/>
  </r>
  <r>
    <x v="99"/>
    <x v="168"/>
    <x v="168"/>
    <m/>
    <n v="1"/>
  </r>
  <r>
    <x v="99"/>
    <x v="134"/>
    <x v="134"/>
    <m/>
    <n v="1"/>
  </r>
  <r>
    <x v="99"/>
    <x v="211"/>
    <x v="211"/>
    <m/>
    <n v="1"/>
  </r>
  <r>
    <x v="99"/>
    <x v="0"/>
    <x v="0"/>
    <n v="10"/>
    <m/>
  </r>
  <r>
    <x v="99"/>
    <x v="109"/>
    <x v="109"/>
    <n v="6"/>
    <m/>
  </r>
  <r>
    <x v="99"/>
    <x v="51"/>
    <x v="51"/>
    <n v="20"/>
    <m/>
  </r>
  <r>
    <x v="99"/>
    <x v="235"/>
    <x v="235"/>
    <n v="5"/>
    <m/>
  </r>
  <r>
    <x v="99"/>
    <x v="235"/>
    <x v="235"/>
    <m/>
    <n v="1"/>
  </r>
  <r>
    <x v="99"/>
    <x v="6"/>
    <x v="6"/>
    <m/>
    <n v="1"/>
  </r>
  <r>
    <x v="99"/>
    <x v="0"/>
    <x v="0"/>
    <n v="10"/>
    <m/>
  </r>
  <r>
    <x v="100"/>
    <x v="379"/>
    <x v="378"/>
    <m/>
    <n v="2"/>
  </r>
  <r>
    <x v="100"/>
    <x v="415"/>
    <x v="413"/>
    <m/>
    <n v="3"/>
  </r>
  <r>
    <x v="100"/>
    <x v="412"/>
    <x v="411"/>
    <m/>
    <n v="1"/>
  </r>
  <r>
    <x v="100"/>
    <x v="448"/>
    <x v="445"/>
    <m/>
    <n v="1"/>
  </r>
  <r>
    <x v="100"/>
    <x v="340"/>
    <x v="339"/>
    <m/>
    <n v="1"/>
  </r>
  <r>
    <x v="100"/>
    <x v="253"/>
    <x v="253"/>
    <m/>
    <n v="2"/>
  </r>
  <r>
    <x v="100"/>
    <x v="227"/>
    <x v="227"/>
    <m/>
    <n v="1"/>
  </r>
  <r>
    <x v="100"/>
    <x v="0"/>
    <x v="0"/>
    <m/>
    <n v="2"/>
  </r>
  <r>
    <x v="100"/>
    <x v="0"/>
    <x v="0"/>
    <m/>
    <n v="2"/>
  </r>
  <r>
    <x v="100"/>
    <x v="0"/>
    <x v="0"/>
    <m/>
    <n v="2"/>
  </r>
  <r>
    <x v="100"/>
    <x v="0"/>
    <x v="0"/>
    <m/>
    <n v="2"/>
  </r>
  <r>
    <x v="100"/>
    <x v="118"/>
    <x v="118"/>
    <m/>
    <n v="2"/>
  </r>
  <r>
    <x v="100"/>
    <x v="0"/>
    <x v="0"/>
    <m/>
    <n v="1"/>
  </r>
  <r>
    <x v="100"/>
    <x v="99"/>
    <x v="99"/>
    <n v="6"/>
    <m/>
  </r>
  <r>
    <x v="100"/>
    <x v="147"/>
    <x v="147"/>
    <m/>
    <n v="1"/>
  </r>
  <r>
    <x v="100"/>
    <x v="379"/>
    <x v="378"/>
    <n v="6"/>
    <m/>
  </r>
  <r>
    <x v="100"/>
    <x v="448"/>
    <x v="445"/>
    <n v="5"/>
    <m/>
  </r>
  <r>
    <x v="100"/>
    <x v="331"/>
    <x v="330"/>
    <n v="5"/>
    <m/>
  </r>
  <r>
    <x v="100"/>
    <x v="107"/>
    <x v="107"/>
    <n v="100"/>
    <m/>
  </r>
  <r>
    <x v="100"/>
    <x v="243"/>
    <x v="243"/>
    <n v="12"/>
    <m/>
  </r>
  <r>
    <x v="100"/>
    <x v="108"/>
    <x v="108"/>
    <n v="150"/>
    <m/>
  </r>
  <r>
    <x v="100"/>
    <x v="152"/>
    <x v="152"/>
    <m/>
    <n v="1"/>
  </r>
  <r>
    <x v="100"/>
    <x v="90"/>
    <x v="90"/>
    <m/>
    <n v="1"/>
  </r>
  <r>
    <x v="100"/>
    <x v="464"/>
    <x v="461"/>
    <m/>
    <n v="2"/>
  </r>
  <r>
    <x v="100"/>
    <x v="369"/>
    <x v="368"/>
    <m/>
    <n v="3"/>
  </r>
  <r>
    <x v="100"/>
    <x v="464"/>
    <x v="461"/>
    <m/>
    <n v="2"/>
  </r>
  <r>
    <x v="100"/>
    <x v="7"/>
    <x v="7"/>
    <n v="12"/>
    <m/>
  </r>
  <r>
    <x v="100"/>
    <x v="357"/>
    <x v="356"/>
    <n v="6"/>
    <m/>
  </r>
  <r>
    <x v="100"/>
    <x v="302"/>
    <x v="301"/>
    <n v="1"/>
    <m/>
  </r>
  <r>
    <x v="100"/>
    <x v="139"/>
    <x v="139"/>
    <m/>
    <n v="3"/>
  </r>
  <r>
    <x v="100"/>
    <x v="194"/>
    <x v="194"/>
    <m/>
    <n v="1"/>
  </r>
  <r>
    <x v="100"/>
    <x v="422"/>
    <x v="420"/>
    <m/>
    <n v="1"/>
  </r>
  <r>
    <x v="100"/>
    <x v="253"/>
    <x v="253"/>
    <m/>
    <n v="1"/>
  </r>
  <r>
    <x v="100"/>
    <x v="193"/>
    <x v="193"/>
    <m/>
    <n v="1"/>
  </r>
  <r>
    <x v="100"/>
    <x v="132"/>
    <x v="132"/>
    <m/>
    <n v="100"/>
  </r>
  <r>
    <x v="100"/>
    <x v="0"/>
    <x v="0"/>
    <m/>
    <n v="2"/>
  </r>
  <r>
    <x v="100"/>
    <x v="0"/>
    <x v="0"/>
    <m/>
    <n v="2"/>
  </r>
  <r>
    <x v="100"/>
    <x v="294"/>
    <x v="294"/>
    <m/>
    <n v="3"/>
  </r>
  <r>
    <x v="100"/>
    <x v="321"/>
    <x v="320"/>
    <m/>
    <n v="2"/>
  </r>
  <r>
    <x v="100"/>
    <x v="77"/>
    <x v="77"/>
    <m/>
    <n v="2"/>
  </r>
  <r>
    <x v="100"/>
    <x v="142"/>
    <x v="142"/>
    <m/>
    <n v="4"/>
  </r>
  <r>
    <x v="100"/>
    <x v="110"/>
    <x v="110"/>
    <m/>
    <n v="1"/>
  </r>
  <r>
    <x v="100"/>
    <x v="176"/>
    <x v="176"/>
    <m/>
    <n v="2"/>
  </r>
  <r>
    <x v="100"/>
    <x v="26"/>
    <x v="26"/>
    <m/>
    <n v="2"/>
  </r>
  <r>
    <x v="100"/>
    <x v="24"/>
    <x v="24"/>
    <m/>
    <n v="2"/>
  </r>
  <r>
    <x v="100"/>
    <x v="111"/>
    <x v="111"/>
    <m/>
    <n v="3"/>
  </r>
  <r>
    <x v="100"/>
    <x v="178"/>
    <x v="178"/>
    <m/>
    <n v="1"/>
  </r>
  <r>
    <x v="100"/>
    <x v="179"/>
    <x v="179"/>
    <m/>
    <n v="1"/>
  </r>
  <r>
    <x v="100"/>
    <x v="21"/>
    <x v="21"/>
    <m/>
    <n v="1"/>
  </r>
  <r>
    <x v="100"/>
    <x v="28"/>
    <x v="28"/>
    <m/>
    <n v="2"/>
  </r>
  <r>
    <x v="100"/>
    <x v="29"/>
    <x v="29"/>
    <m/>
    <n v="3"/>
  </r>
  <r>
    <x v="100"/>
    <x v="414"/>
    <x v="117"/>
    <m/>
    <n v="2"/>
  </r>
  <r>
    <x v="100"/>
    <x v="98"/>
    <x v="98"/>
    <m/>
    <n v="2"/>
  </r>
  <r>
    <x v="100"/>
    <x v="121"/>
    <x v="121"/>
    <m/>
    <n v="5"/>
  </r>
  <r>
    <x v="100"/>
    <x v="38"/>
    <x v="38"/>
    <m/>
    <n v="4"/>
  </r>
  <r>
    <x v="100"/>
    <x v="165"/>
    <x v="165"/>
    <m/>
    <n v="4"/>
  </r>
  <r>
    <x v="100"/>
    <x v="275"/>
    <x v="275"/>
    <m/>
    <n v="6"/>
  </r>
  <r>
    <x v="100"/>
    <x v="131"/>
    <x v="131"/>
    <m/>
    <n v="1"/>
  </r>
  <r>
    <x v="100"/>
    <x v="78"/>
    <x v="78"/>
    <m/>
    <n v="1"/>
  </r>
  <r>
    <x v="101"/>
    <x v="447"/>
    <x v="444"/>
    <m/>
    <n v="1"/>
  </r>
  <r>
    <x v="101"/>
    <x v="147"/>
    <x v="147"/>
    <m/>
    <n v="1"/>
  </r>
  <r>
    <x v="101"/>
    <x v="53"/>
    <x v="53"/>
    <m/>
    <n v="1"/>
  </r>
  <r>
    <x v="101"/>
    <x v="0"/>
    <x v="0"/>
    <m/>
    <n v="8"/>
  </r>
  <r>
    <x v="101"/>
    <x v="54"/>
    <x v="54"/>
    <m/>
    <n v="2"/>
  </r>
  <r>
    <x v="101"/>
    <x v="46"/>
    <x v="46"/>
    <m/>
    <n v="30"/>
  </r>
  <r>
    <x v="101"/>
    <x v="53"/>
    <x v="53"/>
    <n v="30"/>
    <m/>
  </r>
  <r>
    <x v="101"/>
    <x v="286"/>
    <x v="286"/>
    <m/>
    <n v="1"/>
  </r>
  <r>
    <x v="101"/>
    <x v="8"/>
    <x v="8"/>
    <n v="18"/>
    <m/>
  </r>
  <r>
    <x v="101"/>
    <x v="9"/>
    <x v="9"/>
    <m/>
    <n v="4"/>
  </r>
  <r>
    <x v="101"/>
    <x v="28"/>
    <x v="28"/>
    <n v="10"/>
    <m/>
  </r>
  <r>
    <x v="101"/>
    <x v="339"/>
    <x v="338"/>
    <n v="36"/>
    <m/>
  </r>
  <r>
    <x v="101"/>
    <x v="358"/>
    <x v="357"/>
    <m/>
    <n v="2"/>
  </r>
  <r>
    <x v="101"/>
    <x v="90"/>
    <x v="90"/>
    <n v="1"/>
    <m/>
  </r>
  <r>
    <x v="101"/>
    <x v="89"/>
    <x v="89"/>
    <m/>
    <n v="16"/>
  </r>
  <r>
    <x v="101"/>
    <x v="30"/>
    <x v="30"/>
    <m/>
    <n v="14"/>
  </r>
  <r>
    <x v="101"/>
    <x v="122"/>
    <x v="122"/>
    <m/>
    <n v="4"/>
  </r>
  <r>
    <x v="101"/>
    <x v="152"/>
    <x v="152"/>
    <n v="5"/>
    <m/>
  </r>
  <r>
    <x v="101"/>
    <x v="262"/>
    <x v="262"/>
    <m/>
    <n v="21"/>
  </r>
  <r>
    <x v="101"/>
    <x v="188"/>
    <x v="188"/>
    <m/>
    <n v="9"/>
  </r>
  <r>
    <x v="101"/>
    <x v="319"/>
    <x v="318"/>
    <n v="5"/>
    <m/>
  </r>
  <r>
    <x v="101"/>
    <x v="241"/>
    <x v="241"/>
    <m/>
    <n v="1"/>
  </r>
  <r>
    <x v="101"/>
    <x v="21"/>
    <x v="21"/>
    <m/>
    <n v="1"/>
  </r>
  <r>
    <x v="101"/>
    <x v="0"/>
    <x v="0"/>
    <m/>
    <n v="1"/>
  </r>
  <r>
    <x v="101"/>
    <x v="465"/>
    <x v="462"/>
    <m/>
    <n v="1"/>
  </r>
  <r>
    <x v="101"/>
    <x v="78"/>
    <x v="78"/>
    <m/>
    <n v="3"/>
  </r>
  <r>
    <x v="101"/>
    <x v="3"/>
    <x v="3"/>
    <m/>
    <n v="1"/>
  </r>
  <r>
    <x v="101"/>
    <x v="54"/>
    <x v="54"/>
    <m/>
    <n v="1"/>
  </r>
  <r>
    <x v="101"/>
    <x v="78"/>
    <x v="78"/>
    <m/>
    <n v="1"/>
  </r>
  <r>
    <x v="101"/>
    <x v="269"/>
    <x v="269"/>
    <m/>
    <n v="1000"/>
  </r>
  <r>
    <x v="101"/>
    <x v="214"/>
    <x v="214"/>
    <m/>
    <n v="2"/>
  </r>
  <r>
    <x v="101"/>
    <x v="78"/>
    <x v="78"/>
    <m/>
    <n v="1"/>
  </r>
  <r>
    <x v="101"/>
    <x v="115"/>
    <x v="115"/>
    <m/>
    <n v="1"/>
  </r>
  <r>
    <x v="101"/>
    <x v="259"/>
    <x v="259"/>
    <m/>
    <n v="1"/>
  </r>
  <r>
    <x v="102"/>
    <x v="184"/>
    <x v="184"/>
    <m/>
    <n v="1"/>
  </r>
  <r>
    <x v="102"/>
    <x v="162"/>
    <x v="162"/>
    <n v="1"/>
    <m/>
  </r>
  <r>
    <x v="102"/>
    <x v="162"/>
    <x v="162"/>
    <m/>
    <n v="1"/>
  </r>
  <r>
    <x v="102"/>
    <x v="54"/>
    <x v="54"/>
    <m/>
    <n v="1"/>
  </r>
  <r>
    <x v="102"/>
    <x v="41"/>
    <x v="41"/>
    <m/>
    <n v="2"/>
  </r>
  <r>
    <x v="102"/>
    <x v="16"/>
    <x v="16"/>
    <n v="600"/>
    <m/>
  </r>
  <r>
    <x v="102"/>
    <x v="17"/>
    <x v="17"/>
    <n v="300"/>
    <m/>
  </r>
  <r>
    <x v="102"/>
    <x v="0"/>
    <x v="0"/>
    <m/>
    <n v="1"/>
  </r>
  <r>
    <x v="102"/>
    <x v="0"/>
    <x v="0"/>
    <m/>
    <n v="1"/>
  </r>
  <r>
    <x v="102"/>
    <x v="97"/>
    <x v="97"/>
    <m/>
    <n v="2"/>
  </r>
  <r>
    <x v="102"/>
    <x v="134"/>
    <x v="134"/>
    <m/>
    <n v="3"/>
  </r>
  <r>
    <x v="102"/>
    <x v="147"/>
    <x v="147"/>
    <m/>
    <n v="1"/>
  </r>
  <r>
    <x v="102"/>
    <x v="107"/>
    <x v="107"/>
    <n v="100"/>
    <m/>
  </r>
  <r>
    <x v="102"/>
    <x v="106"/>
    <x v="106"/>
    <n v="100"/>
    <m/>
  </r>
  <r>
    <x v="102"/>
    <x v="168"/>
    <x v="168"/>
    <m/>
    <n v="1"/>
  </r>
  <r>
    <x v="102"/>
    <x v="466"/>
    <x v="463"/>
    <m/>
    <n v="5"/>
  </r>
  <r>
    <x v="102"/>
    <x v="168"/>
    <x v="168"/>
    <m/>
    <n v="3"/>
  </r>
  <r>
    <x v="102"/>
    <x v="296"/>
    <x v="296"/>
    <n v="3"/>
    <m/>
  </r>
  <r>
    <x v="102"/>
    <x v="307"/>
    <x v="306"/>
    <m/>
    <n v="1"/>
  </r>
  <r>
    <x v="102"/>
    <x v="289"/>
    <x v="289"/>
    <m/>
    <n v="1"/>
  </r>
  <r>
    <x v="102"/>
    <x v="98"/>
    <x v="98"/>
    <m/>
    <n v="3"/>
  </r>
  <r>
    <x v="102"/>
    <x v="467"/>
    <x v="464"/>
    <m/>
    <n v="1"/>
  </r>
  <r>
    <x v="102"/>
    <x v="125"/>
    <x v="125"/>
    <m/>
    <n v="22"/>
  </r>
  <r>
    <x v="102"/>
    <x v="252"/>
    <x v="252"/>
    <m/>
    <n v="200"/>
  </r>
  <r>
    <x v="102"/>
    <x v="24"/>
    <x v="24"/>
    <m/>
    <n v="2"/>
  </r>
  <r>
    <x v="102"/>
    <x v="111"/>
    <x v="111"/>
    <m/>
    <n v="1"/>
  </r>
  <r>
    <x v="102"/>
    <x v="27"/>
    <x v="27"/>
    <m/>
    <n v="1"/>
  </r>
  <r>
    <x v="102"/>
    <x v="178"/>
    <x v="178"/>
    <m/>
    <n v="1"/>
  </r>
  <r>
    <x v="102"/>
    <x v="179"/>
    <x v="179"/>
    <m/>
    <n v="1"/>
  </r>
  <r>
    <x v="102"/>
    <x v="53"/>
    <x v="53"/>
    <m/>
    <n v="1"/>
  </r>
  <r>
    <x v="102"/>
    <x v="251"/>
    <x v="251"/>
    <m/>
    <n v="1"/>
  </r>
  <r>
    <x v="102"/>
    <x v="28"/>
    <x v="28"/>
    <m/>
    <n v="1"/>
  </r>
  <r>
    <x v="102"/>
    <x v="118"/>
    <x v="118"/>
    <m/>
    <n v="1"/>
  </r>
  <r>
    <x v="102"/>
    <x v="33"/>
    <x v="33"/>
    <m/>
    <n v="20"/>
  </r>
  <r>
    <x v="102"/>
    <x v="98"/>
    <x v="98"/>
    <m/>
    <n v="1"/>
  </r>
  <r>
    <x v="102"/>
    <x v="361"/>
    <x v="360"/>
    <m/>
    <n v="2"/>
  </r>
  <r>
    <x v="102"/>
    <x v="32"/>
    <x v="32"/>
    <m/>
    <n v="20"/>
  </r>
  <r>
    <x v="102"/>
    <x v="98"/>
    <x v="98"/>
    <m/>
    <n v="5"/>
  </r>
  <r>
    <x v="102"/>
    <x v="28"/>
    <x v="28"/>
    <m/>
    <n v="10"/>
  </r>
  <r>
    <x v="102"/>
    <x v="115"/>
    <x v="115"/>
    <m/>
    <n v="24"/>
  </r>
  <r>
    <x v="102"/>
    <x v="116"/>
    <x v="116"/>
    <m/>
    <n v="10"/>
  </r>
  <r>
    <x v="102"/>
    <x v="98"/>
    <x v="98"/>
    <m/>
    <n v="3"/>
  </r>
  <r>
    <x v="103"/>
    <x v="40"/>
    <x v="40"/>
    <m/>
    <n v="7"/>
  </r>
  <r>
    <x v="103"/>
    <x v="347"/>
    <x v="346"/>
    <m/>
    <n v="1"/>
  </r>
  <r>
    <x v="104"/>
    <x v="188"/>
    <x v="188"/>
    <m/>
    <n v="1"/>
  </r>
  <r>
    <x v="104"/>
    <x v="193"/>
    <x v="193"/>
    <m/>
    <n v="1"/>
  </r>
  <r>
    <x v="104"/>
    <x v="3"/>
    <x v="3"/>
    <m/>
    <n v="1"/>
  </r>
  <r>
    <x v="104"/>
    <x v="301"/>
    <x v="300"/>
    <m/>
    <n v="1"/>
  </r>
  <r>
    <x v="104"/>
    <x v="132"/>
    <x v="132"/>
    <m/>
    <n v="100"/>
  </r>
  <r>
    <x v="104"/>
    <x v="302"/>
    <x v="301"/>
    <m/>
    <n v="1"/>
  </r>
  <r>
    <x v="104"/>
    <x v="186"/>
    <x v="186"/>
    <m/>
    <n v="25"/>
  </r>
  <r>
    <x v="104"/>
    <x v="12"/>
    <x v="12"/>
    <m/>
    <n v="300"/>
  </r>
  <r>
    <x v="104"/>
    <x v="90"/>
    <x v="90"/>
    <m/>
    <n v="10"/>
  </r>
  <r>
    <x v="104"/>
    <x v="353"/>
    <x v="352"/>
    <m/>
    <n v="12"/>
  </r>
  <r>
    <x v="104"/>
    <x v="115"/>
    <x v="115"/>
    <m/>
    <n v="12"/>
  </r>
  <r>
    <x v="104"/>
    <x v="91"/>
    <x v="91"/>
    <m/>
    <n v="10"/>
  </r>
  <r>
    <x v="104"/>
    <x v="92"/>
    <x v="92"/>
    <m/>
    <n v="10"/>
  </r>
  <r>
    <x v="104"/>
    <x v="30"/>
    <x v="30"/>
    <m/>
    <n v="24"/>
  </r>
  <r>
    <x v="104"/>
    <x v="188"/>
    <x v="188"/>
    <m/>
    <n v="10"/>
  </r>
  <r>
    <x v="104"/>
    <x v="15"/>
    <x v="15"/>
    <m/>
    <n v="50"/>
  </r>
  <r>
    <x v="104"/>
    <x v="16"/>
    <x v="16"/>
    <m/>
    <n v="100"/>
  </r>
  <r>
    <x v="104"/>
    <x v="14"/>
    <x v="14"/>
    <m/>
    <n v="100"/>
  </r>
  <r>
    <x v="104"/>
    <x v="13"/>
    <x v="13"/>
    <m/>
    <n v="50"/>
  </r>
  <r>
    <x v="104"/>
    <x v="21"/>
    <x v="21"/>
    <m/>
    <n v="1"/>
  </r>
  <r>
    <x v="104"/>
    <x v="20"/>
    <x v="20"/>
    <m/>
    <n v="5"/>
  </r>
  <r>
    <x v="104"/>
    <x v="247"/>
    <x v="247"/>
    <m/>
    <n v="3"/>
  </r>
  <r>
    <x v="104"/>
    <x v="0"/>
    <x v="0"/>
    <n v="10"/>
    <m/>
  </r>
  <r>
    <x v="104"/>
    <x v="0"/>
    <x v="0"/>
    <n v="10"/>
    <m/>
  </r>
  <r>
    <x v="104"/>
    <x v="210"/>
    <x v="210"/>
    <n v="15"/>
    <m/>
  </r>
  <r>
    <x v="104"/>
    <x v="48"/>
    <x v="48"/>
    <n v="10"/>
    <m/>
  </r>
  <r>
    <x v="104"/>
    <x v="110"/>
    <x v="110"/>
    <m/>
    <n v="1"/>
  </r>
  <r>
    <x v="104"/>
    <x v="176"/>
    <x v="176"/>
    <m/>
    <n v="2"/>
  </r>
  <r>
    <x v="104"/>
    <x v="26"/>
    <x v="26"/>
    <m/>
    <n v="2"/>
  </r>
  <r>
    <x v="104"/>
    <x v="24"/>
    <x v="24"/>
    <m/>
    <n v="2"/>
  </r>
  <r>
    <x v="104"/>
    <x v="111"/>
    <x v="111"/>
    <m/>
    <n v="2"/>
  </r>
  <r>
    <x v="104"/>
    <x v="423"/>
    <x v="421"/>
    <m/>
    <n v="1"/>
  </r>
  <r>
    <x v="104"/>
    <x v="179"/>
    <x v="179"/>
    <m/>
    <n v="2"/>
  </r>
  <r>
    <x v="104"/>
    <x v="54"/>
    <x v="54"/>
    <m/>
    <n v="2"/>
  </r>
  <r>
    <x v="104"/>
    <x v="53"/>
    <x v="53"/>
    <m/>
    <n v="2"/>
  </r>
  <r>
    <x v="104"/>
    <x v="251"/>
    <x v="251"/>
    <m/>
    <n v="1"/>
  </r>
  <r>
    <x v="104"/>
    <x v="28"/>
    <x v="28"/>
    <m/>
    <n v="1"/>
  </r>
  <r>
    <x v="104"/>
    <x v="29"/>
    <x v="29"/>
    <m/>
    <n v="2"/>
  </r>
  <r>
    <x v="104"/>
    <x v="114"/>
    <x v="114"/>
    <m/>
    <n v="2"/>
  </r>
  <r>
    <x v="104"/>
    <x v="118"/>
    <x v="118"/>
    <m/>
    <n v="3"/>
  </r>
  <r>
    <x v="104"/>
    <x v="33"/>
    <x v="33"/>
    <m/>
    <n v="10"/>
  </r>
  <r>
    <x v="104"/>
    <x v="12"/>
    <x v="12"/>
    <m/>
    <n v="600"/>
  </r>
  <r>
    <x v="104"/>
    <x v="119"/>
    <x v="119"/>
    <m/>
    <n v="4"/>
  </r>
  <r>
    <x v="104"/>
    <x v="40"/>
    <x v="40"/>
    <m/>
    <n v="2"/>
  </r>
  <r>
    <x v="104"/>
    <x v="121"/>
    <x v="121"/>
    <m/>
    <n v="4"/>
  </r>
  <r>
    <x v="104"/>
    <x v="275"/>
    <x v="275"/>
    <m/>
    <n v="6"/>
  </r>
  <r>
    <x v="104"/>
    <x v="167"/>
    <x v="167"/>
    <m/>
    <n v="4"/>
  </r>
  <r>
    <x v="104"/>
    <x v="0"/>
    <x v="0"/>
    <m/>
    <n v="1"/>
  </r>
  <r>
    <x v="104"/>
    <x v="97"/>
    <x v="97"/>
    <m/>
    <n v="1"/>
  </r>
  <r>
    <x v="104"/>
    <x v="142"/>
    <x v="142"/>
    <m/>
    <n v="1"/>
  </r>
  <r>
    <x v="104"/>
    <x v="51"/>
    <x v="51"/>
    <m/>
    <n v="1"/>
  </r>
  <r>
    <x v="104"/>
    <x v="234"/>
    <x v="234"/>
    <m/>
    <n v="1"/>
  </r>
  <r>
    <x v="104"/>
    <x v="385"/>
    <x v="384"/>
    <m/>
    <n v="1"/>
  </r>
  <r>
    <x v="104"/>
    <x v="211"/>
    <x v="211"/>
    <m/>
    <n v="1"/>
  </r>
  <r>
    <x v="104"/>
    <x v="301"/>
    <x v="300"/>
    <m/>
    <n v="1"/>
  </r>
  <r>
    <x v="104"/>
    <x v="145"/>
    <x v="145"/>
    <m/>
    <n v="1"/>
  </r>
  <r>
    <x v="104"/>
    <x v="0"/>
    <x v="0"/>
    <m/>
    <n v="1"/>
  </r>
  <r>
    <x v="104"/>
    <x v="152"/>
    <x v="152"/>
    <m/>
    <n v="1"/>
  </r>
  <r>
    <x v="105"/>
    <x v="468"/>
    <x v="465"/>
    <m/>
    <n v="15"/>
  </r>
  <r>
    <x v="105"/>
    <x v="172"/>
    <x v="172"/>
    <m/>
    <n v="50"/>
  </r>
  <r>
    <x v="105"/>
    <x v="189"/>
    <x v="189"/>
    <m/>
    <n v="50"/>
  </r>
  <r>
    <x v="105"/>
    <x v="15"/>
    <x v="15"/>
    <m/>
    <n v="50"/>
  </r>
  <r>
    <x v="105"/>
    <x v="16"/>
    <x v="16"/>
    <m/>
    <n v="50"/>
  </r>
  <r>
    <x v="105"/>
    <x v="17"/>
    <x v="17"/>
    <m/>
    <n v="50"/>
  </r>
  <r>
    <x v="105"/>
    <x v="78"/>
    <x v="78"/>
    <m/>
    <n v="36"/>
  </r>
  <r>
    <x v="105"/>
    <x v="342"/>
    <x v="341"/>
    <m/>
    <n v="12"/>
  </r>
  <r>
    <x v="105"/>
    <x v="168"/>
    <x v="168"/>
    <m/>
    <n v="1"/>
  </r>
  <r>
    <x v="105"/>
    <x v="51"/>
    <x v="51"/>
    <m/>
    <n v="1"/>
  </r>
  <r>
    <x v="105"/>
    <x v="142"/>
    <x v="142"/>
    <m/>
    <n v="1"/>
  </r>
  <r>
    <x v="105"/>
    <x v="234"/>
    <x v="234"/>
    <m/>
    <n v="1"/>
  </r>
  <r>
    <x v="105"/>
    <x v="134"/>
    <x v="134"/>
    <m/>
    <n v="1"/>
  </r>
  <r>
    <x v="105"/>
    <x v="385"/>
    <x v="384"/>
    <m/>
    <n v="1"/>
  </r>
  <r>
    <x v="105"/>
    <x v="211"/>
    <x v="211"/>
    <m/>
    <n v="1"/>
  </r>
  <r>
    <x v="105"/>
    <x v="0"/>
    <x v="0"/>
    <m/>
    <n v="1"/>
  </r>
  <r>
    <x v="105"/>
    <x v="78"/>
    <x v="78"/>
    <m/>
    <n v="1"/>
  </r>
  <r>
    <x v="105"/>
    <x v="3"/>
    <x v="3"/>
    <m/>
    <n v="1"/>
  </r>
  <r>
    <x v="105"/>
    <x v="46"/>
    <x v="46"/>
    <m/>
    <n v="10"/>
  </r>
  <r>
    <x v="105"/>
    <x v="132"/>
    <x v="132"/>
    <m/>
    <n v="100"/>
  </r>
  <r>
    <x v="105"/>
    <x v="144"/>
    <x v="144"/>
    <m/>
    <n v="1"/>
  </r>
  <r>
    <x v="105"/>
    <x v="137"/>
    <x v="137"/>
    <m/>
    <n v="1"/>
  </r>
  <r>
    <x v="105"/>
    <x v="46"/>
    <x v="46"/>
    <m/>
    <n v="60"/>
  </r>
  <r>
    <x v="105"/>
    <x v="195"/>
    <x v="195"/>
    <m/>
    <n v="100"/>
  </r>
  <r>
    <x v="105"/>
    <x v="12"/>
    <x v="12"/>
    <n v="3000"/>
    <m/>
  </r>
  <r>
    <x v="105"/>
    <x v="0"/>
    <x v="0"/>
    <n v="3"/>
    <m/>
  </r>
  <r>
    <x v="105"/>
    <x v="44"/>
    <x v="44"/>
    <m/>
    <n v="3"/>
  </r>
  <r>
    <x v="105"/>
    <x v="44"/>
    <x v="44"/>
    <n v="3"/>
    <m/>
  </r>
  <r>
    <x v="105"/>
    <x v="469"/>
    <x v="466"/>
    <n v="4"/>
    <m/>
  </r>
  <r>
    <x v="105"/>
    <x v="87"/>
    <x v="87"/>
    <n v="10"/>
    <m/>
  </r>
  <r>
    <x v="105"/>
    <x v="470"/>
    <x v="467"/>
    <m/>
    <n v="50"/>
  </r>
  <r>
    <x v="105"/>
    <x v="237"/>
    <x v="237"/>
    <m/>
    <n v="1"/>
  </r>
  <r>
    <x v="105"/>
    <x v="13"/>
    <x v="13"/>
    <m/>
    <n v="50"/>
  </r>
  <r>
    <x v="105"/>
    <x v="14"/>
    <x v="14"/>
    <m/>
    <n v="50"/>
  </r>
  <r>
    <x v="105"/>
    <x v="189"/>
    <x v="189"/>
    <m/>
    <n v="50"/>
  </r>
  <r>
    <x v="105"/>
    <x v="15"/>
    <x v="15"/>
    <m/>
    <n v="100"/>
  </r>
  <r>
    <x v="105"/>
    <x v="16"/>
    <x v="16"/>
    <m/>
    <n v="100"/>
  </r>
  <r>
    <x v="105"/>
    <x v="17"/>
    <x v="17"/>
    <m/>
    <n v="50"/>
  </r>
  <r>
    <x v="105"/>
    <x v="414"/>
    <x v="117"/>
    <n v="30"/>
    <m/>
  </r>
  <r>
    <x v="105"/>
    <x v="88"/>
    <x v="88"/>
    <m/>
    <n v="40"/>
  </r>
  <r>
    <x v="105"/>
    <x v="144"/>
    <x v="144"/>
    <m/>
    <n v="1"/>
  </r>
  <r>
    <x v="105"/>
    <x v="98"/>
    <x v="98"/>
    <m/>
    <n v="1"/>
  </r>
  <r>
    <x v="105"/>
    <x v="105"/>
    <x v="105"/>
    <n v="200"/>
    <m/>
  </r>
  <r>
    <x v="105"/>
    <x v="51"/>
    <x v="51"/>
    <n v="20"/>
    <m/>
  </r>
  <r>
    <x v="105"/>
    <x v="372"/>
    <x v="371"/>
    <n v="20"/>
    <m/>
  </r>
  <r>
    <x v="105"/>
    <x v="20"/>
    <x v="20"/>
    <m/>
    <n v="1"/>
  </r>
  <r>
    <x v="105"/>
    <x v="247"/>
    <x v="247"/>
    <m/>
    <n v="1"/>
  </r>
  <r>
    <x v="105"/>
    <x v="78"/>
    <x v="78"/>
    <m/>
    <n v="4"/>
  </r>
  <r>
    <x v="105"/>
    <x v="113"/>
    <x v="113"/>
    <n v="1500"/>
    <m/>
  </r>
  <r>
    <x v="105"/>
    <x v="142"/>
    <x v="142"/>
    <m/>
    <n v="1"/>
  </r>
  <r>
    <x v="105"/>
    <x v="0"/>
    <x v="0"/>
    <m/>
    <n v="1"/>
  </r>
  <r>
    <x v="105"/>
    <x v="78"/>
    <x v="78"/>
    <m/>
    <n v="1"/>
  </r>
  <r>
    <x v="105"/>
    <x v="6"/>
    <x v="6"/>
    <m/>
    <n v="3"/>
  </r>
  <r>
    <x v="105"/>
    <x v="21"/>
    <x v="21"/>
    <m/>
    <n v="1"/>
  </r>
  <r>
    <x v="105"/>
    <x v="94"/>
    <x v="94"/>
    <m/>
    <n v="1"/>
  </r>
  <r>
    <x v="105"/>
    <x v="164"/>
    <x v="164"/>
    <m/>
    <n v="1"/>
  </r>
  <r>
    <x v="106"/>
    <x v="471"/>
    <x v="468"/>
    <n v="1"/>
    <m/>
  </r>
  <r>
    <x v="106"/>
    <x v="134"/>
    <x v="134"/>
    <m/>
    <n v="1"/>
  </r>
  <r>
    <x v="106"/>
    <x v="378"/>
    <x v="377"/>
    <n v="3"/>
    <m/>
  </r>
  <r>
    <x v="106"/>
    <x v="6"/>
    <x v="6"/>
    <m/>
    <n v="2"/>
  </r>
  <r>
    <x v="106"/>
    <x v="377"/>
    <x v="376"/>
    <m/>
    <n v="4"/>
  </r>
  <r>
    <x v="106"/>
    <x v="378"/>
    <x v="377"/>
    <m/>
    <n v="10"/>
  </r>
  <r>
    <x v="106"/>
    <x v="132"/>
    <x v="132"/>
    <m/>
    <n v="200"/>
  </r>
  <r>
    <x v="106"/>
    <x v="259"/>
    <x v="259"/>
    <m/>
    <n v="1"/>
  </r>
  <r>
    <x v="106"/>
    <x v="132"/>
    <x v="132"/>
    <n v="10000"/>
    <m/>
  </r>
  <r>
    <x v="106"/>
    <x v="255"/>
    <x v="255"/>
    <n v="7000"/>
    <m/>
  </r>
  <r>
    <x v="106"/>
    <x v="377"/>
    <x v="376"/>
    <n v="10"/>
    <m/>
  </r>
  <r>
    <x v="106"/>
    <x v="378"/>
    <x v="377"/>
    <m/>
    <n v="2990"/>
  </r>
  <r>
    <x v="106"/>
    <x v="0"/>
    <x v="0"/>
    <m/>
    <n v="1"/>
  </r>
  <r>
    <x v="106"/>
    <x v="210"/>
    <x v="210"/>
    <m/>
    <n v="2"/>
  </r>
  <r>
    <x v="106"/>
    <x v="340"/>
    <x v="339"/>
    <n v="5"/>
    <m/>
  </r>
  <r>
    <x v="106"/>
    <x v="211"/>
    <x v="211"/>
    <n v="4"/>
    <m/>
  </r>
  <r>
    <x v="106"/>
    <x v="314"/>
    <x v="313"/>
    <m/>
    <n v="3"/>
  </r>
  <r>
    <x v="106"/>
    <x v="176"/>
    <x v="176"/>
    <m/>
    <n v="1"/>
  </r>
  <r>
    <x v="106"/>
    <x v="26"/>
    <x v="26"/>
    <m/>
    <n v="1"/>
  </r>
  <r>
    <x v="106"/>
    <x v="24"/>
    <x v="24"/>
    <m/>
    <n v="2"/>
  </r>
  <r>
    <x v="106"/>
    <x v="111"/>
    <x v="111"/>
    <m/>
    <n v="2"/>
  </r>
  <r>
    <x v="106"/>
    <x v="178"/>
    <x v="178"/>
    <m/>
    <n v="2"/>
  </r>
  <r>
    <x v="106"/>
    <x v="220"/>
    <x v="220"/>
    <m/>
    <n v="1"/>
  </r>
  <r>
    <x v="106"/>
    <x v="179"/>
    <x v="179"/>
    <m/>
    <n v="2"/>
  </r>
  <r>
    <x v="106"/>
    <x v="192"/>
    <x v="192"/>
    <m/>
    <n v="2"/>
  </r>
  <r>
    <x v="106"/>
    <x v="251"/>
    <x v="251"/>
    <m/>
    <n v="3"/>
  </r>
  <r>
    <x v="106"/>
    <x v="28"/>
    <x v="28"/>
    <m/>
    <n v="2"/>
  </r>
  <r>
    <x v="106"/>
    <x v="29"/>
    <x v="29"/>
    <m/>
    <n v="3"/>
  </r>
  <r>
    <x v="106"/>
    <x v="116"/>
    <x v="116"/>
    <m/>
    <n v="1"/>
  </r>
  <r>
    <x v="106"/>
    <x v="414"/>
    <x v="117"/>
    <m/>
    <n v="6"/>
  </r>
  <r>
    <x v="106"/>
    <x v="118"/>
    <x v="118"/>
    <m/>
    <n v="3"/>
  </r>
  <r>
    <x v="106"/>
    <x v="33"/>
    <x v="33"/>
    <m/>
    <n v="10"/>
  </r>
  <r>
    <x v="106"/>
    <x v="119"/>
    <x v="119"/>
    <m/>
    <n v="1"/>
  </r>
  <r>
    <x v="106"/>
    <x v="141"/>
    <x v="141"/>
    <m/>
    <n v="5"/>
  </r>
  <r>
    <x v="106"/>
    <x v="275"/>
    <x v="275"/>
    <m/>
    <n v="6"/>
  </r>
  <r>
    <x v="106"/>
    <x v="273"/>
    <x v="273"/>
    <m/>
    <n v="10"/>
  </r>
  <r>
    <x v="106"/>
    <x v="0"/>
    <x v="0"/>
    <m/>
    <n v="1"/>
  </r>
  <r>
    <x v="106"/>
    <x v="328"/>
    <x v="327"/>
    <m/>
    <n v="1"/>
  </r>
  <r>
    <x v="106"/>
    <x v="315"/>
    <x v="314"/>
    <m/>
    <n v="1"/>
  </r>
  <r>
    <x v="106"/>
    <x v="164"/>
    <x v="164"/>
    <m/>
    <n v="1"/>
  </r>
  <r>
    <x v="106"/>
    <x v="34"/>
    <x v="34"/>
    <m/>
    <n v="1"/>
  </r>
  <r>
    <x v="106"/>
    <x v="115"/>
    <x v="115"/>
    <m/>
    <n v="1"/>
  </r>
  <r>
    <x v="106"/>
    <x v="297"/>
    <x v="297"/>
    <m/>
    <n v="400"/>
  </r>
  <r>
    <x v="107"/>
    <x v="466"/>
    <x v="463"/>
    <n v="10"/>
    <m/>
  </r>
  <r>
    <x v="107"/>
    <x v="185"/>
    <x v="185"/>
    <m/>
    <n v="1"/>
  </r>
  <r>
    <x v="107"/>
    <x v="132"/>
    <x v="132"/>
    <m/>
    <n v="100"/>
  </r>
  <r>
    <x v="107"/>
    <x v="0"/>
    <x v="0"/>
    <m/>
    <n v="1"/>
  </r>
  <r>
    <x v="107"/>
    <x v="92"/>
    <x v="92"/>
    <n v="120"/>
    <m/>
  </r>
  <r>
    <x v="107"/>
    <x v="235"/>
    <x v="235"/>
    <m/>
    <n v="1"/>
  </r>
  <r>
    <x v="107"/>
    <x v="265"/>
    <x v="265"/>
    <m/>
    <n v="1"/>
  </r>
  <r>
    <x v="107"/>
    <x v="21"/>
    <x v="21"/>
    <m/>
    <n v="1"/>
  </r>
  <r>
    <x v="107"/>
    <x v="4"/>
    <x v="4"/>
    <m/>
    <n v="1"/>
  </r>
  <r>
    <x v="107"/>
    <x v="25"/>
    <x v="25"/>
    <n v="6"/>
    <m/>
  </r>
  <r>
    <x v="107"/>
    <x v="253"/>
    <x v="253"/>
    <m/>
    <n v="1"/>
  </r>
  <r>
    <x v="107"/>
    <x v="0"/>
    <x v="0"/>
    <m/>
    <n v="1"/>
  </r>
  <r>
    <x v="107"/>
    <x v="54"/>
    <x v="54"/>
    <m/>
    <n v="1"/>
  </r>
  <r>
    <x v="107"/>
    <x v="186"/>
    <x v="186"/>
    <m/>
    <n v="100"/>
  </r>
  <r>
    <x v="107"/>
    <x v="186"/>
    <x v="186"/>
    <m/>
    <n v="50"/>
  </r>
  <r>
    <x v="107"/>
    <x v="390"/>
    <x v="389"/>
    <n v="1000"/>
    <m/>
  </r>
  <r>
    <x v="107"/>
    <x v="297"/>
    <x v="297"/>
    <n v="800"/>
    <m/>
  </r>
  <r>
    <x v="107"/>
    <x v="418"/>
    <x v="416"/>
    <n v="800"/>
    <m/>
  </r>
  <r>
    <x v="107"/>
    <x v="472"/>
    <x v="469"/>
    <n v="40"/>
    <m/>
  </r>
  <r>
    <x v="107"/>
    <x v="186"/>
    <x v="186"/>
    <n v="375"/>
    <m/>
  </r>
  <r>
    <x v="107"/>
    <x v="447"/>
    <x v="444"/>
    <n v="1"/>
    <m/>
  </r>
  <r>
    <x v="107"/>
    <x v="137"/>
    <x v="137"/>
    <m/>
    <n v="1"/>
  </r>
  <r>
    <x v="107"/>
    <x v="132"/>
    <x v="132"/>
    <m/>
    <n v="100"/>
  </r>
  <r>
    <x v="107"/>
    <x v="415"/>
    <x v="413"/>
    <m/>
    <n v="1"/>
  </r>
  <r>
    <x v="107"/>
    <x v="169"/>
    <x v="169"/>
    <m/>
    <n v="1"/>
  </r>
  <r>
    <x v="107"/>
    <x v="129"/>
    <x v="129"/>
    <m/>
    <n v="1"/>
  </r>
  <r>
    <x v="107"/>
    <x v="101"/>
    <x v="101"/>
    <m/>
    <n v="1"/>
  </r>
  <r>
    <x v="107"/>
    <x v="95"/>
    <x v="95"/>
    <m/>
    <n v="1"/>
  </r>
  <r>
    <x v="107"/>
    <x v="100"/>
    <x v="100"/>
    <m/>
    <n v="1"/>
  </r>
  <r>
    <x v="107"/>
    <x v="134"/>
    <x v="134"/>
    <m/>
    <n v="1"/>
  </r>
  <r>
    <x v="107"/>
    <x v="32"/>
    <x v="32"/>
    <m/>
    <n v="5"/>
  </r>
  <r>
    <x v="107"/>
    <x v="115"/>
    <x v="115"/>
    <m/>
    <n v="24"/>
  </r>
  <r>
    <x v="107"/>
    <x v="30"/>
    <x v="30"/>
    <m/>
    <n v="48"/>
  </r>
  <r>
    <x v="107"/>
    <x v="115"/>
    <x v="115"/>
    <m/>
    <n v="24"/>
  </r>
  <r>
    <x v="107"/>
    <x v="122"/>
    <x v="122"/>
    <m/>
    <n v="36"/>
  </r>
  <r>
    <x v="107"/>
    <x v="78"/>
    <x v="78"/>
    <m/>
    <n v="36"/>
  </r>
  <r>
    <x v="107"/>
    <x v="40"/>
    <x v="40"/>
    <m/>
    <n v="50"/>
  </r>
  <r>
    <x v="107"/>
    <x v="447"/>
    <x v="444"/>
    <m/>
    <n v="1"/>
  </r>
  <r>
    <x v="107"/>
    <x v="0"/>
    <x v="0"/>
    <m/>
    <n v="1"/>
  </r>
  <r>
    <x v="107"/>
    <x v="265"/>
    <x v="265"/>
    <m/>
    <n v="1"/>
  </r>
  <r>
    <x v="107"/>
    <x v="215"/>
    <x v="215"/>
    <m/>
    <n v="1"/>
  </r>
  <r>
    <x v="107"/>
    <x v="445"/>
    <x v="442"/>
    <m/>
    <n v="2"/>
  </r>
  <r>
    <x v="107"/>
    <x v="232"/>
    <x v="232"/>
    <m/>
    <n v="2"/>
  </r>
  <r>
    <x v="107"/>
    <x v="211"/>
    <x v="211"/>
    <m/>
    <n v="1"/>
  </r>
  <r>
    <x v="107"/>
    <x v="54"/>
    <x v="54"/>
    <m/>
    <n v="1"/>
  </r>
  <r>
    <x v="107"/>
    <x v="321"/>
    <x v="320"/>
    <m/>
    <n v="1"/>
  </r>
  <r>
    <x v="108"/>
    <x v="166"/>
    <x v="166"/>
    <m/>
    <n v="1"/>
  </r>
  <r>
    <x v="108"/>
    <x v="217"/>
    <x v="217"/>
    <m/>
    <n v="3"/>
  </r>
  <r>
    <x v="108"/>
    <x v="343"/>
    <x v="342"/>
    <m/>
    <n v="1"/>
  </r>
  <r>
    <x v="108"/>
    <x v="134"/>
    <x v="134"/>
    <n v="1"/>
    <m/>
  </r>
  <r>
    <x v="108"/>
    <x v="97"/>
    <x v="97"/>
    <m/>
    <n v="1"/>
  </r>
  <r>
    <x v="108"/>
    <x v="238"/>
    <x v="238"/>
    <m/>
    <n v="1"/>
  </r>
  <r>
    <x v="108"/>
    <x v="0"/>
    <x v="0"/>
    <m/>
    <n v="1"/>
  </r>
  <r>
    <x v="108"/>
    <x v="40"/>
    <x v="40"/>
    <m/>
    <n v="1"/>
  </r>
  <r>
    <x v="108"/>
    <x v="134"/>
    <x v="134"/>
    <m/>
    <n v="1"/>
  </r>
  <r>
    <x v="108"/>
    <x v="142"/>
    <x v="142"/>
    <m/>
    <n v="1"/>
  </r>
  <r>
    <x v="108"/>
    <x v="51"/>
    <x v="51"/>
    <m/>
    <n v="1"/>
  </r>
  <r>
    <x v="108"/>
    <x v="234"/>
    <x v="234"/>
    <m/>
    <n v="1"/>
  </r>
  <r>
    <x v="108"/>
    <x v="193"/>
    <x v="193"/>
    <m/>
    <n v="1"/>
  </r>
  <r>
    <x v="108"/>
    <x v="143"/>
    <x v="143"/>
    <m/>
    <n v="1"/>
  </r>
  <r>
    <x v="108"/>
    <x v="211"/>
    <x v="211"/>
    <m/>
    <n v="1"/>
  </r>
  <r>
    <x v="108"/>
    <x v="98"/>
    <x v="98"/>
    <m/>
    <n v="1"/>
  </r>
  <r>
    <x v="108"/>
    <x v="168"/>
    <x v="168"/>
    <m/>
    <n v="1"/>
  </r>
  <r>
    <x v="108"/>
    <x v="473"/>
    <x v="470"/>
    <m/>
    <n v="11"/>
  </r>
  <r>
    <x v="108"/>
    <x v="473"/>
    <x v="470"/>
    <m/>
    <n v="10"/>
  </r>
  <r>
    <x v="108"/>
    <x v="34"/>
    <x v="34"/>
    <m/>
    <n v="2"/>
  </r>
  <r>
    <x v="108"/>
    <x v="0"/>
    <x v="0"/>
    <n v="2"/>
    <m/>
  </r>
  <r>
    <x v="108"/>
    <x v="474"/>
    <x v="471"/>
    <n v="19"/>
    <m/>
  </r>
  <r>
    <x v="108"/>
    <x v="18"/>
    <x v="18"/>
    <m/>
    <n v="1"/>
  </r>
  <r>
    <x v="108"/>
    <x v="235"/>
    <x v="235"/>
    <m/>
    <n v="1"/>
  </r>
  <r>
    <x v="108"/>
    <x v="86"/>
    <x v="86"/>
    <m/>
    <n v="1"/>
  </r>
  <r>
    <x v="108"/>
    <x v="0"/>
    <x v="0"/>
    <n v="10"/>
    <m/>
  </r>
  <r>
    <x v="108"/>
    <x v="0"/>
    <x v="0"/>
    <n v="5"/>
    <m/>
  </r>
  <r>
    <x v="108"/>
    <x v="97"/>
    <x v="97"/>
    <n v="18"/>
    <m/>
  </r>
  <r>
    <x v="108"/>
    <x v="40"/>
    <x v="40"/>
    <n v="100"/>
    <m/>
  </r>
  <r>
    <x v="108"/>
    <x v="134"/>
    <x v="134"/>
    <n v="10"/>
    <m/>
  </r>
  <r>
    <x v="108"/>
    <x v="473"/>
    <x v="470"/>
    <n v="10"/>
    <m/>
  </r>
  <r>
    <x v="108"/>
    <x v="25"/>
    <x v="25"/>
    <n v="1"/>
    <m/>
  </r>
  <r>
    <x v="108"/>
    <x v="115"/>
    <x v="115"/>
    <m/>
    <n v="1"/>
  </r>
  <r>
    <x v="108"/>
    <x v="126"/>
    <x v="126"/>
    <n v="5100"/>
    <m/>
  </r>
  <r>
    <x v="108"/>
    <x v="433"/>
    <x v="431"/>
    <n v="5700"/>
    <m/>
  </r>
  <r>
    <x v="108"/>
    <x v="21"/>
    <x v="21"/>
    <n v="12"/>
    <m/>
  </r>
  <r>
    <x v="108"/>
    <x v="49"/>
    <x v="49"/>
    <m/>
    <n v="1"/>
  </r>
  <r>
    <x v="108"/>
    <x v="400"/>
    <x v="399"/>
    <m/>
    <n v="10"/>
  </r>
  <r>
    <x v="108"/>
    <x v="401"/>
    <x v="400"/>
    <m/>
    <n v="10"/>
  </r>
  <r>
    <x v="108"/>
    <x v="219"/>
    <x v="219"/>
    <m/>
    <n v="3"/>
  </r>
  <r>
    <x v="108"/>
    <x v="303"/>
    <x v="302"/>
    <m/>
    <n v="2"/>
  </r>
  <r>
    <x v="108"/>
    <x v="31"/>
    <x v="31"/>
    <m/>
    <n v="12"/>
  </r>
  <r>
    <x v="108"/>
    <x v="115"/>
    <x v="115"/>
    <m/>
    <n v="12"/>
  </r>
  <r>
    <x v="108"/>
    <x v="317"/>
    <x v="316"/>
    <m/>
    <n v="10"/>
  </r>
  <r>
    <x v="108"/>
    <x v="93"/>
    <x v="93"/>
    <m/>
    <n v="10"/>
  </r>
  <r>
    <x v="108"/>
    <x v="187"/>
    <x v="187"/>
    <m/>
    <n v="10"/>
  </r>
  <r>
    <x v="108"/>
    <x v="262"/>
    <x v="262"/>
    <m/>
    <n v="10"/>
  </r>
  <r>
    <x v="108"/>
    <x v="247"/>
    <x v="247"/>
    <m/>
    <n v="1"/>
  </r>
  <r>
    <x v="108"/>
    <x v="130"/>
    <x v="130"/>
    <m/>
    <n v="1"/>
  </r>
  <r>
    <x v="108"/>
    <x v="24"/>
    <x v="24"/>
    <m/>
    <n v="1"/>
  </r>
  <r>
    <x v="108"/>
    <x v="111"/>
    <x v="111"/>
    <m/>
    <n v="2"/>
  </r>
  <r>
    <x v="108"/>
    <x v="53"/>
    <x v="53"/>
    <m/>
    <n v="2"/>
  </r>
  <r>
    <x v="108"/>
    <x v="29"/>
    <x v="29"/>
    <m/>
    <n v="3"/>
  </r>
  <r>
    <x v="108"/>
    <x v="30"/>
    <x v="30"/>
    <m/>
    <n v="12"/>
  </r>
  <r>
    <x v="108"/>
    <x v="414"/>
    <x v="117"/>
    <m/>
    <n v="4"/>
  </r>
  <r>
    <x v="108"/>
    <x v="132"/>
    <x v="132"/>
    <m/>
    <n v="1000"/>
  </r>
  <r>
    <x v="108"/>
    <x v="33"/>
    <x v="33"/>
    <m/>
    <n v="10"/>
  </r>
  <r>
    <x v="108"/>
    <x v="121"/>
    <x v="121"/>
    <m/>
    <n v="4"/>
  </r>
  <r>
    <x v="108"/>
    <x v="321"/>
    <x v="320"/>
    <m/>
    <n v="1"/>
  </r>
  <r>
    <x v="108"/>
    <x v="54"/>
    <x v="54"/>
    <m/>
    <n v="1"/>
  </r>
  <r>
    <x v="108"/>
    <x v="6"/>
    <x v="6"/>
    <m/>
    <n v="2"/>
  </r>
  <r>
    <x v="109"/>
    <x v="193"/>
    <x v="193"/>
    <m/>
    <n v="1"/>
  </r>
  <r>
    <x v="109"/>
    <x v="214"/>
    <x v="214"/>
    <m/>
    <n v="1"/>
  </r>
  <r>
    <x v="109"/>
    <x v="34"/>
    <x v="34"/>
    <m/>
    <n v="2"/>
  </r>
  <r>
    <x v="109"/>
    <x v="181"/>
    <x v="181"/>
    <m/>
    <n v="2"/>
  </r>
  <r>
    <x v="110"/>
    <x v="0"/>
    <x v="0"/>
    <n v="10"/>
    <m/>
  </r>
  <r>
    <x v="110"/>
    <x v="3"/>
    <x v="3"/>
    <m/>
    <n v="1"/>
  </r>
  <r>
    <x v="110"/>
    <x v="424"/>
    <x v="422"/>
    <m/>
    <n v="98"/>
  </r>
  <r>
    <x v="110"/>
    <x v="3"/>
    <x v="3"/>
    <m/>
    <n v="1"/>
  </r>
  <r>
    <x v="110"/>
    <x v="182"/>
    <x v="182"/>
    <m/>
    <n v="500"/>
  </r>
  <r>
    <x v="110"/>
    <x v="132"/>
    <x v="132"/>
    <m/>
    <n v="100"/>
  </r>
  <r>
    <x v="110"/>
    <x v="475"/>
    <x v="472"/>
    <m/>
    <n v="6"/>
  </r>
  <r>
    <x v="110"/>
    <x v="53"/>
    <x v="53"/>
    <m/>
    <n v="4"/>
  </r>
  <r>
    <x v="110"/>
    <x v="54"/>
    <x v="54"/>
    <m/>
    <n v="12"/>
  </r>
  <r>
    <x v="110"/>
    <x v="185"/>
    <x v="185"/>
    <m/>
    <n v="2"/>
  </r>
  <r>
    <x v="110"/>
    <x v="194"/>
    <x v="194"/>
    <n v="50"/>
    <m/>
  </r>
  <r>
    <x v="110"/>
    <x v="49"/>
    <x v="49"/>
    <n v="100"/>
    <m/>
  </r>
  <r>
    <x v="110"/>
    <x v="78"/>
    <x v="78"/>
    <m/>
    <n v="1"/>
  </r>
  <r>
    <x v="110"/>
    <x v="291"/>
    <x v="291"/>
    <m/>
    <n v="1"/>
  </r>
  <r>
    <x v="110"/>
    <x v="439"/>
    <x v="207"/>
    <n v="260"/>
    <m/>
  </r>
  <r>
    <x v="110"/>
    <x v="46"/>
    <x v="46"/>
    <m/>
    <n v="10"/>
  </r>
  <r>
    <x v="110"/>
    <x v="454"/>
    <x v="451"/>
    <m/>
    <n v="2"/>
  </r>
  <r>
    <x v="110"/>
    <x v="54"/>
    <x v="54"/>
    <m/>
    <n v="1"/>
  </r>
  <r>
    <x v="110"/>
    <x v="386"/>
    <x v="385"/>
    <m/>
    <n v="1"/>
  </r>
  <r>
    <x v="110"/>
    <x v="476"/>
    <x v="473"/>
    <m/>
    <n v="2"/>
  </r>
  <r>
    <x v="110"/>
    <x v="132"/>
    <x v="132"/>
    <m/>
    <n v="100"/>
  </r>
  <r>
    <x v="110"/>
    <x v="477"/>
    <x v="474"/>
    <m/>
    <n v="5"/>
  </r>
  <r>
    <x v="110"/>
    <x v="340"/>
    <x v="339"/>
    <n v="1"/>
    <m/>
  </r>
  <r>
    <x v="110"/>
    <x v="12"/>
    <x v="12"/>
    <m/>
    <n v="100"/>
  </r>
  <r>
    <x v="110"/>
    <x v="89"/>
    <x v="89"/>
    <m/>
    <n v="10"/>
  </r>
  <r>
    <x v="110"/>
    <x v="452"/>
    <x v="449"/>
    <m/>
    <n v="10"/>
  </r>
  <r>
    <x v="110"/>
    <x v="16"/>
    <x v="16"/>
    <m/>
    <n v="50"/>
  </r>
  <r>
    <x v="110"/>
    <x v="17"/>
    <x v="17"/>
    <m/>
    <n v="50"/>
  </r>
  <r>
    <x v="110"/>
    <x v="20"/>
    <x v="20"/>
    <m/>
    <n v="1"/>
  </r>
  <r>
    <x v="110"/>
    <x v="475"/>
    <x v="472"/>
    <m/>
    <n v="14"/>
  </r>
  <r>
    <x v="110"/>
    <x v="477"/>
    <x v="474"/>
    <n v="5"/>
    <m/>
  </r>
  <r>
    <x v="110"/>
    <x v="0"/>
    <x v="0"/>
    <m/>
    <n v="5"/>
  </r>
  <r>
    <x v="110"/>
    <x v="0"/>
    <x v="0"/>
    <m/>
    <n v="5"/>
  </r>
  <r>
    <x v="110"/>
    <x v="314"/>
    <x v="313"/>
    <m/>
    <n v="1"/>
  </r>
  <r>
    <x v="110"/>
    <x v="110"/>
    <x v="110"/>
    <m/>
    <n v="1"/>
  </r>
  <r>
    <x v="110"/>
    <x v="176"/>
    <x v="176"/>
    <m/>
    <n v="1"/>
  </r>
  <r>
    <x v="110"/>
    <x v="26"/>
    <x v="26"/>
    <m/>
    <n v="1"/>
  </r>
  <r>
    <x v="110"/>
    <x v="24"/>
    <x v="24"/>
    <m/>
    <n v="3"/>
  </r>
  <r>
    <x v="110"/>
    <x v="111"/>
    <x v="111"/>
    <m/>
    <n v="2"/>
  </r>
  <r>
    <x v="110"/>
    <x v="423"/>
    <x v="421"/>
    <m/>
    <n v="1"/>
  </r>
  <r>
    <x v="110"/>
    <x v="27"/>
    <x v="27"/>
    <m/>
    <n v="1"/>
  </r>
  <r>
    <x v="110"/>
    <x v="179"/>
    <x v="179"/>
    <m/>
    <n v="2"/>
  </r>
  <r>
    <x v="110"/>
    <x v="99"/>
    <x v="99"/>
    <m/>
    <n v="1"/>
  </r>
  <r>
    <x v="110"/>
    <x v="112"/>
    <x v="112"/>
    <m/>
    <n v="2"/>
  </r>
  <r>
    <x v="110"/>
    <x v="21"/>
    <x v="21"/>
    <m/>
    <n v="1"/>
  </r>
  <r>
    <x v="110"/>
    <x v="284"/>
    <x v="284"/>
    <m/>
    <n v="1"/>
  </r>
  <r>
    <x v="110"/>
    <x v="192"/>
    <x v="192"/>
    <m/>
    <n v="2"/>
  </r>
  <r>
    <x v="110"/>
    <x v="251"/>
    <x v="251"/>
    <m/>
    <n v="1"/>
  </r>
  <r>
    <x v="110"/>
    <x v="28"/>
    <x v="28"/>
    <m/>
    <n v="1"/>
  </r>
  <r>
    <x v="110"/>
    <x v="115"/>
    <x v="115"/>
    <m/>
    <n v="12"/>
  </r>
  <r>
    <x v="110"/>
    <x v="8"/>
    <x v="8"/>
    <m/>
    <n v="4"/>
  </r>
  <r>
    <x v="110"/>
    <x v="12"/>
    <x v="12"/>
    <m/>
    <n v="200"/>
  </r>
  <r>
    <x v="110"/>
    <x v="119"/>
    <x v="119"/>
    <m/>
    <n v="1"/>
  </r>
  <r>
    <x v="110"/>
    <x v="120"/>
    <x v="120"/>
    <m/>
    <n v="1"/>
  </r>
  <r>
    <x v="110"/>
    <x v="40"/>
    <x v="40"/>
    <m/>
    <n v="4"/>
  </r>
  <r>
    <x v="110"/>
    <x v="98"/>
    <x v="98"/>
    <m/>
    <n v="2"/>
  </r>
  <r>
    <x v="110"/>
    <x v="141"/>
    <x v="141"/>
    <m/>
    <n v="5"/>
  </r>
  <r>
    <x v="110"/>
    <x v="275"/>
    <x v="275"/>
    <m/>
    <n v="6"/>
  </r>
  <r>
    <x v="110"/>
    <x v="254"/>
    <x v="254"/>
    <m/>
    <n v="1"/>
  </r>
  <r>
    <x v="110"/>
    <x v="95"/>
    <x v="95"/>
    <m/>
    <n v="3"/>
  </r>
  <r>
    <x v="110"/>
    <x v="227"/>
    <x v="227"/>
    <m/>
    <n v="6"/>
  </r>
  <r>
    <x v="110"/>
    <x v="78"/>
    <x v="78"/>
    <m/>
    <n v="36"/>
  </r>
  <r>
    <x v="110"/>
    <x v="3"/>
    <x v="3"/>
    <m/>
    <n v="6"/>
  </r>
  <r>
    <x v="110"/>
    <x v="78"/>
    <x v="78"/>
    <m/>
    <n v="1"/>
  </r>
  <r>
    <x v="110"/>
    <x v="359"/>
    <x v="358"/>
    <m/>
    <n v="10"/>
  </r>
  <r>
    <x v="111"/>
    <x v="54"/>
    <x v="54"/>
    <m/>
    <n v="1"/>
  </r>
  <r>
    <x v="111"/>
    <x v="78"/>
    <x v="78"/>
    <m/>
    <n v="3"/>
  </r>
  <r>
    <x v="111"/>
    <x v="3"/>
    <x v="3"/>
    <m/>
    <n v="1"/>
  </r>
  <r>
    <x v="111"/>
    <x v="53"/>
    <x v="53"/>
    <m/>
    <n v="1"/>
  </r>
  <r>
    <x v="111"/>
    <x v="0"/>
    <x v="0"/>
    <m/>
    <n v="2"/>
  </r>
  <r>
    <x v="111"/>
    <x v="10"/>
    <x v="10"/>
    <m/>
    <n v="4"/>
  </r>
  <r>
    <x v="111"/>
    <x v="315"/>
    <x v="314"/>
    <m/>
    <n v="1"/>
  </r>
  <r>
    <x v="111"/>
    <x v="0"/>
    <x v="0"/>
    <n v="5"/>
    <m/>
  </r>
  <r>
    <x v="111"/>
    <x v="0"/>
    <x v="0"/>
    <n v="2"/>
    <m/>
  </r>
  <r>
    <x v="111"/>
    <x v="475"/>
    <x v="472"/>
    <n v="20"/>
    <m/>
  </r>
  <r>
    <x v="111"/>
    <x v="339"/>
    <x v="338"/>
    <m/>
    <n v="40"/>
  </r>
  <r>
    <x v="111"/>
    <x v="120"/>
    <x v="120"/>
    <m/>
    <n v="1"/>
  </r>
  <r>
    <x v="111"/>
    <x v="90"/>
    <x v="90"/>
    <m/>
    <n v="10"/>
  </r>
  <r>
    <x v="111"/>
    <x v="91"/>
    <x v="91"/>
    <m/>
    <n v="10"/>
  </r>
  <r>
    <x v="111"/>
    <x v="93"/>
    <x v="93"/>
    <m/>
    <n v="10"/>
  </r>
  <r>
    <x v="111"/>
    <x v="89"/>
    <x v="89"/>
    <m/>
    <n v="10"/>
  </r>
  <r>
    <x v="111"/>
    <x v="108"/>
    <x v="108"/>
    <m/>
    <n v="50"/>
  </r>
  <r>
    <x v="111"/>
    <x v="107"/>
    <x v="107"/>
    <m/>
    <n v="50"/>
  </r>
  <r>
    <x v="111"/>
    <x v="90"/>
    <x v="90"/>
    <m/>
    <n v="10"/>
  </r>
  <r>
    <x v="111"/>
    <x v="91"/>
    <x v="91"/>
    <m/>
    <n v="10"/>
  </r>
  <r>
    <x v="111"/>
    <x v="93"/>
    <x v="93"/>
    <m/>
    <n v="10"/>
  </r>
  <r>
    <x v="111"/>
    <x v="6"/>
    <x v="6"/>
    <m/>
    <n v="40"/>
  </r>
  <r>
    <x v="111"/>
    <x v="88"/>
    <x v="88"/>
    <m/>
    <n v="40"/>
  </r>
  <r>
    <x v="111"/>
    <x v="21"/>
    <x v="21"/>
    <m/>
    <n v="1"/>
  </r>
  <r>
    <x v="111"/>
    <x v="297"/>
    <x v="297"/>
    <m/>
    <n v="200"/>
  </r>
  <r>
    <x v="111"/>
    <x v="298"/>
    <x v="298"/>
    <m/>
    <n v="200"/>
  </r>
  <r>
    <x v="111"/>
    <x v="299"/>
    <x v="299"/>
    <m/>
    <n v="200"/>
  </r>
  <r>
    <x v="111"/>
    <x v="402"/>
    <x v="401"/>
    <m/>
    <n v="200"/>
  </r>
  <r>
    <x v="111"/>
    <x v="349"/>
    <x v="348"/>
    <m/>
    <n v="200"/>
  </r>
  <r>
    <x v="111"/>
    <x v="460"/>
    <x v="457"/>
    <m/>
    <n v="100"/>
  </r>
  <r>
    <x v="111"/>
    <x v="437"/>
    <x v="435"/>
    <n v="301"/>
    <m/>
  </r>
  <r>
    <x v="111"/>
    <x v="78"/>
    <x v="78"/>
    <m/>
    <n v="1"/>
  </r>
  <r>
    <x v="111"/>
    <x v="6"/>
    <x v="6"/>
    <m/>
    <n v="4"/>
  </r>
  <r>
    <x v="111"/>
    <x v="166"/>
    <x v="166"/>
    <m/>
    <n v="1"/>
  </r>
  <r>
    <x v="111"/>
    <x v="147"/>
    <x v="147"/>
    <m/>
    <n v="1"/>
  </r>
  <r>
    <x v="111"/>
    <x v="13"/>
    <x v="13"/>
    <m/>
    <n v="50"/>
  </r>
  <r>
    <x v="111"/>
    <x v="14"/>
    <x v="14"/>
    <m/>
    <n v="100"/>
  </r>
  <r>
    <x v="111"/>
    <x v="278"/>
    <x v="278"/>
    <m/>
    <n v="1"/>
  </r>
  <r>
    <x v="111"/>
    <x v="415"/>
    <x v="413"/>
    <m/>
    <n v="1"/>
  </r>
  <r>
    <x v="112"/>
    <x v="32"/>
    <x v="32"/>
    <m/>
    <n v="5"/>
  </r>
  <r>
    <x v="112"/>
    <x v="287"/>
    <x v="287"/>
    <m/>
    <n v="1"/>
  </r>
  <r>
    <x v="112"/>
    <x v="98"/>
    <x v="98"/>
    <m/>
    <n v="10"/>
  </r>
  <r>
    <x v="112"/>
    <x v="0"/>
    <x v="0"/>
    <m/>
    <n v="2"/>
  </r>
  <r>
    <x v="112"/>
    <x v="0"/>
    <x v="0"/>
    <m/>
    <n v="2"/>
  </r>
  <r>
    <x v="112"/>
    <x v="0"/>
    <x v="0"/>
    <m/>
    <n v="2"/>
  </r>
  <r>
    <x v="112"/>
    <x v="0"/>
    <x v="0"/>
    <m/>
    <n v="1"/>
  </r>
  <r>
    <x v="112"/>
    <x v="423"/>
    <x v="421"/>
    <n v="10"/>
    <m/>
  </r>
  <r>
    <x v="112"/>
    <x v="178"/>
    <x v="178"/>
    <n v="20"/>
    <m/>
  </r>
  <r>
    <x v="112"/>
    <x v="152"/>
    <x v="152"/>
    <m/>
    <n v="1"/>
  </r>
  <r>
    <x v="112"/>
    <x v="243"/>
    <x v="243"/>
    <m/>
    <n v="1"/>
  </r>
  <r>
    <x v="112"/>
    <x v="24"/>
    <x v="24"/>
    <n v="40"/>
    <m/>
  </r>
  <r>
    <x v="112"/>
    <x v="28"/>
    <x v="28"/>
    <m/>
    <n v="10"/>
  </r>
  <r>
    <x v="112"/>
    <x v="29"/>
    <x v="29"/>
    <m/>
    <n v="10"/>
  </r>
  <r>
    <x v="112"/>
    <x v="78"/>
    <x v="78"/>
    <m/>
    <n v="1"/>
  </r>
  <r>
    <x v="112"/>
    <x v="187"/>
    <x v="187"/>
    <n v="108"/>
    <m/>
  </r>
  <r>
    <x v="112"/>
    <x v="184"/>
    <x v="184"/>
    <n v="5"/>
    <m/>
  </r>
  <r>
    <x v="112"/>
    <x v="261"/>
    <x v="261"/>
    <n v="5"/>
    <m/>
  </r>
  <r>
    <x v="112"/>
    <x v="28"/>
    <x v="28"/>
    <n v="40"/>
    <m/>
  </r>
  <r>
    <x v="112"/>
    <x v="0"/>
    <x v="0"/>
    <n v="40"/>
    <m/>
  </r>
  <r>
    <x v="112"/>
    <x v="29"/>
    <x v="29"/>
    <n v="40"/>
    <m/>
  </r>
  <r>
    <x v="112"/>
    <x v="118"/>
    <x v="118"/>
    <n v="10"/>
    <m/>
  </r>
  <r>
    <x v="112"/>
    <x v="32"/>
    <x v="32"/>
    <n v="30"/>
    <m/>
  </r>
  <r>
    <x v="112"/>
    <x v="326"/>
    <x v="325"/>
    <m/>
    <n v="50"/>
  </r>
  <r>
    <x v="112"/>
    <x v="173"/>
    <x v="173"/>
    <m/>
    <n v="50"/>
  </r>
  <r>
    <x v="112"/>
    <x v="13"/>
    <x v="13"/>
    <m/>
    <n v="50"/>
  </r>
  <r>
    <x v="112"/>
    <x v="14"/>
    <x v="14"/>
    <m/>
    <n v="50"/>
  </r>
  <r>
    <x v="112"/>
    <x v="427"/>
    <x v="425"/>
    <m/>
    <n v="50"/>
  </r>
  <r>
    <x v="112"/>
    <x v="15"/>
    <x v="15"/>
    <m/>
    <n v="100"/>
  </r>
  <r>
    <x v="112"/>
    <x v="302"/>
    <x v="301"/>
    <m/>
    <n v="1"/>
  </r>
  <r>
    <x v="112"/>
    <x v="12"/>
    <x v="12"/>
    <m/>
    <n v="100"/>
  </r>
  <r>
    <x v="112"/>
    <x v="40"/>
    <x v="40"/>
    <m/>
    <n v="5"/>
  </r>
  <r>
    <x v="112"/>
    <x v="98"/>
    <x v="98"/>
    <m/>
    <n v="4"/>
  </r>
  <r>
    <x v="112"/>
    <x v="115"/>
    <x v="115"/>
    <m/>
    <n v="12"/>
  </r>
  <r>
    <x v="112"/>
    <x v="92"/>
    <x v="92"/>
    <m/>
    <n v="10"/>
  </r>
  <r>
    <x v="112"/>
    <x v="152"/>
    <x v="152"/>
    <m/>
    <n v="10"/>
  </r>
  <r>
    <x v="112"/>
    <x v="122"/>
    <x v="122"/>
    <m/>
    <n v="12"/>
  </r>
  <r>
    <x v="112"/>
    <x v="268"/>
    <x v="268"/>
    <n v="5"/>
    <m/>
  </r>
  <r>
    <x v="112"/>
    <x v="251"/>
    <x v="251"/>
    <m/>
    <n v="1"/>
  </r>
  <r>
    <x v="112"/>
    <x v="28"/>
    <x v="28"/>
    <m/>
    <n v="2"/>
  </r>
  <r>
    <x v="112"/>
    <x v="29"/>
    <x v="29"/>
    <m/>
    <n v="2"/>
  </r>
  <r>
    <x v="112"/>
    <x v="114"/>
    <x v="114"/>
    <m/>
    <n v="1"/>
  </r>
  <r>
    <x v="112"/>
    <x v="116"/>
    <x v="116"/>
    <m/>
    <n v="3"/>
  </r>
  <r>
    <x v="112"/>
    <x v="414"/>
    <x v="117"/>
    <m/>
    <n v="2"/>
  </r>
  <r>
    <x v="112"/>
    <x v="132"/>
    <x v="132"/>
    <m/>
    <n v="1000"/>
  </r>
  <r>
    <x v="112"/>
    <x v="118"/>
    <x v="118"/>
    <m/>
    <n v="3"/>
  </r>
  <r>
    <x v="112"/>
    <x v="33"/>
    <x v="33"/>
    <m/>
    <n v="10"/>
  </r>
  <r>
    <x v="112"/>
    <x v="180"/>
    <x v="180"/>
    <m/>
    <n v="10"/>
  </r>
  <r>
    <x v="112"/>
    <x v="76"/>
    <x v="76"/>
    <m/>
    <n v="10"/>
  </r>
  <r>
    <x v="112"/>
    <x v="3"/>
    <x v="3"/>
    <m/>
    <n v="1"/>
  </r>
  <r>
    <x v="112"/>
    <x v="168"/>
    <x v="168"/>
    <m/>
    <n v="2"/>
  </r>
  <r>
    <x v="112"/>
    <x v="369"/>
    <x v="368"/>
    <m/>
    <n v="1"/>
  </r>
  <r>
    <x v="112"/>
    <x v="131"/>
    <x v="131"/>
    <n v="6"/>
    <m/>
  </r>
  <r>
    <x v="112"/>
    <x v="38"/>
    <x v="38"/>
    <n v="52"/>
    <m/>
  </r>
  <r>
    <x v="112"/>
    <x v="230"/>
    <x v="230"/>
    <n v="10"/>
    <m/>
  </r>
  <r>
    <x v="112"/>
    <x v="294"/>
    <x v="294"/>
    <n v="6"/>
    <m/>
  </r>
  <r>
    <x v="112"/>
    <x v="229"/>
    <x v="229"/>
    <n v="10"/>
    <m/>
  </r>
  <r>
    <x v="112"/>
    <x v="293"/>
    <x v="293"/>
    <n v="1"/>
    <m/>
  </r>
  <r>
    <x v="112"/>
    <x v="295"/>
    <x v="295"/>
    <n v="10"/>
    <m/>
  </r>
  <r>
    <x v="112"/>
    <x v="231"/>
    <x v="231"/>
    <n v="10"/>
    <m/>
  </r>
  <r>
    <x v="112"/>
    <x v="37"/>
    <x v="37"/>
    <n v="2"/>
    <m/>
  </r>
  <r>
    <x v="112"/>
    <x v="60"/>
    <x v="60"/>
    <n v="1"/>
    <m/>
  </r>
  <r>
    <x v="112"/>
    <x v="467"/>
    <x v="464"/>
    <n v="1"/>
    <m/>
  </r>
  <r>
    <x v="112"/>
    <x v="130"/>
    <x v="130"/>
    <m/>
    <n v="3"/>
  </r>
  <r>
    <x v="112"/>
    <x v="130"/>
    <x v="130"/>
    <n v="15"/>
    <m/>
  </r>
  <r>
    <x v="112"/>
    <x v="221"/>
    <x v="221"/>
    <n v="23"/>
    <m/>
  </r>
  <r>
    <x v="112"/>
    <x v="242"/>
    <x v="242"/>
    <m/>
    <n v="300"/>
  </r>
  <r>
    <x v="112"/>
    <x v="195"/>
    <x v="195"/>
    <m/>
    <n v="3000"/>
  </r>
  <r>
    <x v="112"/>
    <x v="384"/>
    <x v="383"/>
    <m/>
    <n v="10"/>
  </r>
  <r>
    <x v="112"/>
    <x v="51"/>
    <x v="51"/>
    <m/>
    <n v="2"/>
  </r>
  <r>
    <x v="112"/>
    <x v="255"/>
    <x v="255"/>
    <m/>
    <n v="2000"/>
  </r>
  <r>
    <x v="112"/>
    <x v="254"/>
    <x v="254"/>
    <m/>
    <n v="1"/>
  </r>
  <r>
    <x v="112"/>
    <x v="3"/>
    <x v="3"/>
    <m/>
    <n v="12"/>
  </r>
  <r>
    <x v="112"/>
    <x v="377"/>
    <x v="376"/>
    <m/>
    <n v="3000"/>
  </r>
  <r>
    <x v="112"/>
    <x v="132"/>
    <x v="132"/>
    <m/>
    <n v="2000"/>
  </r>
  <r>
    <x v="113"/>
    <x v="268"/>
    <x v="268"/>
    <m/>
    <n v="1"/>
  </r>
  <r>
    <x v="113"/>
    <x v="415"/>
    <x v="413"/>
    <m/>
    <n v="4"/>
  </r>
  <r>
    <x v="113"/>
    <x v="234"/>
    <x v="234"/>
    <m/>
    <n v="2"/>
  </r>
  <r>
    <x v="113"/>
    <x v="138"/>
    <x v="138"/>
    <m/>
    <n v="2"/>
  </r>
  <r>
    <x v="113"/>
    <x v="247"/>
    <x v="247"/>
    <m/>
    <n v="1"/>
  </r>
  <r>
    <x v="113"/>
    <x v="20"/>
    <x v="20"/>
    <m/>
    <n v="1"/>
  </r>
  <r>
    <x v="113"/>
    <x v="6"/>
    <x v="6"/>
    <m/>
    <n v="30"/>
  </r>
  <r>
    <x v="113"/>
    <x v="49"/>
    <x v="49"/>
    <m/>
    <n v="10"/>
  </r>
  <r>
    <x v="113"/>
    <x v="262"/>
    <x v="262"/>
    <m/>
    <n v="2"/>
  </r>
  <r>
    <x v="113"/>
    <x v="287"/>
    <x v="287"/>
    <n v="2"/>
    <m/>
  </r>
  <r>
    <x v="113"/>
    <x v="116"/>
    <x v="116"/>
    <m/>
    <n v="10"/>
  </r>
  <r>
    <x v="113"/>
    <x v="95"/>
    <x v="95"/>
    <m/>
    <n v="10"/>
  </r>
  <r>
    <x v="113"/>
    <x v="28"/>
    <x v="28"/>
    <m/>
    <n v="4"/>
  </r>
  <r>
    <x v="113"/>
    <x v="29"/>
    <x v="29"/>
    <m/>
    <n v="4"/>
  </r>
  <r>
    <x v="113"/>
    <x v="31"/>
    <x v="31"/>
    <m/>
    <n v="36"/>
  </r>
  <r>
    <x v="113"/>
    <x v="122"/>
    <x v="122"/>
    <m/>
    <n v="36"/>
  </r>
  <r>
    <x v="113"/>
    <x v="115"/>
    <x v="115"/>
    <m/>
    <n v="24"/>
  </r>
  <r>
    <x v="113"/>
    <x v="30"/>
    <x v="30"/>
    <m/>
    <n v="36"/>
  </r>
  <r>
    <x v="113"/>
    <x v="31"/>
    <x v="31"/>
    <n v="120"/>
    <m/>
  </r>
  <r>
    <x v="113"/>
    <x v="98"/>
    <x v="98"/>
    <n v="40"/>
    <m/>
  </r>
  <r>
    <x v="113"/>
    <x v="122"/>
    <x v="122"/>
    <n v="120"/>
    <m/>
  </r>
  <r>
    <x v="113"/>
    <x v="116"/>
    <x v="116"/>
    <n v="50"/>
    <m/>
  </r>
  <r>
    <x v="113"/>
    <x v="8"/>
    <x v="8"/>
    <n v="20"/>
    <m/>
  </r>
  <r>
    <x v="113"/>
    <x v="30"/>
    <x v="30"/>
    <n v="144"/>
    <m/>
  </r>
  <r>
    <x v="113"/>
    <x v="115"/>
    <x v="115"/>
    <n v="144"/>
    <m/>
  </r>
  <r>
    <x v="113"/>
    <x v="51"/>
    <x v="51"/>
    <m/>
    <n v="1"/>
  </r>
  <r>
    <x v="113"/>
    <x v="9"/>
    <x v="9"/>
    <n v="4"/>
    <m/>
  </r>
  <r>
    <x v="113"/>
    <x v="125"/>
    <x v="125"/>
    <m/>
    <n v="3"/>
  </r>
  <r>
    <x v="113"/>
    <x v="478"/>
    <x v="475"/>
    <n v="2"/>
    <m/>
  </r>
  <r>
    <x v="113"/>
    <x v="422"/>
    <x v="420"/>
    <n v="2"/>
    <m/>
  </r>
  <r>
    <x v="113"/>
    <x v="53"/>
    <x v="53"/>
    <m/>
    <n v="1"/>
  </r>
  <r>
    <x v="113"/>
    <x v="77"/>
    <x v="77"/>
    <m/>
    <n v="1"/>
  </r>
  <r>
    <x v="113"/>
    <x v="321"/>
    <x v="320"/>
    <m/>
    <n v="1"/>
  </r>
  <r>
    <x v="113"/>
    <x v="242"/>
    <x v="242"/>
    <n v="1000"/>
    <m/>
  </r>
  <r>
    <x v="113"/>
    <x v="54"/>
    <x v="54"/>
    <m/>
    <n v="1"/>
  </r>
  <r>
    <x v="113"/>
    <x v="132"/>
    <x v="132"/>
    <m/>
    <n v="100"/>
  </r>
  <r>
    <x v="113"/>
    <x v="479"/>
    <x v="270"/>
    <m/>
    <n v="1"/>
  </r>
  <r>
    <x v="113"/>
    <x v="224"/>
    <x v="224"/>
    <n v="2"/>
    <m/>
  </r>
  <r>
    <x v="113"/>
    <x v="246"/>
    <x v="246"/>
    <n v="2"/>
    <m/>
  </r>
  <r>
    <x v="113"/>
    <x v="451"/>
    <x v="448"/>
    <n v="1"/>
    <m/>
  </r>
  <r>
    <x v="113"/>
    <x v="480"/>
    <x v="476"/>
    <n v="5"/>
    <m/>
  </r>
  <r>
    <x v="113"/>
    <x v="272"/>
    <x v="272"/>
    <n v="1"/>
    <m/>
  </r>
  <r>
    <x v="113"/>
    <x v="461"/>
    <x v="458"/>
    <n v="1"/>
    <m/>
  </r>
  <r>
    <x v="113"/>
    <x v="409"/>
    <x v="408"/>
    <n v="2"/>
    <m/>
  </r>
  <r>
    <x v="113"/>
    <x v="161"/>
    <x v="161"/>
    <n v="1"/>
    <m/>
  </r>
  <r>
    <x v="113"/>
    <x v="462"/>
    <x v="459"/>
    <n v="1"/>
    <m/>
  </r>
  <r>
    <x v="113"/>
    <x v="446"/>
    <x v="443"/>
    <n v="5"/>
    <m/>
  </r>
  <r>
    <x v="113"/>
    <x v="304"/>
    <x v="303"/>
    <n v="2"/>
    <m/>
  </r>
  <r>
    <x v="113"/>
    <x v="408"/>
    <x v="407"/>
    <n v="1"/>
    <m/>
  </r>
  <r>
    <x v="113"/>
    <x v="411"/>
    <x v="410"/>
    <n v="3"/>
    <m/>
  </r>
  <r>
    <x v="113"/>
    <x v="410"/>
    <x v="409"/>
    <n v="2"/>
    <m/>
  </r>
  <r>
    <x v="113"/>
    <x v="261"/>
    <x v="261"/>
    <m/>
    <n v="1"/>
  </r>
  <r>
    <x v="113"/>
    <x v="95"/>
    <x v="95"/>
    <m/>
    <n v="8"/>
  </r>
  <r>
    <x v="113"/>
    <x v="90"/>
    <x v="90"/>
    <m/>
    <n v="10"/>
  </r>
  <r>
    <x v="113"/>
    <x v="115"/>
    <x v="115"/>
    <m/>
    <n v="12"/>
  </r>
  <r>
    <x v="113"/>
    <x v="30"/>
    <x v="30"/>
    <m/>
    <n v="12"/>
  </r>
  <r>
    <x v="113"/>
    <x v="122"/>
    <x v="122"/>
    <m/>
    <n v="24"/>
  </r>
  <r>
    <x v="113"/>
    <x v="21"/>
    <x v="21"/>
    <m/>
    <n v="1"/>
  </r>
  <r>
    <x v="113"/>
    <x v="53"/>
    <x v="53"/>
    <m/>
    <n v="1"/>
  </r>
  <r>
    <x v="113"/>
    <x v="0"/>
    <x v="0"/>
    <m/>
    <n v="1"/>
  </r>
  <r>
    <x v="113"/>
    <x v="30"/>
    <x v="30"/>
    <m/>
    <n v="24"/>
  </r>
  <r>
    <x v="113"/>
    <x v="115"/>
    <x v="115"/>
    <m/>
    <n v="24"/>
  </r>
  <r>
    <x v="113"/>
    <x v="122"/>
    <x v="122"/>
    <m/>
    <n v="24"/>
  </r>
  <r>
    <x v="113"/>
    <x v="31"/>
    <x v="31"/>
    <m/>
    <n v="24"/>
  </r>
  <r>
    <x v="113"/>
    <x v="40"/>
    <x v="40"/>
    <m/>
    <n v="2"/>
  </r>
  <r>
    <x v="113"/>
    <x v="239"/>
    <x v="239"/>
    <m/>
    <n v="1"/>
  </r>
  <r>
    <x v="113"/>
    <x v="41"/>
    <x v="41"/>
    <n v="5"/>
    <m/>
  </r>
  <r>
    <x v="113"/>
    <x v="0"/>
    <x v="0"/>
    <n v="1"/>
    <m/>
  </r>
  <r>
    <x v="113"/>
    <x v="120"/>
    <x v="120"/>
    <n v="6"/>
    <m/>
  </r>
  <r>
    <x v="113"/>
    <x v="9"/>
    <x v="9"/>
    <n v="4"/>
    <m/>
  </r>
  <r>
    <x v="113"/>
    <x v="184"/>
    <x v="184"/>
    <n v="4"/>
    <m/>
  </r>
  <r>
    <x v="113"/>
    <x v="261"/>
    <x v="261"/>
    <n v="4"/>
    <m/>
  </r>
  <r>
    <x v="113"/>
    <x v="31"/>
    <x v="31"/>
    <n v="60"/>
    <m/>
  </r>
  <r>
    <x v="113"/>
    <x v="30"/>
    <x v="30"/>
    <n v="60"/>
    <m/>
  </r>
  <r>
    <x v="113"/>
    <x v="115"/>
    <x v="115"/>
    <n v="60"/>
    <m/>
  </r>
  <r>
    <x v="113"/>
    <x v="122"/>
    <x v="122"/>
    <n v="60"/>
    <m/>
  </r>
  <r>
    <x v="113"/>
    <x v="262"/>
    <x v="262"/>
    <m/>
    <n v="1"/>
  </r>
  <r>
    <x v="113"/>
    <x v="26"/>
    <x v="26"/>
    <m/>
    <n v="1"/>
  </r>
  <r>
    <x v="113"/>
    <x v="24"/>
    <x v="24"/>
    <m/>
    <n v="1"/>
  </r>
  <r>
    <x v="113"/>
    <x v="178"/>
    <x v="178"/>
    <m/>
    <n v="1"/>
  </r>
  <r>
    <x v="113"/>
    <x v="179"/>
    <x v="179"/>
    <m/>
    <n v="4"/>
  </r>
  <r>
    <x v="113"/>
    <x v="53"/>
    <x v="53"/>
    <m/>
    <n v="1"/>
  </r>
  <r>
    <x v="113"/>
    <x v="28"/>
    <x v="28"/>
    <m/>
    <n v="2"/>
  </r>
  <r>
    <x v="113"/>
    <x v="29"/>
    <x v="29"/>
    <m/>
    <n v="3"/>
  </r>
  <r>
    <x v="113"/>
    <x v="119"/>
    <x v="119"/>
    <m/>
    <n v="1"/>
  </r>
  <r>
    <x v="113"/>
    <x v="190"/>
    <x v="190"/>
    <m/>
    <n v="12"/>
  </r>
  <r>
    <x v="113"/>
    <x v="275"/>
    <x v="275"/>
    <m/>
    <n v="6"/>
  </r>
  <r>
    <x v="113"/>
    <x v="31"/>
    <x v="31"/>
    <m/>
    <n v="2"/>
  </r>
  <r>
    <x v="113"/>
    <x v="211"/>
    <x v="211"/>
    <m/>
    <n v="1"/>
  </r>
  <r>
    <x v="113"/>
    <x v="143"/>
    <x v="143"/>
    <m/>
    <n v="1"/>
  </r>
  <r>
    <x v="113"/>
    <x v="134"/>
    <x v="134"/>
    <m/>
    <n v="1"/>
  </r>
  <r>
    <x v="113"/>
    <x v="40"/>
    <x v="40"/>
    <m/>
    <n v="1"/>
  </r>
  <r>
    <x v="113"/>
    <x v="238"/>
    <x v="238"/>
    <m/>
    <n v="1"/>
  </r>
  <r>
    <x v="113"/>
    <x v="234"/>
    <x v="234"/>
    <m/>
    <n v="1"/>
  </r>
  <r>
    <x v="113"/>
    <x v="193"/>
    <x v="193"/>
    <m/>
    <n v="1"/>
  </r>
  <r>
    <x v="113"/>
    <x v="51"/>
    <x v="51"/>
    <m/>
    <n v="1"/>
  </r>
  <r>
    <x v="113"/>
    <x v="142"/>
    <x v="142"/>
    <m/>
    <n v="1"/>
  </r>
  <r>
    <x v="113"/>
    <x v="0"/>
    <x v="0"/>
    <m/>
    <n v="1"/>
  </r>
  <r>
    <x v="113"/>
    <x v="40"/>
    <x v="40"/>
    <m/>
    <n v="3"/>
  </r>
  <r>
    <x v="114"/>
    <x v="10"/>
    <x v="10"/>
    <m/>
    <n v="2"/>
  </r>
  <r>
    <x v="114"/>
    <x v="34"/>
    <x v="34"/>
    <m/>
    <n v="2"/>
  </r>
  <r>
    <x v="115"/>
    <x v="310"/>
    <x v="309"/>
    <m/>
    <n v="1"/>
  </r>
  <r>
    <x v="116"/>
    <x v="0"/>
    <x v="0"/>
    <m/>
    <n v="1"/>
  </r>
  <r>
    <x v="116"/>
    <x v="0"/>
    <x v="0"/>
    <m/>
    <n v="1"/>
  </r>
  <r>
    <x v="116"/>
    <x v="3"/>
    <x v="3"/>
    <m/>
    <n v="1"/>
  </r>
  <r>
    <x v="116"/>
    <x v="0"/>
    <x v="0"/>
    <m/>
    <n v="3"/>
  </r>
  <r>
    <x v="116"/>
    <x v="0"/>
    <x v="0"/>
    <m/>
    <n v="2"/>
  </r>
  <r>
    <x v="116"/>
    <x v="284"/>
    <x v="284"/>
    <n v="1"/>
    <m/>
  </r>
  <r>
    <x v="116"/>
    <x v="121"/>
    <x v="121"/>
    <n v="2"/>
    <m/>
  </r>
  <r>
    <x v="116"/>
    <x v="110"/>
    <x v="110"/>
    <n v="1"/>
    <m/>
  </r>
  <r>
    <x v="116"/>
    <x v="111"/>
    <x v="111"/>
    <n v="4"/>
    <m/>
  </r>
  <r>
    <x v="116"/>
    <x v="26"/>
    <x v="26"/>
    <n v="1"/>
    <m/>
  </r>
  <r>
    <x v="116"/>
    <x v="24"/>
    <x v="24"/>
    <n v="4"/>
    <m/>
  </r>
  <r>
    <x v="116"/>
    <x v="33"/>
    <x v="33"/>
    <n v="10"/>
    <m/>
  </r>
  <r>
    <x v="116"/>
    <x v="21"/>
    <x v="21"/>
    <n v="1"/>
    <m/>
  </r>
  <r>
    <x v="116"/>
    <x v="6"/>
    <x v="6"/>
    <m/>
    <n v="1"/>
  </r>
  <r>
    <x v="116"/>
    <x v="187"/>
    <x v="187"/>
    <m/>
    <n v="28"/>
  </r>
  <r>
    <x v="116"/>
    <x v="273"/>
    <x v="273"/>
    <m/>
    <n v="10"/>
  </r>
  <r>
    <x v="116"/>
    <x v="257"/>
    <x v="257"/>
    <m/>
    <n v="1"/>
  </r>
  <r>
    <x v="116"/>
    <x v="217"/>
    <x v="217"/>
    <n v="6"/>
    <m/>
  </r>
  <r>
    <x v="116"/>
    <x v="11"/>
    <x v="11"/>
    <n v="1"/>
    <m/>
  </r>
  <r>
    <x v="116"/>
    <x v="10"/>
    <x v="10"/>
    <m/>
    <n v="72"/>
  </r>
  <r>
    <x v="116"/>
    <x v="302"/>
    <x v="301"/>
    <m/>
    <n v="54"/>
  </r>
  <r>
    <x v="116"/>
    <x v="11"/>
    <x v="11"/>
    <m/>
    <n v="36"/>
  </r>
  <r>
    <x v="116"/>
    <x v="292"/>
    <x v="292"/>
    <n v="5"/>
    <m/>
  </r>
  <r>
    <x v="116"/>
    <x v="363"/>
    <x v="362"/>
    <m/>
    <n v="1"/>
  </r>
  <r>
    <x v="116"/>
    <x v="267"/>
    <x v="267"/>
    <m/>
    <n v="6"/>
  </r>
  <r>
    <x v="116"/>
    <x v="284"/>
    <x v="284"/>
    <m/>
    <n v="1"/>
  </r>
  <r>
    <x v="116"/>
    <x v="121"/>
    <x v="121"/>
    <m/>
    <n v="2"/>
  </r>
  <r>
    <x v="116"/>
    <x v="110"/>
    <x v="110"/>
    <m/>
    <n v="1"/>
  </r>
  <r>
    <x v="116"/>
    <x v="111"/>
    <x v="111"/>
    <m/>
    <n v="4"/>
  </r>
  <r>
    <x v="116"/>
    <x v="26"/>
    <x v="26"/>
    <m/>
    <n v="1"/>
  </r>
  <r>
    <x v="116"/>
    <x v="24"/>
    <x v="24"/>
    <m/>
    <n v="4"/>
  </r>
  <r>
    <x v="116"/>
    <x v="33"/>
    <x v="33"/>
    <m/>
    <n v="10"/>
  </r>
  <r>
    <x v="116"/>
    <x v="21"/>
    <x v="21"/>
    <m/>
    <n v="1"/>
  </r>
  <r>
    <x v="116"/>
    <x v="40"/>
    <x v="40"/>
    <m/>
    <n v="2"/>
  </r>
  <r>
    <x v="116"/>
    <x v="152"/>
    <x v="152"/>
    <m/>
    <n v="10"/>
  </r>
  <r>
    <x v="116"/>
    <x v="187"/>
    <x v="187"/>
    <m/>
    <n v="10"/>
  </r>
  <r>
    <x v="116"/>
    <x v="262"/>
    <x v="262"/>
    <m/>
    <n v="10"/>
  </r>
  <r>
    <x v="116"/>
    <x v="188"/>
    <x v="188"/>
    <m/>
    <n v="10"/>
  </r>
  <r>
    <x v="116"/>
    <x v="12"/>
    <x v="12"/>
    <m/>
    <n v="100"/>
  </r>
  <r>
    <x v="116"/>
    <x v="357"/>
    <x v="356"/>
    <m/>
    <n v="1"/>
  </r>
  <r>
    <x v="116"/>
    <x v="397"/>
    <x v="396"/>
    <m/>
    <n v="50"/>
  </r>
  <r>
    <x v="116"/>
    <x v="427"/>
    <x v="425"/>
    <m/>
    <n v="50"/>
  </r>
  <r>
    <x v="116"/>
    <x v="15"/>
    <x v="15"/>
    <m/>
    <n v="100"/>
  </r>
  <r>
    <x v="116"/>
    <x v="16"/>
    <x v="16"/>
    <m/>
    <n v="50"/>
  </r>
  <r>
    <x v="116"/>
    <x v="326"/>
    <x v="325"/>
    <m/>
    <n v="50"/>
  </r>
  <r>
    <x v="116"/>
    <x v="35"/>
    <x v="35"/>
    <m/>
    <n v="5"/>
  </r>
  <r>
    <x v="116"/>
    <x v="20"/>
    <x v="20"/>
    <m/>
    <n v="4"/>
  </r>
  <r>
    <x v="116"/>
    <x v="18"/>
    <x v="18"/>
    <m/>
    <n v="4"/>
  </r>
  <r>
    <x v="116"/>
    <x v="19"/>
    <x v="19"/>
    <m/>
    <n v="3"/>
  </r>
  <r>
    <x v="116"/>
    <x v="247"/>
    <x v="247"/>
    <m/>
    <n v="8"/>
  </r>
  <r>
    <x v="116"/>
    <x v="178"/>
    <x v="178"/>
    <m/>
    <n v="2"/>
  </r>
  <r>
    <x v="116"/>
    <x v="179"/>
    <x v="179"/>
    <m/>
    <n v="7"/>
  </r>
  <r>
    <x v="116"/>
    <x v="112"/>
    <x v="112"/>
    <m/>
    <n v="1"/>
  </r>
  <r>
    <x v="116"/>
    <x v="113"/>
    <x v="113"/>
    <m/>
    <n v="4"/>
  </r>
  <r>
    <x v="116"/>
    <x v="28"/>
    <x v="28"/>
    <m/>
    <n v="2"/>
  </r>
  <r>
    <x v="116"/>
    <x v="29"/>
    <x v="29"/>
    <m/>
    <n v="1"/>
  </r>
  <r>
    <x v="116"/>
    <x v="114"/>
    <x v="114"/>
    <m/>
    <n v="2"/>
  </r>
  <r>
    <x v="116"/>
    <x v="414"/>
    <x v="117"/>
    <m/>
    <n v="3"/>
  </r>
  <r>
    <x v="116"/>
    <x v="119"/>
    <x v="119"/>
    <m/>
    <n v="2"/>
  </r>
  <r>
    <x v="116"/>
    <x v="121"/>
    <x v="121"/>
    <m/>
    <n v="2"/>
  </r>
  <r>
    <x v="116"/>
    <x v="190"/>
    <x v="190"/>
    <m/>
    <n v="12"/>
  </r>
  <r>
    <x v="116"/>
    <x v="275"/>
    <x v="275"/>
    <m/>
    <n v="12"/>
  </r>
  <r>
    <x v="116"/>
    <x v="210"/>
    <x v="210"/>
    <m/>
    <n v="2"/>
  </r>
  <r>
    <x v="116"/>
    <x v="296"/>
    <x v="296"/>
    <m/>
    <n v="1"/>
  </r>
  <r>
    <x v="116"/>
    <x v="108"/>
    <x v="108"/>
    <m/>
    <n v="50"/>
  </r>
  <r>
    <x v="117"/>
    <x v="5"/>
    <x v="5"/>
    <m/>
    <n v="1"/>
  </r>
  <r>
    <x v="117"/>
    <x v="4"/>
    <x v="4"/>
    <m/>
    <n v="1"/>
  </r>
  <r>
    <x v="117"/>
    <x v="97"/>
    <x v="97"/>
    <m/>
    <n v="2"/>
  </r>
  <r>
    <x v="117"/>
    <x v="134"/>
    <x v="134"/>
    <m/>
    <n v="5"/>
  </r>
  <r>
    <x v="117"/>
    <x v="445"/>
    <x v="442"/>
    <m/>
    <n v="2"/>
  </r>
  <r>
    <x v="117"/>
    <x v="275"/>
    <x v="275"/>
    <m/>
    <n v="1"/>
  </r>
  <r>
    <x v="117"/>
    <x v="340"/>
    <x v="339"/>
    <m/>
    <n v="1"/>
  </r>
  <r>
    <x v="117"/>
    <x v="448"/>
    <x v="445"/>
    <n v="1"/>
    <m/>
  </r>
  <r>
    <x v="117"/>
    <x v="190"/>
    <x v="190"/>
    <n v="15"/>
    <m/>
  </r>
  <r>
    <x v="117"/>
    <x v="6"/>
    <x v="6"/>
    <m/>
    <n v="17"/>
  </r>
  <r>
    <x v="117"/>
    <x v="88"/>
    <x v="88"/>
    <m/>
    <n v="44"/>
  </r>
  <r>
    <x v="117"/>
    <x v="166"/>
    <x v="166"/>
    <m/>
    <n v="34"/>
  </r>
  <r>
    <x v="117"/>
    <x v="164"/>
    <x v="164"/>
    <m/>
    <n v="3"/>
  </r>
  <r>
    <x v="117"/>
    <x v="34"/>
    <x v="34"/>
    <m/>
    <n v="1"/>
  </r>
  <r>
    <x v="117"/>
    <x v="253"/>
    <x v="253"/>
    <m/>
    <n v="5"/>
  </r>
  <r>
    <x v="117"/>
    <x v="342"/>
    <x v="341"/>
    <m/>
    <n v="22"/>
  </r>
  <r>
    <x v="117"/>
    <x v="310"/>
    <x v="309"/>
    <m/>
    <n v="1"/>
  </r>
  <r>
    <x v="117"/>
    <x v="314"/>
    <x v="313"/>
    <m/>
    <n v="10"/>
  </r>
  <r>
    <x v="117"/>
    <x v="121"/>
    <x v="121"/>
    <n v="3"/>
    <m/>
  </r>
  <r>
    <x v="117"/>
    <x v="165"/>
    <x v="165"/>
    <m/>
    <n v="111"/>
  </r>
  <r>
    <x v="117"/>
    <x v="18"/>
    <x v="18"/>
    <n v="13"/>
    <m/>
  </r>
  <r>
    <x v="117"/>
    <x v="247"/>
    <x v="247"/>
    <m/>
    <n v="31"/>
  </r>
  <r>
    <x v="117"/>
    <x v="20"/>
    <x v="20"/>
    <n v="4"/>
    <m/>
  </r>
  <r>
    <x v="117"/>
    <x v="141"/>
    <x v="141"/>
    <m/>
    <n v="1"/>
  </r>
  <r>
    <x v="117"/>
    <x v="370"/>
    <x v="369"/>
    <m/>
    <n v="574"/>
  </r>
  <r>
    <x v="117"/>
    <x v="35"/>
    <x v="35"/>
    <n v="3"/>
    <m/>
  </r>
  <r>
    <x v="117"/>
    <x v="211"/>
    <x v="211"/>
    <m/>
    <n v="1"/>
  </r>
  <r>
    <x v="117"/>
    <x v="293"/>
    <x v="293"/>
    <m/>
    <n v="1"/>
  </r>
  <r>
    <x v="117"/>
    <x v="181"/>
    <x v="181"/>
    <n v="1"/>
    <m/>
  </r>
  <r>
    <x v="117"/>
    <x v="228"/>
    <x v="228"/>
    <m/>
    <n v="2"/>
  </r>
  <r>
    <x v="117"/>
    <x v="113"/>
    <x v="113"/>
    <m/>
    <n v="6"/>
  </r>
  <r>
    <x v="117"/>
    <x v="138"/>
    <x v="138"/>
    <m/>
    <n v="2"/>
  </r>
  <r>
    <x v="117"/>
    <x v="343"/>
    <x v="342"/>
    <n v="1"/>
    <m/>
  </r>
  <r>
    <x v="117"/>
    <x v="234"/>
    <x v="234"/>
    <m/>
    <n v="1"/>
  </r>
  <r>
    <x v="117"/>
    <x v="193"/>
    <x v="193"/>
    <m/>
    <n v="2"/>
  </r>
  <r>
    <x v="117"/>
    <x v="479"/>
    <x v="270"/>
    <m/>
    <n v="1"/>
  </r>
  <r>
    <x v="117"/>
    <x v="454"/>
    <x v="451"/>
    <n v="3"/>
    <m/>
  </r>
  <r>
    <x v="117"/>
    <x v="240"/>
    <x v="240"/>
    <m/>
    <n v="1"/>
  </r>
  <r>
    <x v="117"/>
    <x v="51"/>
    <x v="51"/>
    <m/>
    <n v="1"/>
  </r>
  <r>
    <x v="117"/>
    <x v="143"/>
    <x v="143"/>
    <m/>
    <n v="1"/>
  </r>
  <r>
    <x v="117"/>
    <x v="142"/>
    <x v="142"/>
    <m/>
    <n v="3"/>
  </r>
  <r>
    <x v="117"/>
    <x v="385"/>
    <x v="384"/>
    <n v="1"/>
    <m/>
  </r>
  <r>
    <x v="117"/>
    <x v="97"/>
    <x v="97"/>
    <m/>
    <n v="3"/>
  </r>
  <r>
    <x v="117"/>
    <x v="134"/>
    <x v="134"/>
    <m/>
    <n v="2"/>
  </r>
  <r>
    <x v="117"/>
    <x v="229"/>
    <x v="229"/>
    <m/>
    <n v="2"/>
  </r>
  <r>
    <x v="117"/>
    <x v="96"/>
    <x v="96"/>
    <m/>
    <n v="1"/>
  </r>
  <r>
    <x v="117"/>
    <x v="88"/>
    <x v="88"/>
    <m/>
    <n v="10"/>
  </r>
  <r>
    <x v="117"/>
    <x v="40"/>
    <x v="40"/>
    <m/>
    <n v="1"/>
  </r>
  <r>
    <x v="117"/>
    <x v="261"/>
    <x v="261"/>
    <m/>
    <n v="1"/>
  </r>
  <r>
    <x v="117"/>
    <x v="105"/>
    <x v="105"/>
    <m/>
    <n v="49"/>
  </r>
  <r>
    <x v="117"/>
    <x v="106"/>
    <x v="106"/>
    <m/>
    <n v="50"/>
  </r>
  <r>
    <x v="117"/>
    <x v="51"/>
    <x v="51"/>
    <m/>
    <n v="2"/>
  </r>
  <r>
    <x v="117"/>
    <x v="6"/>
    <x v="6"/>
    <m/>
    <n v="30"/>
  </r>
  <r>
    <x v="117"/>
    <x v="253"/>
    <x v="253"/>
    <m/>
    <n v="2"/>
  </r>
  <r>
    <x v="117"/>
    <x v="3"/>
    <x v="3"/>
    <m/>
    <n v="6"/>
  </r>
  <r>
    <x v="117"/>
    <x v="191"/>
    <x v="191"/>
    <n v="2"/>
    <m/>
  </r>
  <r>
    <x v="117"/>
    <x v="211"/>
    <x v="211"/>
    <m/>
    <n v="1"/>
  </r>
  <r>
    <x v="117"/>
    <x v="122"/>
    <x v="122"/>
    <m/>
    <n v="1"/>
  </r>
  <r>
    <x v="117"/>
    <x v="6"/>
    <x v="6"/>
    <m/>
    <n v="30"/>
  </r>
  <r>
    <x v="117"/>
    <x v="88"/>
    <x v="88"/>
    <m/>
    <n v="30"/>
  </r>
  <r>
    <x v="117"/>
    <x v="132"/>
    <x v="132"/>
    <m/>
    <n v="100"/>
  </r>
  <r>
    <x v="117"/>
    <x v="15"/>
    <x v="15"/>
    <m/>
    <n v="50"/>
  </r>
  <r>
    <x v="117"/>
    <x v="172"/>
    <x v="172"/>
    <m/>
    <n v="50"/>
  </r>
  <r>
    <x v="117"/>
    <x v="16"/>
    <x v="16"/>
    <m/>
    <n v="50"/>
  </r>
  <r>
    <x v="117"/>
    <x v="17"/>
    <x v="17"/>
    <m/>
    <n v="50"/>
  </r>
  <r>
    <x v="117"/>
    <x v="189"/>
    <x v="189"/>
    <m/>
    <n v="50"/>
  </r>
  <r>
    <x v="117"/>
    <x v="468"/>
    <x v="465"/>
    <m/>
    <n v="9"/>
  </r>
  <r>
    <x v="117"/>
    <x v="235"/>
    <x v="235"/>
    <m/>
    <n v="1"/>
  </r>
  <r>
    <x v="117"/>
    <x v="88"/>
    <x v="88"/>
    <m/>
    <n v="8"/>
  </r>
  <r>
    <x v="117"/>
    <x v="184"/>
    <x v="184"/>
    <m/>
    <n v="1"/>
  </r>
  <r>
    <x v="117"/>
    <x v="454"/>
    <x v="451"/>
    <m/>
    <n v="2"/>
  </r>
  <r>
    <x v="118"/>
    <x v="132"/>
    <x v="132"/>
    <m/>
    <n v="100"/>
  </r>
  <r>
    <x v="118"/>
    <x v="78"/>
    <x v="78"/>
    <m/>
    <n v="8"/>
  </r>
  <r>
    <x v="118"/>
    <x v="78"/>
    <x v="78"/>
    <m/>
    <n v="1"/>
  </r>
  <r>
    <x v="118"/>
    <x v="3"/>
    <x v="3"/>
    <m/>
    <n v="1"/>
  </r>
  <r>
    <x v="118"/>
    <x v="253"/>
    <x v="253"/>
    <m/>
    <n v="1"/>
  </r>
  <r>
    <x v="119"/>
    <x v="6"/>
    <x v="6"/>
    <m/>
    <n v="2"/>
  </r>
  <r>
    <x v="119"/>
    <x v="19"/>
    <x v="19"/>
    <n v="21"/>
    <m/>
  </r>
  <r>
    <x v="119"/>
    <x v="144"/>
    <x v="144"/>
    <m/>
    <n v="1"/>
  </r>
  <r>
    <x v="119"/>
    <x v="167"/>
    <x v="167"/>
    <m/>
    <n v="1"/>
  </r>
  <r>
    <x v="119"/>
    <x v="0"/>
    <x v="0"/>
    <m/>
    <n v="1"/>
  </r>
  <r>
    <x v="119"/>
    <x v="13"/>
    <x v="13"/>
    <m/>
    <n v="50"/>
  </r>
  <r>
    <x v="119"/>
    <x v="14"/>
    <x v="14"/>
    <m/>
    <n v="50"/>
  </r>
  <r>
    <x v="119"/>
    <x v="15"/>
    <x v="15"/>
    <m/>
    <n v="50"/>
  </r>
  <r>
    <x v="119"/>
    <x v="16"/>
    <x v="16"/>
    <m/>
    <n v="50"/>
  </r>
  <r>
    <x v="119"/>
    <x v="17"/>
    <x v="17"/>
    <m/>
    <n v="50"/>
  </r>
  <r>
    <x v="119"/>
    <x v="118"/>
    <x v="118"/>
    <m/>
    <n v="1"/>
  </r>
  <r>
    <x v="119"/>
    <x v="53"/>
    <x v="53"/>
    <m/>
    <n v="1"/>
  </r>
  <r>
    <x v="119"/>
    <x v="121"/>
    <x v="121"/>
    <m/>
    <n v="1"/>
  </r>
  <r>
    <x v="119"/>
    <x v="314"/>
    <x v="313"/>
    <m/>
    <n v="1"/>
  </r>
  <r>
    <x v="119"/>
    <x v="115"/>
    <x v="115"/>
    <m/>
    <n v="10"/>
  </r>
  <r>
    <x v="119"/>
    <x v="91"/>
    <x v="91"/>
    <m/>
    <n v="10"/>
  </r>
  <r>
    <x v="119"/>
    <x v="92"/>
    <x v="92"/>
    <m/>
    <n v="10"/>
  </r>
  <r>
    <x v="119"/>
    <x v="93"/>
    <x v="93"/>
    <m/>
    <n v="10"/>
  </r>
  <r>
    <x v="119"/>
    <x v="30"/>
    <x v="30"/>
    <m/>
    <n v="12"/>
  </r>
  <r>
    <x v="119"/>
    <x v="187"/>
    <x v="187"/>
    <m/>
    <n v="10"/>
  </r>
  <r>
    <x v="119"/>
    <x v="319"/>
    <x v="318"/>
    <m/>
    <n v="10"/>
  </r>
  <r>
    <x v="119"/>
    <x v="426"/>
    <x v="424"/>
    <m/>
    <n v="100"/>
  </r>
  <r>
    <x v="119"/>
    <x v="14"/>
    <x v="14"/>
    <m/>
    <n v="100"/>
  </r>
  <r>
    <x v="119"/>
    <x v="331"/>
    <x v="330"/>
    <m/>
    <n v="1"/>
  </r>
  <r>
    <x v="119"/>
    <x v="13"/>
    <x v="13"/>
    <m/>
    <n v="50"/>
  </r>
  <r>
    <x v="119"/>
    <x v="35"/>
    <x v="35"/>
    <m/>
    <n v="2"/>
  </r>
  <r>
    <x v="119"/>
    <x v="20"/>
    <x v="20"/>
    <m/>
    <n v="4"/>
  </r>
  <r>
    <x v="119"/>
    <x v="19"/>
    <x v="19"/>
    <m/>
    <n v="3"/>
  </r>
  <r>
    <x v="119"/>
    <x v="247"/>
    <x v="247"/>
    <m/>
    <n v="3"/>
  </r>
  <r>
    <x v="119"/>
    <x v="78"/>
    <x v="78"/>
    <m/>
    <n v="8"/>
  </r>
  <r>
    <x v="119"/>
    <x v="0"/>
    <x v="0"/>
    <m/>
    <n v="2"/>
  </r>
  <r>
    <x v="119"/>
    <x v="51"/>
    <x v="51"/>
    <m/>
    <n v="3"/>
  </r>
  <r>
    <x v="119"/>
    <x v="0"/>
    <x v="0"/>
    <m/>
    <n v="2"/>
  </r>
  <r>
    <x v="119"/>
    <x v="78"/>
    <x v="78"/>
    <m/>
    <n v="1"/>
  </r>
  <r>
    <x v="119"/>
    <x v="24"/>
    <x v="24"/>
    <m/>
    <n v="1"/>
  </r>
  <r>
    <x v="119"/>
    <x v="111"/>
    <x v="111"/>
    <m/>
    <n v="1"/>
  </r>
  <r>
    <x v="119"/>
    <x v="423"/>
    <x v="421"/>
    <m/>
    <n v="1"/>
  </r>
  <r>
    <x v="119"/>
    <x v="27"/>
    <x v="27"/>
    <m/>
    <n v="1"/>
  </r>
  <r>
    <x v="119"/>
    <x v="178"/>
    <x v="178"/>
    <m/>
    <n v="1"/>
  </r>
  <r>
    <x v="119"/>
    <x v="220"/>
    <x v="220"/>
    <m/>
    <n v="1"/>
  </r>
  <r>
    <x v="119"/>
    <x v="179"/>
    <x v="179"/>
    <m/>
    <n v="1"/>
  </r>
  <r>
    <x v="119"/>
    <x v="53"/>
    <x v="53"/>
    <m/>
    <n v="1"/>
  </r>
  <r>
    <x v="119"/>
    <x v="112"/>
    <x v="112"/>
    <m/>
    <n v="2"/>
  </r>
  <r>
    <x v="119"/>
    <x v="28"/>
    <x v="28"/>
    <m/>
    <n v="1"/>
  </r>
  <r>
    <x v="119"/>
    <x v="339"/>
    <x v="338"/>
    <m/>
    <n v="1"/>
  </r>
  <r>
    <x v="119"/>
    <x v="115"/>
    <x v="115"/>
    <m/>
    <n v="12"/>
  </r>
  <r>
    <x v="119"/>
    <x v="414"/>
    <x v="117"/>
    <m/>
    <n v="4"/>
  </r>
  <r>
    <x v="119"/>
    <x v="8"/>
    <x v="8"/>
    <m/>
    <n v="4"/>
  </r>
  <r>
    <x v="119"/>
    <x v="32"/>
    <x v="32"/>
    <m/>
    <n v="10"/>
  </r>
  <r>
    <x v="119"/>
    <x v="33"/>
    <x v="33"/>
    <m/>
    <n v="10"/>
  </r>
  <r>
    <x v="119"/>
    <x v="76"/>
    <x v="76"/>
    <m/>
    <n v="10"/>
  </r>
  <r>
    <x v="119"/>
    <x v="12"/>
    <x v="12"/>
    <m/>
    <n v="300"/>
  </r>
  <r>
    <x v="119"/>
    <x v="119"/>
    <x v="119"/>
    <m/>
    <n v="1"/>
  </r>
  <r>
    <x v="119"/>
    <x v="120"/>
    <x v="120"/>
    <m/>
    <n v="1"/>
  </r>
  <r>
    <x v="119"/>
    <x v="275"/>
    <x v="275"/>
    <m/>
    <n v="12"/>
  </r>
  <r>
    <x v="119"/>
    <x v="77"/>
    <x v="77"/>
    <m/>
    <n v="2"/>
  </r>
  <r>
    <x v="119"/>
    <x v="51"/>
    <x v="51"/>
    <m/>
    <n v="1"/>
  </r>
  <r>
    <x v="119"/>
    <x v="186"/>
    <x v="186"/>
    <m/>
    <n v="25"/>
  </r>
  <r>
    <x v="119"/>
    <x v="267"/>
    <x v="267"/>
    <n v="36"/>
    <m/>
  </r>
  <r>
    <x v="119"/>
    <x v="2"/>
    <x v="2"/>
    <n v="6"/>
    <m/>
  </r>
  <r>
    <x v="119"/>
    <x v="14"/>
    <x v="14"/>
    <n v="1000"/>
    <m/>
  </r>
  <r>
    <x v="119"/>
    <x v="0"/>
    <x v="0"/>
    <m/>
    <n v="2"/>
  </r>
  <r>
    <x v="119"/>
    <x v="275"/>
    <x v="275"/>
    <n v="144"/>
    <m/>
  </r>
  <r>
    <x v="119"/>
    <x v="0"/>
    <x v="0"/>
    <n v="10"/>
    <m/>
  </r>
  <r>
    <x v="119"/>
    <x v="0"/>
    <x v="0"/>
    <n v="40"/>
    <m/>
  </r>
  <r>
    <x v="119"/>
    <x v="6"/>
    <x v="6"/>
    <n v="200"/>
    <m/>
  </r>
  <r>
    <x v="119"/>
    <x v="97"/>
    <x v="97"/>
    <m/>
    <n v="1"/>
  </r>
  <r>
    <x v="119"/>
    <x v="134"/>
    <x v="134"/>
    <m/>
    <n v="1"/>
  </r>
  <r>
    <x v="119"/>
    <x v="88"/>
    <x v="88"/>
    <n v="240"/>
    <m/>
  </r>
  <r>
    <x v="119"/>
    <x v="88"/>
    <x v="88"/>
    <n v="400"/>
    <m/>
  </r>
  <r>
    <x v="119"/>
    <x v="342"/>
    <x v="341"/>
    <n v="60"/>
    <m/>
  </r>
  <r>
    <x v="119"/>
    <x v="342"/>
    <x v="341"/>
    <n v="180"/>
    <m/>
  </r>
  <r>
    <x v="119"/>
    <x v="6"/>
    <x v="6"/>
    <n v="800"/>
    <m/>
  </r>
  <r>
    <x v="119"/>
    <x v="342"/>
    <x v="341"/>
    <n v="144"/>
    <m/>
  </r>
  <r>
    <x v="119"/>
    <x v="323"/>
    <x v="322"/>
    <n v="100"/>
    <m/>
  </r>
  <r>
    <x v="119"/>
    <x v="110"/>
    <x v="110"/>
    <n v="10"/>
    <m/>
  </r>
  <r>
    <x v="119"/>
    <x v="388"/>
    <x v="387"/>
    <n v="5"/>
    <m/>
  </r>
  <r>
    <x v="119"/>
    <x v="389"/>
    <x v="388"/>
    <n v="5"/>
    <m/>
  </r>
  <r>
    <x v="119"/>
    <x v="127"/>
    <x v="127"/>
    <n v="5"/>
    <m/>
  </r>
  <r>
    <x v="119"/>
    <x v="128"/>
    <x v="128"/>
    <n v="5"/>
    <m/>
  </r>
  <r>
    <x v="119"/>
    <x v="129"/>
    <x v="129"/>
    <n v="5"/>
    <m/>
  </r>
  <r>
    <x v="119"/>
    <x v="96"/>
    <x v="96"/>
    <m/>
    <n v="3"/>
  </r>
  <r>
    <x v="119"/>
    <x v="7"/>
    <x v="7"/>
    <m/>
    <n v="1"/>
  </r>
  <r>
    <x v="119"/>
    <x v="185"/>
    <x v="185"/>
    <m/>
    <n v="1"/>
  </r>
  <r>
    <x v="119"/>
    <x v="453"/>
    <x v="450"/>
    <n v="5"/>
    <m/>
  </r>
  <r>
    <x v="119"/>
    <x v="268"/>
    <x v="268"/>
    <n v="5"/>
    <m/>
  </r>
  <r>
    <x v="119"/>
    <x v="96"/>
    <x v="96"/>
    <n v="5"/>
    <m/>
  </r>
  <r>
    <x v="119"/>
    <x v="445"/>
    <x v="442"/>
    <n v="10"/>
    <m/>
  </r>
  <r>
    <x v="119"/>
    <x v="40"/>
    <x v="40"/>
    <m/>
    <n v="2"/>
  </r>
  <r>
    <x v="119"/>
    <x v="193"/>
    <x v="193"/>
    <n v="10"/>
    <m/>
  </r>
  <r>
    <x v="119"/>
    <x v="234"/>
    <x v="234"/>
    <n v="10"/>
    <m/>
  </r>
  <r>
    <x v="119"/>
    <x v="278"/>
    <x v="278"/>
    <n v="5"/>
    <m/>
  </r>
  <r>
    <x v="119"/>
    <x v="304"/>
    <x v="303"/>
    <n v="2"/>
    <m/>
  </r>
  <r>
    <x v="119"/>
    <x v="49"/>
    <x v="49"/>
    <m/>
    <n v="20"/>
  </r>
  <r>
    <x v="119"/>
    <x v="116"/>
    <x v="116"/>
    <m/>
    <n v="2"/>
  </r>
  <r>
    <x v="119"/>
    <x v="30"/>
    <x v="30"/>
    <m/>
    <n v="12"/>
  </r>
  <r>
    <x v="119"/>
    <x v="115"/>
    <x v="115"/>
    <m/>
    <n v="12"/>
  </r>
  <r>
    <x v="119"/>
    <x v="186"/>
    <x v="186"/>
    <m/>
    <n v="50"/>
  </r>
  <r>
    <x v="119"/>
    <x v="297"/>
    <x v="297"/>
    <m/>
    <n v="200"/>
  </r>
  <r>
    <x v="119"/>
    <x v="28"/>
    <x v="28"/>
    <m/>
    <n v="10"/>
  </r>
  <r>
    <x v="119"/>
    <x v="29"/>
    <x v="29"/>
    <m/>
    <n v="10"/>
  </r>
  <r>
    <x v="119"/>
    <x v="5"/>
    <x v="5"/>
    <m/>
    <n v="1"/>
  </r>
  <r>
    <x v="119"/>
    <x v="301"/>
    <x v="300"/>
    <m/>
    <n v="1"/>
  </r>
  <r>
    <x v="119"/>
    <x v="262"/>
    <x v="262"/>
    <m/>
    <n v="1"/>
  </r>
  <r>
    <x v="119"/>
    <x v="46"/>
    <x v="46"/>
    <m/>
    <n v="10"/>
  </r>
  <r>
    <x v="119"/>
    <x v="365"/>
    <x v="364"/>
    <m/>
    <n v="1"/>
  </r>
  <r>
    <x v="119"/>
    <x v="115"/>
    <x v="115"/>
    <m/>
    <n v="12"/>
  </r>
  <r>
    <x v="119"/>
    <x v="122"/>
    <x v="122"/>
    <m/>
    <n v="6"/>
  </r>
  <r>
    <x v="119"/>
    <x v="30"/>
    <x v="30"/>
    <m/>
    <n v="10"/>
  </r>
  <r>
    <x v="119"/>
    <x v="134"/>
    <x v="134"/>
    <m/>
    <n v="1"/>
  </r>
  <r>
    <x v="119"/>
    <x v="29"/>
    <x v="29"/>
    <m/>
    <n v="2"/>
  </r>
  <r>
    <x v="119"/>
    <x v="28"/>
    <x v="28"/>
    <m/>
    <n v="4"/>
  </r>
  <r>
    <x v="119"/>
    <x v="53"/>
    <x v="53"/>
    <m/>
    <n v="1"/>
  </r>
  <r>
    <x v="119"/>
    <x v="112"/>
    <x v="112"/>
    <m/>
    <n v="1"/>
  </r>
  <r>
    <x v="119"/>
    <x v="119"/>
    <x v="119"/>
    <m/>
    <n v="2"/>
  </r>
  <r>
    <x v="119"/>
    <x v="114"/>
    <x v="114"/>
    <m/>
    <n v="4"/>
  </r>
  <r>
    <x v="119"/>
    <x v="118"/>
    <x v="118"/>
    <m/>
    <n v="3"/>
  </r>
  <r>
    <x v="119"/>
    <x v="38"/>
    <x v="38"/>
    <m/>
    <n v="3"/>
  </r>
  <r>
    <x v="119"/>
    <x v="49"/>
    <x v="49"/>
    <m/>
    <n v="10"/>
  </r>
  <r>
    <x v="120"/>
    <x v="354"/>
    <x v="353"/>
    <m/>
    <n v="2"/>
  </r>
  <r>
    <x v="120"/>
    <x v="43"/>
    <x v="43"/>
    <m/>
    <n v="1"/>
  </r>
  <r>
    <x v="120"/>
    <x v="0"/>
    <x v="0"/>
    <m/>
    <n v="1"/>
  </r>
  <r>
    <x v="120"/>
    <x v="138"/>
    <x v="138"/>
    <m/>
    <n v="1"/>
  </r>
  <r>
    <x v="120"/>
    <x v="5"/>
    <x v="5"/>
    <m/>
    <n v="1"/>
  </r>
  <r>
    <x v="120"/>
    <x v="361"/>
    <x v="360"/>
    <m/>
    <n v="1"/>
  </r>
  <r>
    <x v="120"/>
    <x v="168"/>
    <x v="168"/>
    <m/>
    <n v="1"/>
  </r>
  <r>
    <x v="120"/>
    <x v="132"/>
    <x v="132"/>
    <m/>
    <n v="100"/>
  </r>
  <r>
    <x v="120"/>
    <x v="453"/>
    <x v="450"/>
    <m/>
    <n v="1"/>
  </r>
  <r>
    <x v="120"/>
    <x v="361"/>
    <x v="360"/>
    <m/>
    <n v="1"/>
  </r>
  <r>
    <x v="120"/>
    <x v="98"/>
    <x v="98"/>
    <m/>
    <n v="2"/>
  </r>
  <r>
    <x v="120"/>
    <x v="40"/>
    <x v="40"/>
    <m/>
    <n v="5"/>
  </r>
  <r>
    <x v="120"/>
    <x v="115"/>
    <x v="115"/>
    <m/>
    <n v="1"/>
  </r>
  <r>
    <x v="120"/>
    <x v="267"/>
    <x v="267"/>
    <m/>
    <n v="6"/>
  </r>
  <r>
    <x v="121"/>
    <x v="34"/>
    <x v="34"/>
    <m/>
    <n v="2"/>
  </r>
  <r>
    <x v="121"/>
    <x v="177"/>
    <x v="177"/>
    <m/>
    <n v="1"/>
  </r>
  <r>
    <x v="121"/>
    <x v="54"/>
    <x v="54"/>
    <m/>
    <n v="1"/>
  </r>
  <r>
    <x v="122"/>
    <x v="226"/>
    <x v="226"/>
    <m/>
    <n v="1"/>
  </r>
  <r>
    <x v="122"/>
    <x v="418"/>
    <x v="416"/>
    <m/>
    <n v="50"/>
  </r>
  <r>
    <x v="122"/>
    <x v="54"/>
    <x v="54"/>
    <m/>
    <n v="1"/>
  </r>
  <r>
    <x v="122"/>
    <x v="369"/>
    <x v="368"/>
    <m/>
    <n v="1"/>
  </r>
  <r>
    <x v="122"/>
    <x v="53"/>
    <x v="53"/>
    <m/>
    <n v="1"/>
  </r>
  <r>
    <x v="122"/>
    <x v="132"/>
    <x v="132"/>
    <m/>
    <n v="100"/>
  </r>
  <r>
    <x v="122"/>
    <x v="101"/>
    <x v="101"/>
    <m/>
    <n v="1"/>
  </r>
  <r>
    <x v="122"/>
    <x v="253"/>
    <x v="253"/>
    <m/>
    <n v="1"/>
  </r>
  <r>
    <x v="122"/>
    <x v="237"/>
    <x v="237"/>
    <m/>
    <n v="1"/>
  </r>
  <r>
    <x v="122"/>
    <x v="53"/>
    <x v="53"/>
    <m/>
    <n v="1"/>
  </r>
  <r>
    <x v="122"/>
    <x v="310"/>
    <x v="309"/>
    <m/>
    <n v="4"/>
  </r>
  <r>
    <x v="122"/>
    <x v="366"/>
    <x v="365"/>
    <m/>
    <n v="1"/>
  </r>
  <r>
    <x v="123"/>
    <x v="6"/>
    <x v="6"/>
    <m/>
    <n v="1"/>
  </r>
  <r>
    <x v="123"/>
    <x v="187"/>
    <x v="187"/>
    <m/>
    <n v="10"/>
  </r>
  <r>
    <x v="123"/>
    <x v="188"/>
    <x v="188"/>
    <m/>
    <n v="10"/>
  </r>
  <r>
    <x v="123"/>
    <x v="0"/>
    <x v="0"/>
    <m/>
    <n v="1"/>
  </r>
  <r>
    <x v="123"/>
    <x v="105"/>
    <x v="105"/>
    <m/>
    <n v="50"/>
  </r>
  <r>
    <x v="123"/>
    <x v="118"/>
    <x v="118"/>
    <m/>
    <n v="1"/>
  </r>
  <r>
    <x v="123"/>
    <x v="284"/>
    <x v="284"/>
    <m/>
    <n v="1"/>
  </r>
  <r>
    <x v="123"/>
    <x v="424"/>
    <x v="422"/>
    <m/>
    <n v="2"/>
  </r>
  <r>
    <x v="123"/>
    <x v="211"/>
    <x v="211"/>
    <m/>
    <n v="1"/>
  </r>
  <r>
    <x v="124"/>
    <x v="365"/>
    <x v="364"/>
    <n v="5"/>
    <m/>
  </r>
  <r>
    <x v="124"/>
    <x v="434"/>
    <x v="432"/>
    <n v="10"/>
    <m/>
  </r>
  <r>
    <x v="124"/>
    <x v="436"/>
    <x v="434"/>
    <n v="20"/>
    <m/>
  </r>
  <r>
    <x v="124"/>
    <x v="169"/>
    <x v="169"/>
    <n v="20"/>
    <m/>
  </r>
  <r>
    <x v="124"/>
    <x v="435"/>
    <x v="433"/>
    <n v="18"/>
    <m/>
  </r>
  <r>
    <x v="124"/>
    <x v="388"/>
    <x v="387"/>
    <m/>
    <n v="10"/>
  </r>
  <r>
    <x v="124"/>
    <x v="389"/>
    <x v="388"/>
    <m/>
    <n v="5"/>
  </r>
  <r>
    <x v="124"/>
    <x v="127"/>
    <x v="127"/>
    <m/>
    <n v="18"/>
  </r>
  <r>
    <x v="124"/>
    <x v="128"/>
    <x v="128"/>
    <m/>
    <n v="20"/>
  </r>
  <r>
    <x v="124"/>
    <x v="129"/>
    <x v="129"/>
    <m/>
    <n v="20"/>
  </r>
  <r>
    <x v="124"/>
    <x v="21"/>
    <x v="21"/>
    <n v="1"/>
    <m/>
  </r>
  <r>
    <x v="124"/>
    <x v="10"/>
    <x v="10"/>
    <m/>
    <n v="30"/>
  </r>
  <r>
    <x v="124"/>
    <x v="30"/>
    <x v="30"/>
    <m/>
    <n v="24"/>
  </r>
  <r>
    <x v="124"/>
    <x v="481"/>
    <x v="477"/>
    <m/>
    <n v="10"/>
  </r>
  <r>
    <x v="124"/>
    <x v="312"/>
    <x v="311"/>
    <m/>
    <n v="10"/>
  </r>
  <r>
    <x v="124"/>
    <x v="313"/>
    <x v="312"/>
    <m/>
    <n v="10"/>
  </r>
  <r>
    <x v="124"/>
    <x v="482"/>
    <x v="478"/>
    <m/>
    <n v="15"/>
  </r>
  <r>
    <x v="124"/>
    <x v="418"/>
    <x v="416"/>
    <m/>
    <n v="200"/>
  </r>
  <r>
    <x v="124"/>
    <x v="383"/>
    <x v="382"/>
    <m/>
    <n v="200"/>
  </r>
  <r>
    <x v="124"/>
    <x v="483"/>
    <x v="479"/>
    <m/>
    <n v="200"/>
  </r>
  <r>
    <x v="124"/>
    <x v="13"/>
    <x v="13"/>
    <m/>
    <n v="50"/>
  </r>
  <r>
    <x v="124"/>
    <x v="14"/>
    <x v="14"/>
    <m/>
    <n v="50"/>
  </r>
  <r>
    <x v="124"/>
    <x v="15"/>
    <x v="15"/>
    <m/>
    <n v="50"/>
  </r>
  <r>
    <x v="124"/>
    <x v="16"/>
    <x v="16"/>
    <m/>
    <n v="100"/>
  </r>
  <r>
    <x v="124"/>
    <x v="17"/>
    <x v="17"/>
    <m/>
    <n v="50"/>
  </r>
  <r>
    <x v="124"/>
    <x v="284"/>
    <x v="284"/>
    <m/>
    <n v="2"/>
  </r>
  <r>
    <x v="124"/>
    <x v="192"/>
    <x v="192"/>
    <m/>
    <n v="1"/>
  </r>
  <r>
    <x v="124"/>
    <x v="121"/>
    <x v="121"/>
    <m/>
    <n v="4"/>
  </r>
  <r>
    <x v="124"/>
    <x v="25"/>
    <x v="25"/>
    <m/>
    <n v="1"/>
  </r>
  <r>
    <x v="124"/>
    <x v="110"/>
    <x v="110"/>
    <m/>
    <n v="1"/>
  </r>
  <r>
    <x v="124"/>
    <x v="111"/>
    <x v="111"/>
    <m/>
    <n v="5"/>
  </r>
  <r>
    <x v="124"/>
    <x v="26"/>
    <x v="26"/>
    <m/>
    <n v="4"/>
  </r>
  <r>
    <x v="124"/>
    <x v="24"/>
    <x v="24"/>
    <m/>
    <n v="4"/>
  </r>
  <r>
    <x v="124"/>
    <x v="176"/>
    <x v="176"/>
    <m/>
    <n v="5"/>
  </r>
  <r>
    <x v="124"/>
    <x v="115"/>
    <x v="115"/>
    <m/>
    <n v="12"/>
  </r>
  <r>
    <x v="124"/>
    <x v="30"/>
    <x v="30"/>
    <m/>
    <n v="24"/>
  </r>
  <r>
    <x v="124"/>
    <x v="30"/>
    <x v="30"/>
    <n v="120"/>
    <m/>
  </r>
  <r>
    <x v="124"/>
    <x v="5"/>
    <x v="5"/>
    <m/>
    <n v="2"/>
  </r>
  <r>
    <x v="124"/>
    <x v="395"/>
    <x v="394"/>
    <m/>
    <n v="10"/>
  </r>
  <r>
    <x v="124"/>
    <x v="3"/>
    <x v="3"/>
    <m/>
    <n v="1"/>
  </r>
  <r>
    <x v="124"/>
    <x v="321"/>
    <x v="320"/>
    <m/>
    <n v="1"/>
  </r>
  <r>
    <x v="124"/>
    <x v="5"/>
    <x v="5"/>
    <n v="10"/>
    <m/>
  </r>
  <r>
    <x v="124"/>
    <x v="141"/>
    <x v="141"/>
    <m/>
    <n v="1"/>
  </r>
  <r>
    <x v="124"/>
    <x v="178"/>
    <x v="178"/>
    <m/>
    <n v="1"/>
  </r>
  <r>
    <x v="124"/>
    <x v="179"/>
    <x v="179"/>
    <m/>
    <n v="2"/>
  </r>
  <r>
    <x v="124"/>
    <x v="53"/>
    <x v="53"/>
    <m/>
    <n v="3"/>
  </r>
  <r>
    <x v="124"/>
    <x v="112"/>
    <x v="112"/>
    <m/>
    <n v="1"/>
  </r>
  <r>
    <x v="124"/>
    <x v="28"/>
    <x v="28"/>
    <m/>
    <n v="3"/>
  </r>
  <r>
    <x v="124"/>
    <x v="29"/>
    <x v="29"/>
    <m/>
    <n v="1"/>
  </r>
  <r>
    <x v="124"/>
    <x v="353"/>
    <x v="352"/>
    <m/>
    <n v="10"/>
  </r>
  <r>
    <x v="124"/>
    <x v="12"/>
    <x v="12"/>
    <m/>
    <n v="400"/>
  </r>
  <r>
    <x v="124"/>
    <x v="119"/>
    <x v="119"/>
    <m/>
    <n v="2"/>
  </r>
  <r>
    <x v="124"/>
    <x v="275"/>
    <x v="275"/>
    <m/>
    <n v="12"/>
  </r>
  <r>
    <x v="124"/>
    <x v="216"/>
    <x v="216"/>
    <m/>
    <n v="4"/>
  </r>
  <r>
    <x v="124"/>
    <x v="296"/>
    <x v="296"/>
    <m/>
    <n v="1"/>
  </r>
  <r>
    <x v="125"/>
    <x v="139"/>
    <x v="139"/>
    <m/>
    <n v="2"/>
  </r>
  <r>
    <x v="125"/>
    <x v="481"/>
    <x v="477"/>
    <n v="5"/>
    <m/>
  </r>
  <r>
    <x v="125"/>
    <x v="312"/>
    <x v="311"/>
    <m/>
    <n v="5"/>
  </r>
  <r>
    <x v="125"/>
    <x v="313"/>
    <x v="312"/>
    <n v="5"/>
    <m/>
  </r>
  <r>
    <x v="125"/>
    <x v="281"/>
    <x v="281"/>
    <n v="7"/>
    <m/>
  </r>
  <r>
    <x v="125"/>
    <x v="223"/>
    <x v="223"/>
    <n v="2"/>
    <m/>
  </r>
  <r>
    <x v="125"/>
    <x v="222"/>
    <x v="222"/>
    <m/>
    <n v="2"/>
  </r>
  <r>
    <x v="125"/>
    <x v="482"/>
    <x v="478"/>
    <m/>
    <n v="5"/>
  </r>
  <r>
    <x v="125"/>
    <x v="277"/>
    <x v="277"/>
    <n v="1200"/>
    <m/>
  </r>
  <r>
    <x v="125"/>
    <x v="418"/>
    <x v="416"/>
    <m/>
    <n v="90"/>
  </r>
  <r>
    <x v="125"/>
    <x v="119"/>
    <x v="119"/>
    <m/>
    <n v="594"/>
  </r>
  <r>
    <x v="125"/>
    <x v="484"/>
    <x v="480"/>
    <n v="10"/>
    <m/>
  </r>
  <r>
    <x v="125"/>
    <x v="350"/>
    <x v="349"/>
    <m/>
    <n v="10"/>
  </r>
  <r>
    <x v="125"/>
    <x v="483"/>
    <x v="479"/>
    <n v="1"/>
    <m/>
  </r>
  <r>
    <x v="125"/>
    <x v="468"/>
    <x v="465"/>
    <n v="10"/>
    <m/>
  </r>
  <r>
    <x v="125"/>
    <x v="485"/>
    <x v="481"/>
    <m/>
    <n v="50"/>
  </r>
  <r>
    <x v="125"/>
    <x v="486"/>
    <x v="482"/>
    <m/>
    <n v="50"/>
  </r>
  <r>
    <x v="125"/>
    <x v="311"/>
    <x v="310"/>
    <m/>
    <n v="50"/>
  </r>
  <r>
    <x v="125"/>
    <x v="22"/>
    <x v="22"/>
    <m/>
    <n v="50"/>
  </r>
  <r>
    <x v="125"/>
    <x v="382"/>
    <x v="381"/>
    <n v="1"/>
    <m/>
  </r>
  <r>
    <x v="125"/>
    <x v="173"/>
    <x v="173"/>
    <m/>
    <n v="28"/>
  </r>
  <r>
    <x v="125"/>
    <x v="13"/>
    <x v="13"/>
    <n v="100"/>
    <m/>
  </r>
  <r>
    <x v="125"/>
    <x v="347"/>
    <x v="346"/>
    <m/>
    <n v="98"/>
  </r>
  <r>
    <x v="125"/>
    <x v="112"/>
    <x v="112"/>
    <n v="1"/>
    <m/>
  </r>
  <r>
    <x v="125"/>
    <x v="12"/>
    <x v="12"/>
    <m/>
    <n v="397"/>
  </r>
  <r>
    <x v="125"/>
    <x v="213"/>
    <x v="213"/>
    <m/>
    <n v="1"/>
  </r>
  <r>
    <x v="125"/>
    <x v="427"/>
    <x v="425"/>
    <m/>
    <n v="3"/>
  </r>
  <r>
    <x v="125"/>
    <x v="219"/>
    <x v="219"/>
    <m/>
    <n v="1"/>
  </r>
  <r>
    <x v="125"/>
    <x v="10"/>
    <x v="10"/>
    <m/>
    <n v="18"/>
  </r>
  <r>
    <x v="125"/>
    <x v="11"/>
    <x v="11"/>
    <m/>
    <n v="36"/>
  </r>
  <r>
    <x v="125"/>
    <x v="397"/>
    <x v="396"/>
    <m/>
    <n v="7"/>
  </r>
  <r>
    <x v="125"/>
    <x v="0"/>
    <x v="0"/>
    <n v="20"/>
    <m/>
  </r>
  <r>
    <x v="125"/>
    <x v="247"/>
    <x v="247"/>
    <m/>
    <n v="2"/>
  </r>
  <r>
    <x v="125"/>
    <x v="187"/>
    <x v="187"/>
    <m/>
    <n v="1"/>
  </r>
  <r>
    <x v="125"/>
    <x v="45"/>
    <x v="45"/>
    <m/>
    <n v="1"/>
  </r>
  <r>
    <x v="125"/>
    <x v="487"/>
    <x v="483"/>
    <m/>
    <n v="1"/>
  </r>
  <r>
    <x v="125"/>
    <x v="252"/>
    <x v="252"/>
    <n v="678"/>
    <m/>
  </r>
  <r>
    <x v="125"/>
    <x v="95"/>
    <x v="95"/>
    <m/>
    <n v="1"/>
  </r>
  <r>
    <x v="125"/>
    <x v="6"/>
    <x v="6"/>
    <m/>
    <n v="2"/>
  </r>
  <r>
    <x v="125"/>
    <x v="271"/>
    <x v="271"/>
    <m/>
    <n v="10"/>
  </r>
  <r>
    <x v="125"/>
    <x v="28"/>
    <x v="28"/>
    <m/>
    <n v="10"/>
  </r>
  <r>
    <x v="125"/>
    <x v="28"/>
    <x v="28"/>
    <m/>
    <n v="10"/>
  </r>
  <r>
    <x v="125"/>
    <x v="28"/>
    <x v="28"/>
    <n v="50"/>
    <m/>
  </r>
  <r>
    <x v="125"/>
    <x v="403"/>
    <x v="402"/>
    <n v="50"/>
    <m/>
  </r>
  <r>
    <x v="125"/>
    <x v="271"/>
    <x v="271"/>
    <n v="50"/>
    <m/>
  </r>
  <r>
    <x v="125"/>
    <x v="45"/>
    <x v="45"/>
    <n v="2"/>
    <m/>
  </r>
  <r>
    <x v="125"/>
    <x v="185"/>
    <x v="185"/>
    <n v="4"/>
    <m/>
  </r>
  <r>
    <x v="125"/>
    <x v="487"/>
    <x v="483"/>
    <n v="2"/>
    <m/>
  </r>
  <r>
    <x v="125"/>
    <x v="488"/>
    <x v="484"/>
    <n v="1"/>
    <m/>
  </r>
  <r>
    <x v="125"/>
    <x v="0"/>
    <x v="0"/>
    <n v="10"/>
    <m/>
  </r>
  <r>
    <x v="125"/>
    <x v="235"/>
    <x v="235"/>
    <m/>
    <n v="1"/>
  </r>
  <r>
    <x v="125"/>
    <x v="50"/>
    <x v="50"/>
    <m/>
    <n v="4"/>
  </r>
  <r>
    <x v="125"/>
    <x v="41"/>
    <x v="41"/>
    <m/>
    <n v="1"/>
  </r>
  <r>
    <x v="125"/>
    <x v="121"/>
    <x v="121"/>
    <m/>
    <n v="1"/>
  </r>
  <r>
    <x v="125"/>
    <x v="111"/>
    <x v="111"/>
    <m/>
    <n v="1"/>
  </r>
  <r>
    <x v="125"/>
    <x v="26"/>
    <x v="26"/>
    <m/>
    <n v="1"/>
  </r>
  <r>
    <x v="125"/>
    <x v="24"/>
    <x v="24"/>
    <m/>
    <n v="1"/>
  </r>
  <r>
    <x v="125"/>
    <x v="33"/>
    <x v="33"/>
    <m/>
    <n v="10"/>
  </r>
  <r>
    <x v="125"/>
    <x v="40"/>
    <x v="40"/>
    <m/>
    <n v="2"/>
  </r>
  <r>
    <x v="125"/>
    <x v="98"/>
    <x v="98"/>
    <m/>
    <n v="2"/>
  </r>
  <r>
    <x v="125"/>
    <x v="302"/>
    <x v="301"/>
    <m/>
    <n v="9"/>
  </r>
  <r>
    <x v="125"/>
    <x v="303"/>
    <x v="302"/>
    <m/>
    <n v="1"/>
  </r>
  <r>
    <x v="125"/>
    <x v="235"/>
    <x v="235"/>
    <m/>
    <n v="1"/>
  </r>
  <r>
    <x v="125"/>
    <x v="112"/>
    <x v="112"/>
    <n v="30"/>
    <m/>
  </r>
  <r>
    <x v="125"/>
    <x v="106"/>
    <x v="106"/>
    <n v="100"/>
    <m/>
  </r>
  <r>
    <x v="125"/>
    <x v="331"/>
    <x v="330"/>
    <n v="2"/>
    <m/>
  </r>
  <r>
    <x v="125"/>
    <x v="14"/>
    <x v="14"/>
    <n v="500"/>
    <m/>
  </r>
  <r>
    <x v="125"/>
    <x v="265"/>
    <x v="265"/>
    <m/>
    <n v="1"/>
  </r>
  <r>
    <x v="125"/>
    <x v="215"/>
    <x v="215"/>
    <m/>
    <n v="1"/>
  </r>
  <r>
    <x v="125"/>
    <x v="176"/>
    <x v="176"/>
    <m/>
    <n v="1"/>
  </r>
  <r>
    <x v="125"/>
    <x v="26"/>
    <x v="26"/>
    <m/>
    <n v="1"/>
  </r>
  <r>
    <x v="125"/>
    <x v="178"/>
    <x v="178"/>
    <m/>
    <n v="1"/>
  </r>
  <r>
    <x v="125"/>
    <x v="179"/>
    <x v="179"/>
    <m/>
    <n v="2"/>
  </r>
  <r>
    <x v="125"/>
    <x v="29"/>
    <x v="29"/>
    <m/>
    <n v="4"/>
  </r>
  <r>
    <x v="125"/>
    <x v="339"/>
    <x v="338"/>
    <m/>
    <n v="1"/>
  </r>
  <r>
    <x v="125"/>
    <x v="118"/>
    <x v="118"/>
    <m/>
    <n v="1"/>
  </r>
  <r>
    <x v="125"/>
    <x v="8"/>
    <x v="8"/>
    <m/>
    <n v="4"/>
  </r>
  <r>
    <x v="125"/>
    <x v="12"/>
    <x v="12"/>
    <m/>
    <n v="300"/>
  </r>
  <r>
    <x v="125"/>
    <x v="119"/>
    <x v="119"/>
    <m/>
    <n v="1"/>
  </r>
  <r>
    <x v="125"/>
    <x v="41"/>
    <x v="41"/>
    <m/>
    <n v="1"/>
  </r>
  <r>
    <x v="125"/>
    <x v="165"/>
    <x v="165"/>
    <m/>
    <n v="6"/>
  </r>
  <r>
    <x v="126"/>
    <x v="347"/>
    <x v="346"/>
    <m/>
    <n v="2"/>
  </r>
  <r>
    <x v="126"/>
    <x v="231"/>
    <x v="231"/>
    <m/>
    <n v="2"/>
  </r>
  <r>
    <x v="126"/>
    <x v="90"/>
    <x v="90"/>
    <m/>
    <n v="1"/>
  </r>
  <r>
    <x v="126"/>
    <x v="89"/>
    <x v="89"/>
    <m/>
    <n v="1"/>
  </r>
  <r>
    <x v="126"/>
    <x v="122"/>
    <x v="122"/>
    <m/>
    <n v="1"/>
  </r>
  <r>
    <x v="126"/>
    <x v="152"/>
    <x v="152"/>
    <m/>
    <n v="1"/>
  </r>
  <r>
    <x v="126"/>
    <x v="181"/>
    <x v="181"/>
    <m/>
    <n v="2"/>
  </r>
  <r>
    <x v="127"/>
    <x v="0"/>
    <x v="0"/>
    <m/>
    <n v="5"/>
  </r>
  <r>
    <x v="127"/>
    <x v="318"/>
    <x v="317"/>
    <m/>
    <n v="1"/>
  </r>
  <r>
    <x v="127"/>
    <x v="237"/>
    <x v="237"/>
    <m/>
    <n v="3"/>
  </r>
  <r>
    <x v="127"/>
    <x v="52"/>
    <x v="52"/>
    <m/>
    <n v="1"/>
  </r>
  <r>
    <x v="127"/>
    <x v="40"/>
    <x v="40"/>
    <m/>
    <n v="2"/>
  </r>
  <r>
    <x v="127"/>
    <x v="168"/>
    <x v="168"/>
    <m/>
    <n v="1"/>
  </r>
  <r>
    <x v="127"/>
    <x v="139"/>
    <x v="139"/>
    <m/>
    <n v="2"/>
  </r>
  <r>
    <x v="127"/>
    <x v="115"/>
    <x v="115"/>
    <m/>
    <n v="1"/>
  </r>
  <r>
    <x v="127"/>
    <x v="171"/>
    <x v="171"/>
    <n v="9"/>
    <m/>
  </r>
  <r>
    <x v="127"/>
    <x v="162"/>
    <x v="162"/>
    <m/>
    <n v="1"/>
  </r>
  <r>
    <x v="127"/>
    <x v="105"/>
    <x v="105"/>
    <m/>
    <n v="1"/>
  </r>
  <r>
    <x v="127"/>
    <x v="98"/>
    <x v="98"/>
    <m/>
    <n v="1"/>
  </r>
  <r>
    <x v="127"/>
    <x v="192"/>
    <x v="192"/>
    <m/>
    <n v="1"/>
  </r>
  <r>
    <x v="127"/>
    <x v="370"/>
    <x v="369"/>
    <m/>
    <n v="250"/>
  </r>
  <r>
    <x v="127"/>
    <x v="121"/>
    <x v="121"/>
    <m/>
    <n v="2"/>
  </r>
  <r>
    <x v="127"/>
    <x v="111"/>
    <x v="111"/>
    <m/>
    <n v="3"/>
  </r>
  <r>
    <x v="127"/>
    <x v="26"/>
    <x v="26"/>
    <m/>
    <n v="2"/>
  </r>
  <r>
    <x v="127"/>
    <x v="24"/>
    <x v="24"/>
    <m/>
    <n v="1"/>
  </r>
  <r>
    <x v="127"/>
    <x v="176"/>
    <x v="176"/>
    <m/>
    <n v="2"/>
  </r>
  <r>
    <x v="127"/>
    <x v="31"/>
    <x v="31"/>
    <m/>
    <n v="12"/>
  </r>
  <r>
    <x v="127"/>
    <x v="40"/>
    <x v="40"/>
    <m/>
    <n v="2"/>
  </r>
  <r>
    <x v="127"/>
    <x v="98"/>
    <x v="98"/>
    <m/>
    <n v="2"/>
  </r>
  <r>
    <x v="127"/>
    <x v="115"/>
    <x v="115"/>
    <m/>
    <n v="24"/>
  </r>
  <r>
    <x v="127"/>
    <x v="152"/>
    <x v="152"/>
    <m/>
    <n v="10"/>
  </r>
  <r>
    <x v="127"/>
    <x v="187"/>
    <x v="187"/>
    <m/>
    <n v="10"/>
  </r>
  <r>
    <x v="127"/>
    <x v="188"/>
    <x v="188"/>
    <m/>
    <n v="10"/>
  </r>
  <r>
    <x v="127"/>
    <x v="186"/>
    <x v="186"/>
    <m/>
    <n v="50"/>
  </r>
  <r>
    <x v="127"/>
    <x v="12"/>
    <x v="12"/>
    <m/>
    <n v="300"/>
  </r>
  <r>
    <x v="127"/>
    <x v="324"/>
    <x v="323"/>
    <m/>
    <n v="10"/>
  </r>
  <r>
    <x v="127"/>
    <x v="105"/>
    <x v="105"/>
    <m/>
    <n v="50"/>
  </r>
  <r>
    <x v="127"/>
    <x v="165"/>
    <x v="165"/>
    <m/>
    <n v="10"/>
  </r>
  <r>
    <x v="127"/>
    <x v="51"/>
    <x v="51"/>
    <m/>
    <n v="5"/>
  </r>
  <r>
    <x v="127"/>
    <x v="142"/>
    <x v="142"/>
    <m/>
    <n v="8"/>
  </r>
  <r>
    <x v="127"/>
    <x v="49"/>
    <x v="49"/>
    <m/>
    <n v="10"/>
  </r>
  <r>
    <x v="127"/>
    <x v="379"/>
    <x v="378"/>
    <m/>
    <n v="1"/>
  </r>
  <r>
    <x v="127"/>
    <x v="340"/>
    <x v="339"/>
    <m/>
    <n v="1"/>
  </r>
  <r>
    <x v="127"/>
    <x v="78"/>
    <x v="78"/>
    <m/>
    <n v="2"/>
  </r>
  <r>
    <x v="127"/>
    <x v="423"/>
    <x v="421"/>
    <m/>
    <n v="1"/>
  </r>
  <r>
    <x v="127"/>
    <x v="27"/>
    <x v="27"/>
    <m/>
    <n v="1"/>
  </r>
  <r>
    <x v="127"/>
    <x v="178"/>
    <x v="178"/>
    <m/>
    <n v="2"/>
  </r>
  <r>
    <x v="127"/>
    <x v="220"/>
    <x v="220"/>
    <m/>
    <n v="1"/>
  </r>
  <r>
    <x v="127"/>
    <x v="179"/>
    <x v="179"/>
    <m/>
    <n v="6"/>
  </r>
  <r>
    <x v="127"/>
    <x v="54"/>
    <x v="54"/>
    <m/>
    <n v="2"/>
  </r>
  <r>
    <x v="127"/>
    <x v="251"/>
    <x v="251"/>
    <m/>
    <n v="10"/>
  </r>
  <r>
    <x v="127"/>
    <x v="29"/>
    <x v="29"/>
    <m/>
    <n v="2"/>
  </r>
  <r>
    <x v="127"/>
    <x v="116"/>
    <x v="116"/>
    <m/>
    <n v="2"/>
  </r>
  <r>
    <x v="127"/>
    <x v="414"/>
    <x v="117"/>
    <m/>
    <n v="7"/>
  </r>
  <r>
    <x v="127"/>
    <x v="32"/>
    <x v="32"/>
    <m/>
    <n v="10"/>
  </r>
  <r>
    <x v="127"/>
    <x v="40"/>
    <x v="40"/>
    <m/>
    <n v="4"/>
  </r>
  <r>
    <x v="127"/>
    <x v="98"/>
    <x v="98"/>
    <m/>
    <n v="1"/>
  </r>
  <r>
    <x v="127"/>
    <x v="121"/>
    <x v="121"/>
    <m/>
    <n v="3"/>
  </r>
  <r>
    <x v="127"/>
    <x v="190"/>
    <x v="190"/>
    <m/>
    <n v="12"/>
  </r>
  <r>
    <x v="127"/>
    <x v="275"/>
    <x v="275"/>
    <m/>
    <n v="12"/>
  </r>
  <r>
    <x v="127"/>
    <x v="96"/>
    <x v="96"/>
    <m/>
    <n v="1"/>
  </r>
  <r>
    <x v="127"/>
    <x v="2"/>
    <x v="2"/>
    <m/>
    <n v="1"/>
  </r>
  <r>
    <x v="127"/>
    <x v="87"/>
    <x v="87"/>
    <m/>
    <n v="1"/>
  </r>
  <r>
    <x v="127"/>
    <x v="78"/>
    <x v="78"/>
    <m/>
    <n v="36"/>
  </r>
  <r>
    <x v="128"/>
    <x v="176"/>
    <x v="176"/>
    <m/>
    <n v="5"/>
  </r>
  <r>
    <x v="128"/>
    <x v="26"/>
    <x v="26"/>
    <m/>
    <n v="5"/>
  </r>
  <r>
    <x v="128"/>
    <x v="24"/>
    <x v="24"/>
    <m/>
    <n v="5"/>
  </r>
  <r>
    <x v="128"/>
    <x v="111"/>
    <x v="111"/>
    <m/>
    <n v="5"/>
  </r>
  <r>
    <x v="128"/>
    <x v="25"/>
    <x v="25"/>
    <m/>
    <n v="1"/>
  </r>
  <r>
    <x v="128"/>
    <x v="110"/>
    <x v="110"/>
    <m/>
    <n v="2"/>
  </r>
  <r>
    <x v="128"/>
    <x v="385"/>
    <x v="384"/>
    <m/>
    <n v="4"/>
  </r>
  <r>
    <x v="128"/>
    <x v="40"/>
    <x v="40"/>
    <m/>
    <n v="2"/>
  </r>
  <r>
    <x v="128"/>
    <x v="261"/>
    <x v="261"/>
    <m/>
    <n v="1"/>
  </r>
  <r>
    <x v="128"/>
    <x v="3"/>
    <x v="3"/>
    <m/>
    <n v="1"/>
  </r>
  <r>
    <x v="128"/>
    <x v="0"/>
    <x v="0"/>
    <m/>
    <n v="4"/>
  </r>
  <r>
    <x v="128"/>
    <x v="0"/>
    <x v="0"/>
    <m/>
    <n v="4"/>
  </r>
  <r>
    <x v="128"/>
    <x v="0"/>
    <x v="0"/>
    <m/>
    <n v="1"/>
  </r>
  <r>
    <x v="128"/>
    <x v="132"/>
    <x v="132"/>
    <m/>
    <n v="100"/>
  </r>
  <r>
    <x v="128"/>
    <x v="78"/>
    <x v="78"/>
    <m/>
    <n v="1"/>
  </r>
  <r>
    <x v="128"/>
    <x v="177"/>
    <x v="177"/>
    <m/>
    <n v="1"/>
  </r>
  <r>
    <x v="128"/>
    <x v="261"/>
    <x v="261"/>
    <m/>
    <n v="1"/>
  </r>
  <r>
    <x v="128"/>
    <x v="185"/>
    <x v="185"/>
    <m/>
    <n v="1"/>
  </r>
  <r>
    <x v="128"/>
    <x v="98"/>
    <x v="98"/>
    <m/>
    <n v="1"/>
  </r>
  <r>
    <x v="128"/>
    <x v="116"/>
    <x v="116"/>
    <n v="4"/>
    <m/>
  </r>
  <r>
    <x v="128"/>
    <x v="39"/>
    <x v="39"/>
    <m/>
    <n v="1"/>
  </r>
  <r>
    <x v="128"/>
    <x v="361"/>
    <x v="360"/>
    <m/>
    <n v="1"/>
  </r>
  <r>
    <x v="128"/>
    <x v="32"/>
    <x v="32"/>
    <m/>
    <n v="5"/>
  </r>
  <r>
    <x v="128"/>
    <x v="289"/>
    <x v="289"/>
    <n v="1"/>
    <m/>
  </r>
  <r>
    <x v="128"/>
    <x v="91"/>
    <x v="91"/>
    <m/>
    <n v="10"/>
  </r>
  <r>
    <x v="128"/>
    <x v="93"/>
    <x v="93"/>
    <m/>
    <n v="2"/>
  </r>
  <r>
    <x v="128"/>
    <x v="89"/>
    <x v="89"/>
    <n v="76"/>
    <m/>
  </r>
  <r>
    <x v="128"/>
    <x v="187"/>
    <x v="187"/>
    <m/>
    <n v="7"/>
  </r>
  <r>
    <x v="128"/>
    <x v="122"/>
    <x v="122"/>
    <m/>
    <n v="4"/>
  </r>
  <r>
    <x v="128"/>
    <x v="31"/>
    <x v="31"/>
    <n v="6"/>
    <m/>
  </r>
  <r>
    <x v="128"/>
    <x v="30"/>
    <x v="30"/>
    <m/>
    <n v="6"/>
  </r>
  <r>
    <x v="128"/>
    <x v="182"/>
    <x v="182"/>
    <m/>
    <n v="400"/>
  </r>
  <r>
    <x v="128"/>
    <x v="273"/>
    <x v="273"/>
    <m/>
    <n v="10"/>
  </r>
  <r>
    <x v="128"/>
    <x v="40"/>
    <x v="40"/>
    <m/>
    <n v="1"/>
  </r>
  <r>
    <x v="128"/>
    <x v="241"/>
    <x v="241"/>
    <n v="1"/>
    <m/>
  </r>
  <r>
    <x v="128"/>
    <x v="132"/>
    <x v="132"/>
    <m/>
    <n v="100"/>
  </r>
  <r>
    <x v="128"/>
    <x v="12"/>
    <x v="12"/>
    <n v="3000"/>
    <m/>
  </r>
  <r>
    <x v="128"/>
    <x v="291"/>
    <x v="291"/>
    <n v="5"/>
    <m/>
  </r>
  <r>
    <x v="128"/>
    <x v="489"/>
    <x v="485"/>
    <m/>
    <n v="50"/>
  </r>
  <r>
    <x v="128"/>
    <x v="134"/>
    <x v="134"/>
    <m/>
    <n v="1"/>
  </r>
  <r>
    <x v="128"/>
    <x v="51"/>
    <x v="51"/>
    <m/>
    <n v="1"/>
  </r>
  <r>
    <x v="128"/>
    <x v="490"/>
    <x v="486"/>
    <m/>
    <n v="10"/>
  </r>
  <r>
    <x v="128"/>
    <x v="275"/>
    <x v="275"/>
    <m/>
    <n v="1"/>
  </r>
  <r>
    <x v="128"/>
    <x v="9"/>
    <x v="9"/>
    <m/>
    <n v="2"/>
  </r>
  <r>
    <x v="128"/>
    <x v="48"/>
    <x v="48"/>
    <m/>
    <n v="2"/>
  </r>
  <r>
    <x v="128"/>
    <x v="294"/>
    <x v="294"/>
    <m/>
    <n v="3"/>
  </r>
  <r>
    <x v="128"/>
    <x v="13"/>
    <x v="13"/>
    <m/>
    <n v="50"/>
  </r>
  <r>
    <x v="128"/>
    <x v="14"/>
    <x v="14"/>
    <m/>
    <n v="100"/>
  </r>
  <r>
    <x v="128"/>
    <x v="15"/>
    <x v="15"/>
    <m/>
    <n v="100"/>
  </r>
  <r>
    <x v="128"/>
    <x v="16"/>
    <x v="16"/>
    <m/>
    <n v="50"/>
  </r>
  <r>
    <x v="128"/>
    <x v="17"/>
    <x v="17"/>
    <m/>
    <n v="50"/>
  </r>
  <r>
    <x v="128"/>
    <x v="78"/>
    <x v="78"/>
    <m/>
    <n v="6"/>
  </r>
  <r>
    <x v="128"/>
    <x v="0"/>
    <x v="0"/>
    <n v="6"/>
    <m/>
  </r>
  <r>
    <x v="128"/>
    <x v="34"/>
    <x v="34"/>
    <m/>
    <n v="2"/>
  </r>
  <r>
    <x v="128"/>
    <x v="317"/>
    <x v="316"/>
    <n v="50"/>
    <m/>
  </r>
  <r>
    <x v="128"/>
    <x v="0"/>
    <x v="0"/>
    <m/>
    <n v="3"/>
  </r>
  <r>
    <x v="128"/>
    <x v="491"/>
    <x v="487"/>
    <n v="14"/>
    <m/>
  </r>
  <r>
    <x v="128"/>
    <x v="466"/>
    <x v="463"/>
    <n v="1"/>
    <m/>
  </r>
  <r>
    <x v="128"/>
    <x v="37"/>
    <x v="37"/>
    <m/>
    <n v="1"/>
  </r>
  <r>
    <x v="128"/>
    <x v="112"/>
    <x v="112"/>
    <m/>
    <n v="1"/>
  </r>
  <r>
    <x v="128"/>
    <x v="406"/>
    <x v="405"/>
    <m/>
    <n v="30"/>
  </r>
  <r>
    <x v="128"/>
    <x v="220"/>
    <x v="220"/>
    <n v="15"/>
    <m/>
  </r>
  <r>
    <x v="128"/>
    <x v="54"/>
    <x v="54"/>
    <m/>
    <n v="4"/>
  </r>
  <r>
    <x v="128"/>
    <x v="3"/>
    <x v="3"/>
    <m/>
    <n v="7"/>
  </r>
  <r>
    <x v="128"/>
    <x v="261"/>
    <x v="261"/>
    <m/>
    <n v="1"/>
  </r>
  <r>
    <x v="128"/>
    <x v="184"/>
    <x v="184"/>
    <m/>
    <n v="1"/>
  </r>
  <r>
    <x v="128"/>
    <x v="185"/>
    <x v="185"/>
    <m/>
    <n v="1"/>
  </r>
  <r>
    <x v="128"/>
    <x v="6"/>
    <x v="6"/>
    <m/>
    <n v="20"/>
  </r>
  <r>
    <x v="128"/>
    <x v="88"/>
    <x v="88"/>
    <m/>
    <n v="20"/>
  </r>
  <r>
    <x v="128"/>
    <x v="116"/>
    <x v="116"/>
    <m/>
    <n v="4"/>
  </r>
  <r>
    <x v="128"/>
    <x v="414"/>
    <x v="117"/>
    <m/>
    <n v="10"/>
  </r>
  <r>
    <x v="128"/>
    <x v="29"/>
    <x v="29"/>
    <m/>
    <n v="10"/>
  </r>
  <r>
    <x v="128"/>
    <x v="31"/>
    <x v="31"/>
    <m/>
    <n v="12"/>
  </r>
  <r>
    <x v="128"/>
    <x v="122"/>
    <x v="122"/>
    <m/>
    <n v="5"/>
  </r>
  <r>
    <x v="128"/>
    <x v="115"/>
    <x v="115"/>
    <m/>
    <n v="48"/>
  </r>
  <r>
    <x v="128"/>
    <x v="297"/>
    <x v="297"/>
    <m/>
    <n v="300"/>
  </r>
  <r>
    <x v="128"/>
    <x v="210"/>
    <x v="210"/>
    <m/>
    <n v="3"/>
  </r>
  <r>
    <x v="128"/>
    <x v="232"/>
    <x v="232"/>
    <m/>
    <n v="1"/>
  </r>
  <r>
    <x v="128"/>
    <x v="363"/>
    <x v="362"/>
    <m/>
    <n v="1"/>
  </r>
  <r>
    <x v="128"/>
    <x v="195"/>
    <x v="195"/>
    <m/>
    <n v="100"/>
  </r>
  <r>
    <x v="128"/>
    <x v="363"/>
    <x v="362"/>
    <m/>
    <n v="3"/>
  </r>
  <r>
    <x v="128"/>
    <x v="168"/>
    <x v="168"/>
    <m/>
    <n v="3"/>
  </r>
  <r>
    <x v="128"/>
    <x v="353"/>
    <x v="352"/>
    <n v="96"/>
    <m/>
  </r>
  <r>
    <x v="128"/>
    <x v="322"/>
    <x v="321"/>
    <n v="10"/>
    <m/>
  </r>
  <r>
    <x v="128"/>
    <x v="168"/>
    <x v="168"/>
    <n v="40"/>
    <m/>
  </r>
  <r>
    <x v="128"/>
    <x v="466"/>
    <x v="463"/>
    <m/>
    <n v="5"/>
  </r>
  <r>
    <x v="128"/>
    <x v="491"/>
    <x v="487"/>
    <m/>
    <n v="10"/>
  </r>
  <r>
    <x v="128"/>
    <x v="466"/>
    <x v="463"/>
    <n v="5"/>
    <m/>
  </r>
  <r>
    <x v="128"/>
    <x v="491"/>
    <x v="487"/>
    <n v="10"/>
    <m/>
  </r>
  <r>
    <x v="128"/>
    <x v="108"/>
    <x v="108"/>
    <n v="50"/>
    <m/>
  </r>
  <r>
    <x v="128"/>
    <x v="105"/>
    <x v="105"/>
    <n v="50"/>
    <m/>
  </r>
  <r>
    <x v="128"/>
    <x v="29"/>
    <x v="29"/>
    <m/>
    <n v="10"/>
  </r>
  <r>
    <x v="128"/>
    <x v="29"/>
    <x v="29"/>
    <n v="60"/>
    <m/>
  </r>
  <r>
    <x v="128"/>
    <x v="177"/>
    <x v="177"/>
    <n v="4"/>
    <m/>
  </r>
  <r>
    <x v="128"/>
    <x v="32"/>
    <x v="32"/>
    <n v="50"/>
    <m/>
  </r>
  <r>
    <x v="128"/>
    <x v="414"/>
    <x v="117"/>
    <n v="50"/>
    <m/>
  </r>
  <r>
    <x v="128"/>
    <x v="492"/>
    <x v="488"/>
    <n v="1"/>
    <m/>
  </r>
  <r>
    <x v="128"/>
    <x v="144"/>
    <x v="144"/>
    <n v="4"/>
    <m/>
  </r>
  <r>
    <x v="128"/>
    <x v="185"/>
    <x v="185"/>
    <n v="5"/>
    <m/>
  </r>
  <r>
    <x v="128"/>
    <x v="137"/>
    <x v="137"/>
    <n v="3"/>
    <m/>
  </r>
  <r>
    <x v="128"/>
    <x v="39"/>
    <x v="39"/>
    <m/>
    <n v="1"/>
  </r>
  <r>
    <x v="128"/>
    <x v="286"/>
    <x v="286"/>
    <n v="4"/>
    <m/>
  </r>
  <r>
    <x v="128"/>
    <x v="288"/>
    <x v="288"/>
    <n v="1"/>
    <m/>
  </r>
  <r>
    <x v="128"/>
    <x v="115"/>
    <x v="115"/>
    <m/>
    <n v="18"/>
  </r>
  <r>
    <x v="128"/>
    <x v="115"/>
    <x v="115"/>
    <n v="150"/>
    <m/>
  </r>
  <r>
    <x v="128"/>
    <x v="257"/>
    <x v="257"/>
    <m/>
    <n v="1"/>
  </r>
  <r>
    <x v="128"/>
    <x v="268"/>
    <x v="268"/>
    <m/>
    <n v="1"/>
  </r>
  <r>
    <x v="128"/>
    <x v="54"/>
    <x v="54"/>
    <m/>
    <n v="1"/>
  </r>
  <r>
    <x v="128"/>
    <x v="0"/>
    <x v="0"/>
    <m/>
    <n v="1"/>
  </r>
  <r>
    <x v="128"/>
    <x v="51"/>
    <x v="51"/>
    <m/>
    <n v="1"/>
  </r>
  <r>
    <x v="128"/>
    <x v="238"/>
    <x v="238"/>
    <m/>
    <n v="1"/>
  </r>
  <r>
    <x v="128"/>
    <x v="241"/>
    <x v="241"/>
    <m/>
    <n v="1"/>
  </r>
  <r>
    <x v="129"/>
    <x v="118"/>
    <x v="118"/>
    <m/>
    <n v="1"/>
  </r>
  <r>
    <x v="129"/>
    <x v="98"/>
    <x v="98"/>
    <m/>
    <n v="1"/>
  </r>
  <r>
    <x v="129"/>
    <x v="275"/>
    <x v="275"/>
    <m/>
    <n v="3"/>
  </r>
  <r>
    <x v="129"/>
    <x v="121"/>
    <x v="121"/>
    <m/>
    <n v="2"/>
  </r>
  <r>
    <x v="129"/>
    <x v="111"/>
    <x v="111"/>
    <m/>
    <n v="2"/>
  </r>
  <r>
    <x v="129"/>
    <x v="24"/>
    <x v="24"/>
    <m/>
    <n v="3"/>
  </r>
  <r>
    <x v="129"/>
    <x v="152"/>
    <x v="152"/>
    <m/>
    <n v="10"/>
  </r>
  <r>
    <x v="129"/>
    <x v="122"/>
    <x v="122"/>
    <m/>
    <n v="12"/>
  </r>
  <r>
    <x v="129"/>
    <x v="262"/>
    <x v="262"/>
    <m/>
    <n v="10"/>
  </r>
  <r>
    <x v="129"/>
    <x v="303"/>
    <x v="302"/>
    <m/>
    <n v="1"/>
  </r>
  <r>
    <x v="129"/>
    <x v="15"/>
    <x v="15"/>
    <m/>
    <n v="50"/>
  </r>
  <r>
    <x v="129"/>
    <x v="189"/>
    <x v="189"/>
    <m/>
    <n v="50"/>
  </r>
  <r>
    <x v="129"/>
    <x v="21"/>
    <x v="21"/>
    <m/>
    <n v="1"/>
  </r>
  <r>
    <x v="129"/>
    <x v="283"/>
    <x v="283"/>
    <m/>
    <n v="2"/>
  </r>
  <r>
    <x v="129"/>
    <x v="258"/>
    <x v="258"/>
    <m/>
    <n v="2"/>
  </r>
  <r>
    <x v="129"/>
    <x v="98"/>
    <x v="98"/>
    <m/>
    <n v="1"/>
  </r>
  <r>
    <x v="129"/>
    <x v="40"/>
    <x v="40"/>
    <m/>
    <n v="2"/>
  </r>
  <r>
    <x v="129"/>
    <x v="168"/>
    <x v="168"/>
    <m/>
    <n v="6"/>
  </r>
  <r>
    <x v="129"/>
    <x v="375"/>
    <x v="374"/>
    <m/>
    <n v="10"/>
  </r>
  <r>
    <x v="129"/>
    <x v="7"/>
    <x v="7"/>
    <m/>
    <n v="1"/>
  </r>
  <r>
    <x v="129"/>
    <x v="88"/>
    <x v="88"/>
    <m/>
    <n v="10"/>
  </r>
  <r>
    <x v="129"/>
    <x v="423"/>
    <x v="421"/>
    <m/>
    <n v="1"/>
  </r>
  <r>
    <x v="129"/>
    <x v="178"/>
    <x v="178"/>
    <m/>
    <n v="3"/>
  </r>
  <r>
    <x v="129"/>
    <x v="179"/>
    <x v="179"/>
    <m/>
    <n v="5"/>
  </r>
  <r>
    <x v="129"/>
    <x v="21"/>
    <x v="21"/>
    <m/>
    <n v="1"/>
  </r>
  <r>
    <x v="129"/>
    <x v="114"/>
    <x v="114"/>
    <m/>
    <n v="2"/>
  </r>
  <r>
    <x v="129"/>
    <x v="116"/>
    <x v="116"/>
    <m/>
    <n v="2"/>
  </r>
  <r>
    <x v="129"/>
    <x v="132"/>
    <x v="132"/>
    <m/>
    <n v="1000"/>
  </r>
  <r>
    <x v="129"/>
    <x v="118"/>
    <x v="118"/>
    <m/>
    <n v="1"/>
  </r>
  <r>
    <x v="129"/>
    <x v="8"/>
    <x v="8"/>
    <m/>
    <n v="4"/>
  </r>
  <r>
    <x v="129"/>
    <x v="33"/>
    <x v="33"/>
    <m/>
    <n v="13"/>
  </r>
  <r>
    <x v="129"/>
    <x v="76"/>
    <x v="76"/>
    <m/>
    <n v="10"/>
  </r>
  <r>
    <x v="129"/>
    <x v="119"/>
    <x v="119"/>
    <m/>
    <n v="1"/>
  </r>
  <r>
    <x v="129"/>
    <x v="40"/>
    <x v="40"/>
    <m/>
    <n v="8"/>
  </r>
  <r>
    <x v="129"/>
    <x v="190"/>
    <x v="190"/>
    <m/>
    <n v="12"/>
  </r>
  <r>
    <x v="129"/>
    <x v="275"/>
    <x v="275"/>
    <m/>
    <n v="6"/>
  </r>
  <r>
    <x v="129"/>
    <x v="54"/>
    <x v="54"/>
    <m/>
    <n v="1"/>
  </r>
  <r>
    <x v="129"/>
    <x v="232"/>
    <x v="232"/>
    <m/>
    <n v="1"/>
  </r>
  <r>
    <x v="129"/>
    <x v="235"/>
    <x v="235"/>
    <m/>
    <n v="1"/>
  </r>
  <r>
    <x v="129"/>
    <x v="115"/>
    <x v="115"/>
    <m/>
    <n v="1"/>
  </r>
  <r>
    <x v="129"/>
    <x v="87"/>
    <x v="87"/>
    <m/>
    <n v="2"/>
  </r>
  <r>
    <x v="129"/>
    <x v="170"/>
    <x v="170"/>
    <m/>
    <n v="2"/>
  </r>
  <r>
    <x v="129"/>
    <x v="48"/>
    <x v="48"/>
    <m/>
    <n v="2"/>
  </r>
  <r>
    <x v="130"/>
    <x v="243"/>
    <x v="243"/>
    <m/>
    <n v="2"/>
  </r>
  <r>
    <x v="130"/>
    <x v="40"/>
    <x v="40"/>
    <m/>
    <n v="1"/>
  </r>
  <r>
    <x v="130"/>
    <x v="363"/>
    <x v="362"/>
    <m/>
    <n v="1"/>
  </r>
  <r>
    <x v="130"/>
    <x v="342"/>
    <x v="341"/>
    <m/>
    <n v="2"/>
  </r>
  <r>
    <x v="131"/>
    <x v="184"/>
    <x v="184"/>
    <m/>
    <n v="1"/>
  </r>
  <r>
    <x v="131"/>
    <x v="146"/>
    <x v="146"/>
    <m/>
    <n v="1"/>
  </r>
  <r>
    <x v="131"/>
    <x v="236"/>
    <x v="236"/>
    <m/>
    <n v="100"/>
  </r>
  <r>
    <x v="131"/>
    <x v="239"/>
    <x v="239"/>
    <m/>
    <n v="2"/>
  </r>
  <r>
    <x v="131"/>
    <x v="111"/>
    <x v="111"/>
    <n v="40"/>
    <m/>
  </r>
  <r>
    <x v="131"/>
    <x v="26"/>
    <x v="26"/>
    <n v="40"/>
    <m/>
  </r>
  <r>
    <x v="131"/>
    <x v="77"/>
    <x v="77"/>
    <m/>
    <n v="1"/>
  </r>
  <r>
    <x v="131"/>
    <x v="38"/>
    <x v="38"/>
    <m/>
    <n v="4"/>
  </r>
  <r>
    <x v="131"/>
    <x v="275"/>
    <x v="275"/>
    <m/>
    <n v="6"/>
  </r>
  <r>
    <x v="131"/>
    <x v="132"/>
    <x v="132"/>
    <m/>
    <n v="1000"/>
  </r>
  <r>
    <x v="131"/>
    <x v="223"/>
    <x v="223"/>
    <n v="15"/>
    <m/>
  </r>
  <r>
    <x v="131"/>
    <x v="222"/>
    <x v="222"/>
    <n v="6"/>
    <m/>
  </r>
  <r>
    <x v="131"/>
    <x v="324"/>
    <x v="323"/>
    <m/>
    <n v="2"/>
  </r>
  <r>
    <x v="131"/>
    <x v="118"/>
    <x v="118"/>
    <m/>
    <n v="1"/>
  </r>
  <r>
    <x v="131"/>
    <x v="247"/>
    <x v="247"/>
    <n v="25"/>
    <m/>
  </r>
  <r>
    <x v="131"/>
    <x v="247"/>
    <x v="247"/>
    <n v="25"/>
    <m/>
  </r>
  <r>
    <x v="131"/>
    <x v="192"/>
    <x v="192"/>
    <m/>
    <n v="1"/>
  </r>
  <r>
    <x v="131"/>
    <x v="121"/>
    <x v="121"/>
    <m/>
    <n v="4"/>
  </r>
  <r>
    <x v="131"/>
    <x v="110"/>
    <x v="110"/>
    <m/>
    <n v="2"/>
  </r>
  <r>
    <x v="131"/>
    <x v="111"/>
    <x v="111"/>
    <m/>
    <n v="4"/>
  </r>
  <r>
    <x v="131"/>
    <x v="26"/>
    <x v="26"/>
    <m/>
    <n v="4"/>
  </r>
  <r>
    <x v="131"/>
    <x v="24"/>
    <x v="24"/>
    <m/>
    <n v="4"/>
  </r>
  <r>
    <x v="131"/>
    <x v="176"/>
    <x v="176"/>
    <m/>
    <n v="4"/>
  </r>
  <r>
    <x v="131"/>
    <x v="21"/>
    <x v="21"/>
    <m/>
    <n v="1"/>
  </r>
  <r>
    <x v="131"/>
    <x v="38"/>
    <x v="38"/>
    <m/>
    <n v="2"/>
  </r>
  <r>
    <x v="131"/>
    <x v="165"/>
    <x v="165"/>
    <m/>
    <n v="4"/>
  </r>
  <r>
    <x v="131"/>
    <x v="314"/>
    <x v="313"/>
    <m/>
    <n v="2"/>
  </r>
  <r>
    <x v="131"/>
    <x v="31"/>
    <x v="31"/>
    <m/>
    <n v="12"/>
  </r>
  <r>
    <x v="131"/>
    <x v="98"/>
    <x v="98"/>
    <m/>
    <n v="2"/>
  </r>
  <r>
    <x v="131"/>
    <x v="91"/>
    <x v="91"/>
    <m/>
    <n v="10"/>
  </r>
  <r>
    <x v="131"/>
    <x v="92"/>
    <x v="92"/>
    <m/>
    <n v="10"/>
  </r>
  <r>
    <x v="131"/>
    <x v="93"/>
    <x v="93"/>
    <m/>
    <n v="10"/>
  </r>
  <r>
    <x v="131"/>
    <x v="187"/>
    <x v="187"/>
    <m/>
    <n v="20"/>
  </r>
  <r>
    <x v="131"/>
    <x v="122"/>
    <x v="122"/>
    <m/>
    <n v="12"/>
  </r>
  <r>
    <x v="131"/>
    <x v="188"/>
    <x v="188"/>
    <m/>
    <n v="10"/>
  </r>
  <r>
    <x v="131"/>
    <x v="302"/>
    <x v="301"/>
    <m/>
    <n v="10"/>
  </r>
  <r>
    <x v="131"/>
    <x v="12"/>
    <x v="12"/>
    <m/>
    <n v="100"/>
  </r>
  <r>
    <x v="131"/>
    <x v="277"/>
    <x v="277"/>
    <m/>
    <n v="100"/>
  </r>
  <r>
    <x v="131"/>
    <x v="15"/>
    <x v="15"/>
    <m/>
    <n v="50"/>
  </r>
  <r>
    <x v="131"/>
    <x v="16"/>
    <x v="16"/>
    <m/>
    <n v="50"/>
  </r>
  <r>
    <x v="131"/>
    <x v="17"/>
    <x v="17"/>
    <m/>
    <n v="50"/>
  </r>
  <r>
    <x v="131"/>
    <x v="14"/>
    <x v="14"/>
    <m/>
    <n v="100"/>
  </r>
  <r>
    <x v="131"/>
    <x v="13"/>
    <x v="13"/>
    <m/>
    <n v="100"/>
  </r>
  <r>
    <x v="131"/>
    <x v="20"/>
    <x v="20"/>
    <m/>
    <n v="2"/>
  </r>
  <r>
    <x v="131"/>
    <x v="18"/>
    <x v="18"/>
    <m/>
    <n v="2"/>
  </r>
  <r>
    <x v="131"/>
    <x v="19"/>
    <x v="19"/>
    <m/>
    <n v="2"/>
  </r>
  <r>
    <x v="131"/>
    <x v="247"/>
    <x v="247"/>
    <m/>
    <n v="4"/>
  </r>
  <r>
    <x v="131"/>
    <x v="54"/>
    <x v="54"/>
    <m/>
    <n v="1"/>
  </r>
  <r>
    <x v="131"/>
    <x v="49"/>
    <x v="49"/>
    <m/>
    <n v="5"/>
  </r>
  <r>
    <x v="131"/>
    <x v="363"/>
    <x v="362"/>
    <n v="3"/>
    <m/>
  </r>
  <r>
    <x v="131"/>
    <x v="0"/>
    <x v="0"/>
    <m/>
    <n v="1"/>
  </r>
  <r>
    <x v="131"/>
    <x v="16"/>
    <x v="16"/>
    <n v="400"/>
    <m/>
  </r>
  <r>
    <x v="131"/>
    <x v="17"/>
    <x v="17"/>
    <n v="650"/>
    <m/>
  </r>
  <r>
    <x v="131"/>
    <x v="15"/>
    <x v="15"/>
    <n v="200"/>
    <m/>
  </r>
  <r>
    <x v="131"/>
    <x v="13"/>
    <x v="13"/>
    <n v="1000"/>
    <m/>
  </r>
  <r>
    <x v="131"/>
    <x v="40"/>
    <x v="40"/>
    <m/>
    <n v="50"/>
  </r>
  <r>
    <x v="131"/>
    <x v="181"/>
    <x v="181"/>
    <n v="10"/>
    <m/>
  </r>
  <r>
    <x v="131"/>
    <x v="0"/>
    <x v="0"/>
    <n v="10"/>
    <m/>
  </r>
  <r>
    <x v="131"/>
    <x v="40"/>
    <x v="40"/>
    <n v="150"/>
    <m/>
  </r>
  <r>
    <x v="131"/>
    <x v="453"/>
    <x v="450"/>
    <m/>
    <n v="1"/>
  </r>
  <r>
    <x v="131"/>
    <x v="454"/>
    <x v="451"/>
    <m/>
    <n v="3"/>
  </r>
  <r>
    <x v="131"/>
    <x v="27"/>
    <x v="27"/>
    <m/>
    <n v="1"/>
  </r>
  <r>
    <x v="131"/>
    <x v="178"/>
    <x v="178"/>
    <m/>
    <n v="3"/>
  </r>
  <r>
    <x v="131"/>
    <x v="220"/>
    <x v="220"/>
    <m/>
    <n v="1"/>
  </r>
  <r>
    <x v="131"/>
    <x v="179"/>
    <x v="179"/>
    <m/>
    <n v="5"/>
  </r>
  <r>
    <x v="131"/>
    <x v="112"/>
    <x v="112"/>
    <m/>
    <n v="1"/>
  </r>
  <r>
    <x v="131"/>
    <x v="113"/>
    <x v="113"/>
    <m/>
    <n v="5"/>
  </r>
  <r>
    <x v="131"/>
    <x v="251"/>
    <x v="251"/>
    <m/>
    <n v="2"/>
  </r>
  <r>
    <x v="131"/>
    <x v="114"/>
    <x v="114"/>
    <m/>
    <n v="2"/>
  </r>
  <r>
    <x v="131"/>
    <x v="118"/>
    <x v="118"/>
    <m/>
    <n v="3"/>
  </r>
  <r>
    <x v="131"/>
    <x v="8"/>
    <x v="8"/>
    <m/>
    <n v="8"/>
  </r>
  <r>
    <x v="131"/>
    <x v="12"/>
    <x v="12"/>
    <m/>
    <n v="300"/>
  </r>
  <r>
    <x v="131"/>
    <x v="119"/>
    <x v="119"/>
    <m/>
    <n v="2"/>
  </r>
  <r>
    <x v="131"/>
    <x v="120"/>
    <x v="120"/>
    <m/>
    <n v="2"/>
  </r>
  <r>
    <x v="131"/>
    <x v="361"/>
    <x v="360"/>
    <m/>
    <n v="2"/>
  </r>
  <r>
    <x v="131"/>
    <x v="141"/>
    <x v="141"/>
    <m/>
    <n v="1"/>
  </r>
  <r>
    <x v="131"/>
    <x v="275"/>
    <x v="275"/>
    <m/>
    <n v="12"/>
  </r>
  <r>
    <x v="131"/>
    <x v="267"/>
    <x v="267"/>
    <m/>
    <n v="2"/>
  </r>
  <r>
    <x v="131"/>
    <x v="275"/>
    <x v="275"/>
    <n v="1"/>
    <m/>
  </r>
  <r>
    <x v="131"/>
    <x v="190"/>
    <x v="190"/>
    <n v="1"/>
    <m/>
  </r>
  <r>
    <x v="131"/>
    <x v="190"/>
    <x v="190"/>
    <m/>
    <n v="1"/>
  </r>
  <r>
    <x v="131"/>
    <x v="275"/>
    <x v="275"/>
    <m/>
    <n v="1"/>
  </r>
  <r>
    <x v="131"/>
    <x v="86"/>
    <x v="86"/>
    <m/>
    <n v="1"/>
  </r>
  <r>
    <x v="132"/>
    <x v="10"/>
    <x v="10"/>
    <m/>
    <n v="2"/>
  </r>
  <r>
    <x v="132"/>
    <x v="11"/>
    <x v="11"/>
    <m/>
    <n v="2"/>
  </r>
  <r>
    <x v="132"/>
    <x v="195"/>
    <x v="195"/>
    <n v="6000"/>
    <m/>
  </r>
  <r>
    <x v="132"/>
    <x v="3"/>
    <x v="3"/>
    <n v="60"/>
    <m/>
  </r>
  <r>
    <x v="132"/>
    <x v="236"/>
    <x v="236"/>
    <n v="6000"/>
    <m/>
  </r>
  <r>
    <x v="132"/>
    <x v="190"/>
    <x v="190"/>
    <m/>
    <n v="1"/>
  </r>
  <r>
    <x v="132"/>
    <x v="363"/>
    <x v="362"/>
    <m/>
    <n v="3"/>
  </r>
  <r>
    <x v="132"/>
    <x v="40"/>
    <x v="40"/>
    <m/>
    <n v="10"/>
  </r>
  <r>
    <x v="132"/>
    <x v="473"/>
    <x v="470"/>
    <m/>
    <n v="13"/>
  </r>
  <r>
    <x v="132"/>
    <x v="291"/>
    <x v="291"/>
    <m/>
    <n v="1"/>
  </r>
  <r>
    <x v="132"/>
    <x v="292"/>
    <x v="292"/>
    <m/>
    <n v="1"/>
  </r>
  <r>
    <x v="132"/>
    <x v="10"/>
    <x v="10"/>
    <m/>
    <n v="18"/>
  </r>
  <r>
    <x v="132"/>
    <x v="211"/>
    <x v="211"/>
    <n v="6"/>
    <m/>
  </r>
  <r>
    <x v="132"/>
    <x v="43"/>
    <x v="43"/>
    <n v="28"/>
    <m/>
  </r>
  <r>
    <x v="132"/>
    <x v="43"/>
    <x v="43"/>
    <n v="4"/>
    <m/>
  </r>
  <r>
    <x v="132"/>
    <x v="473"/>
    <x v="470"/>
    <n v="24"/>
    <m/>
  </r>
  <r>
    <x v="132"/>
    <x v="266"/>
    <x v="266"/>
    <m/>
    <n v="1"/>
  </r>
  <r>
    <x v="132"/>
    <x v="196"/>
    <x v="196"/>
    <m/>
    <n v="2"/>
  </r>
  <r>
    <x v="132"/>
    <x v="86"/>
    <x v="86"/>
    <m/>
    <n v="1"/>
  </r>
  <r>
    <x v="132"/>
    <x v="228"/>
    <x v="228"/>
    <n v="10"/>
    <m/>
  </r>
  <r>
    <x v="132"/>
    <x v="228"/>
    <x v="228"/>
    <m/>
    <n v="1"/>
  </r>
  <r>
    <x v="132"/>
    <x v="14"/>
    <x v="14"/>
    <m/>
    <n v="50"/>
  </r>
  <r>
    <x v="132"/>
    <x v="15"/>
    <x v="15"/>
    <m/>
    <n v="50"/>
  </r>
  <r>
    <x v="132"/>
    <x v="16"/>
    <x v="16"/>
    <m/>
    <n v="50"/>
  </r>
  <r>
    <x v="132"/>
    <x v="53"/>
    <x v="53"/>
    <m/>
    <n v="1"/>
  </r>
  <r>
    <x v="132"/>
    <x v="187"/>
    <x v="187"/>
    <m/>
    <n v="1"/>
  </r>
  <r>
    <x v="132"/>
    <x v="6"/>
    <x v="6"/>
    <m/>
    <n v="2"/>
  </r>
  <r>
    <x v="132"/>
    <x v="88"/>
    <x v="88"/>
    <m/>
    <n v="2"/>
  </r>
  <r>
    <x v="132"/>
    <x v="40"/>
    <x v="40"/>
    <m/>
    <n v="1"/>
  </r>
  <r>
    <x v="133"/>
    <x v="469"/>
    <x v="466"/>
    <m/>
    <n v="1"/>
  </r>
  <r>
    <x v="133"/>
    <x v="114"/>
    <x v="114"/>
    <m/>
    <n v="10"/>
  </r>
  <r>
    <x v="133"/>
    <x v="0"/>
    <x v="0"/>
    <m/>
    <n v="7"/>
  </r>
  <r>
    <x v="133"/>
    <x v="236"/>
    <x v="236"/>
    <m/>
    <n v="100"/>
  </r>
  <r>
    <x v="133"/>
    <x v="132"/>
    <x v="132"/>
    <m/>
    <n v="100"/>
  </r>
  <r>
    <x v="133"/>
    <x v="88"/>
    <x v="88"/>
    <m/>
    <n v="8"/>
  </r>
  <r>
    <x v="133"/>
    <x v="235"/>
    <x v="235"/>
    <m/>
    <n v="1"/>
  </r>
  <r>
    <x v="133"/>
    <x v="0"/>
    <x v="0"/>
    <n v="10"/>
    <m/>
  </r>
  <r>
    <x v="133"/>
    <x v="271"/>
    <x v="271"/>
    <m/>
    <n v="5"/>
  </r>
  <r>
    <x v="133"/>
    <x v="116"/>
    <x v="116"/>
    <m/>
    <n v="10"/>
  </r>
  <r>
    <x v="133"/>
    <x v="414"/>
    <x v="117"/>
    <m/>
    <n v="3"/>
  </r>
  <r>
    <x v="133"/>
    <x v="54"/>
    <x v="54"/>
    <m/>
    <n v="18"/>
  </r>
  <r>
    <x v="133"/>
    <x v="98"/>
    <x v="98"/>
    <m/>
    <n v="10"/>
  </r>
  <r>
    <x v="133"/>
    <x v="3"/>
    <x v="3"/>
    <m/>
    <n v="1"/>
  </r>
  <r>
    <x v="133"/>
    <x v="363"/>
    <x v="362"/>
    <m/>
    <n v="4"/>
  </r>
  <r>
    <x v="133"/>
    <x v="489"/>
    <x v="485"/>
    <m/>
    <n v="50"/>
  </r>
  <r>
    <x v="133"/>
    <x v="296"/>
    <x v="296"/>
    <m/>
    <n v="1"/>
  </r>
  <r>
    <x v="133"/>
    <x v="118"/>
    <x v="118"/>
    <n v="20"/>
    <m/>
  </r>
  <r>
    <x v="133"/>
    <x v="0"/>
    <x v="0"/>
    <m/>
    <n v="2"/>
  </r>
  <r>
    <x v="133"/>
    <x v="363"/>
    <x v="362"/>
    <n v="10"/>
    <m/>
  </r>
  <r>
    <x v="133"/>
    <x v="98"/>
    <x v="98"/>
    <m/>
    <n v="2"/>
  </r>
  <r>
    <x v="133"/>
    <x v="164"/>
    <x v="164"/>
    <m/>
    <n v="2"/>
  </r>
  <r>
    <x v="133"/>
    <x v="215"/>
    <x v="215"/>
    <n v="10"/>
    <m/>
  </r>
  <r>
    <x v="133"/>
    <x v="369"/>
    <x v="368"/>
    <n v="10"/>
    <m/>
  </r>
  <r>
    <x v="133"/>
    <x v="334"/>
    <x v="333"/>
    <n v="6"/>
    <m/>
  </r>
  <r>
    <x v="133"/>
    <x v="265"/>
    <x v="265"/>
    <n v="5"/>
    <m/>
  </r>
  <r>
    <x v="133"/>
    <x v="335"/>
    <x v="334"/>
    <n v="6"/>
    <m/>
  </r>
  <r>
    <x v="133"/>
    <x v="493"/>
    <x v="489"/>
    <n v="2"/>
    <m/>
  </r>
  <r>
    <x v="133"/>
    <x v="211"/>
    <x v="211"/>
    <m/>
    <n v="1"/>
  </r>
  <r>
    <x v="133"/>
    <x v="5"/>
    <x v="5"/>
    <m/>
    <n v="5"/>
  </r>
  <r>
    <x v="133"/>
    <x v="423"/>
    <x v="421"/>
    <m/>
    <n v="1"/>
  </r>
  <r>
    <x v="133"/>
    <x v="27"/>
    <x v="27"/>
    <m/>
    <n v="1"/>
  </r>
  <r>
    <x v="133"/>
    <x v="178"/>
    <x v="178"/>
    <m/>
    <n v="2"/>
  </r>
  <r>
    <x v="133"/>
    <x v="179"/>
    <x v="179"/>
    <m/>
    <n v="6"/>
  </r>
  <r>
    <x v="133"/>
    <x v="112"/>
    <x v="112"/>
    <m/>
    <n v="2"/>
  </r>
  <r>
    <x v="133"/>
    <x v="403"/>
    <x v="402"/>
    <m/>
    <n v="1"/>
  </r>
  <r>
    <x v="133"/>
    <x v="251"/>
    <x v="251"/>
    <m/>
    <n v="2"/>
  </r>
  <r>
    <x v="133"/>
    <x v="114"/>
    <x v="114"/>
    <m/>
    <n v="5"/>
  </r>
  <r>
    <x v="133"/>
    <x v="116"/>
    <x v="116"/>
    <m/>
    <n v="3"/>
  </r>
  <r>
    <x v="133"/>
    <x v="414"/>
    <x v="117"/>
    <m/>
    <n v="2"/>
  </r>
  <r>
    <x v="133"/>
    <x v="8"/>
    <x v="8"/>
    <m/>
    <n v="4"/>
  </r>
  <r>
    <x v="133"/>
    <x v="33"/>
    <x v="33"/>
    <m/>
    <n v="7"/>
  </r>
  <r>
    <x v="133"/>
    <x v="361"/>
    <x v="360"/>
    <m/>
    <n v="3"/>
  </r>
  <r>
    <x v="133"/>
    <x v="275"/>
    <x v="275"/>
    <m/>
    <n v="6"/>
  </r>
  <r>
    <x v="133"/>
    <x v="46"/>
    <x v="46"/>
    <m/>
    <n v="100"/>
  </r>
  <r>
    <x v="133"/>
    <x v="493"/>
    <x v="489"/>
    <m/>
    <n v="2"/>
  </r>
  <r>
    <x v="133"/>
    <x v="255"/>
    <x v="255"/>
    <m/>
    <n v="1000"/>
  </r>
  <r>
    <x v="133"/>
    <x v="259"/>
    <x v="259"/>
    <m/>
    <n v="1"/>
  </r>
  <r>
    <x v="133"/>
    <x v="78"/>
    <x v="78"/>
    <m/>
    <n v="36"/>
  </r>
  <r>
    <x v="133"/>
    <x v="40"/>
    <x v="40"/>
    <m/>
    <n v="2"/>
  </r>
  <r>
    <x v="133"/>
    <x v="494"/>
    <x v="490"/>
    <m/>
    <n v="1"/>
  </r>
  <r>
    <x v="134"/>
    <x v="321"/>
    <x v="320"/>
    <n v="10"/>
    <m/>
  </r>
  <r>
    <x v="134"/>
    <x v="77"/>
    <x v="77"/>
    <n v="10"/>
    <m/>
  </r>
  <r>
    <x v="134"/>
    <x v="139"/>
    <x v="139"/>
    <n v="15"/>
    <m/>
  </r>
  <r>
    <x v="134"/>
    <x v="132"/>
    <x v="132"/>
    <m/>
    <n v="100"/>
  </r>
  <r>
    <x v="134"/>
    <x v="405"/>
    <x v="404"/>
    <m/>
    <n v="45"/>
  </r>
  <r>
    <x v="134"/>
    <x v="406"/>
    <x v="405"/>
    <n v="538"/>
    <m/>
  </r>
  <r>
    <x v="134"/>
    <x v="495"/>
    <x v="491"/>
    <m/>
    <n v="1"/>
  </r>
  <r>
    <x v="134"/>
    <x v="221"/>
    <x v="221"/>
    <m/>
    <n v="45"/>
  </r>
  <r>
    <x v="134"/>
    <x v="124"/>
    <x v="124"/>
    <m/>
    <n v="3"/>
  </r>
  <r>
    <x v="134"/>
    <x v="404"/>
    <x v="403"/>
    <m/>
    <n v="500"/>
  </r>
  <r>
    <x v="134"/>
    <x v="496"/>
    <x v="492"/>
    <m/>
    <n v="1"/>
  </r>
  <r>
    <x v="134"/>
    <x v="131"/>
    <x v="131"/>
    <n v="1"/>
    <m/>
  </r>
  <r>
    <x v="134"/>
    <x v="53"/>
    <x v="53"/>
    <m/>
    <n v="29"/>
  </r>
  <r>
    <x v="134"/>
    <x v="135"/>
    <x v="135"/>
    <m/>
    <n v="1"/>
  </r>
  <r>
    <x v="134"/>
    <x v="497"/>
    <x v="493"/>
    <n v="1"/>
    <m/>
  </r>
  <r>
    <x v="134"/>
    <x v="422"/>
    <x v="420"/>
    <m/>
    <n v="3"/>
  </r>
  <r>
    <x v="134"/>
    <x v="139"/>
    <x v="139"/>
    <n v="1"/>
    <m/>
  </r>
  <r>
    <x v="134"/>
    <x v="170"/>
    <x v="170"/>
    <m/>
    <n v="1"/>
  </r>
  <r>
    <x v="134"/>
    <x v="210"/>
    <x v="210"/>
    <m/>
    <n v="7"/>
  </r>
  <r>
    <x v="134"/>
    <x v="48"/>
    <x v="48"/>
    <m/>
    <n v="8"/>
  </r>
  <r>
    <x v="134"/>
    <x v="242"/>
    <x v="242"/>
    <m/>
    <n v="5000"/>
  </r>
  <r>
    <x v="134"/>
    <x v="163"/>
    <x v="163"/>
    <n v="1"/>
    <m/>
  </r>
  <r>
    <x v="134"/>
    <x v="254"/>
    <x v="254"/>
    <n v="2"/>
    <m/>
  </r>
  <r>
    <x v="134"/>
    <x v="465"/>
    <x v="462"/>
    <n v="2"/>
    <m/>
  </r>
  <r>
    <x v="134"/>
    <x v="334"/>
    <x v="333"/>
    <m/>
    <n v="4"/>
  </r>
  <r>
    <x v="134"/>
    <x v="236"/>
    <x v="236"/>
    <m/>
    <n v="300"/>
  </r>
  <r>
    <x v="134"/>
    <x v="132"/>
    <x v="132"/>
    <n v="1401"/>
    <m/>
  </r>
  <r>
    <x v="134"/>
    <x v="78"/>
    <x v="78"/>
    <m/>
    <n v="4"/>
  </r>
  <r>
    <x v="134"/>
    <x v="195"/>
    <x v="195"/>
    <n v="100"/>
    <m/>
  </r>
  <r>
    <x v="134"/>
    <x v="267"/>
    <x v="267"/>
    <m/>
    <n v="6"/>
  </r>
  <r>
    <x v="134"/>
    <x v="391"/>
    <x v="390"/>
    <m/>
    <n v="2"/>
  </r>
  <r>
    <x v="134"/>
    <x v="214"/>
    <x v="214"/>
    <m/>
    <n v="2"/>
  </r>
  <r>
    <x v="134"/>
    <x v="54"/>
    <x v="54"/>
    <m/>
    <n v="1"/>
  </r>
  <r>
    <x v="134"/>
    <x v="138"/>
    <x v="138"/>
    <m/>
    <n v="1"/>
  </r>
  <r>
    <x v="134"/>
    <x v="301"/>
    <x v="300"/>
    <m/>
    <n v="1"/>
  </r>
  <r>
    <x v="134"/>
    <x v="78"/>
    <x v="78"/>
    <m/>
    <n v="4"/>
  </r>
  <r>
    <x v="134"/>
    <x v="210"/>
    <x v="210"/>
    <n v="10"/>
    <m/>
  </r>
  <r>
    <x v="134"/>
    <x v="170"/>
    <x v="170"/>
    <n v="10"/>
    <m/>
  </r>
  <r>
    <x v="134"/>
    <x v="5"/>
    <x v="5"/>
    <n v="5"/>
    <m/>
  </r>
  <r>
    <x v="134"/>
    <x v="140"/>
    <x v="140"/>
    <n v="2"/>
    <m/>
  </r>
  <r>
    <x v="134"/>
    <x v="78"/>
    <x v="78"/>
    <m/>
    <n v="1"/>
  </r>
  <r>
    <x v="134"/>
    <x v="164"/>
    <x v="164"/>
    <m/>
    <n v="5"/>
  </r>
  <r>
    <x v="135"/>
    <x v="10"/>
    <x v="10"/>
    <m/>
    <n v="2"/>
  </r>
  <r>
    <x v="135"/>
    <x v="11"/>
    <x v="11"/>
    <m/>
    <n v="2"/>
  </r>
  <r>
    <x v="135"/>
    <x v="21"/>
    <x v="21"/>
    <m/>
    <n v="3"/>
  </r>
  <r>
    <x v="135"/>
    <x v="0"/>
    <x v="0"/>
    <n v="2"/>
    <m/>
  </r>
  <r>
    <x v="135"/>
    <x v="322"/>
    <x v="321"/>
    <m/>
    <n v="1"/>
  </r>
  <r>
    <x v="135"/>
    <x v="122"/>
    <x v="122"/>
    <m/>
    <n v="2"/>
  </r>
  <r>
    <x v="135"/>
    <x v="324"/>
    <x v="323"/>
    <m/>
    <n v="1"/>
  </r>
  <r>
    <x v="135"/>
    <x v="122"/>
    <x v="122"/>
    <n v="1"/>
    <m/>
  </r>
  <r>
    <x v="135"/>
    <x v="168"/>
    <x v="168"/>
    <m/>
    <n v="16"/>
  </r>
  <r>
    <x v="135"/>
    <x v="467"/>
    <x v="464"/>
    <n v="1"/>
    <m/>
  </r>
  <r>
    <x v="135"/>
    <x v="498"/>
    <x v="494"/>
    <n v="1"/>
    <m/>
  </r>
  <r>
    <x v="135"/>
    <x v="58"/>
    <x v="58"/>
    <n v="1"/>
    <m/>
  </r>
  <r>
    <x v="135"/>
    <x v="499"/>
    <x v="495"/>
    <n v="1"/>
    <m/>
  </r>
  <r>
    <x v="135"/>
    <x v="500"/>
    <x v="496"/>
    <n v="1"/>
    <m/>
  </r>
  <r>
    <x v="135"/>
    <x v="61"/>
    <x v="61"/>
    <n v="1"/>
    <m/>
  </r>
  <r>
    <x v="135"/>
    <x v="36"/>
    <x v="36"/>
    <n v="2"/>
    <m/>
  </r>
  <r>
    <x v="135"/>
    <x v="55"/>
    <x v="55"/>
    <n v="1"/>
    <m/>
  </r>
  <r>
    <x v="135"/>
    <x v="56"/>
    <x v="56"/>
    <n v="1"/>
    <m/>
  </r>
  <r>
    <x v="135"/>
    <x v="501"/>
    <x v="497"/>
    <n v="3"/>
    <m/>
  </r>
  <r>
    <x v="135"/>
    <x v="502"/>
    <x v="498"/>
    <n v="1"/>
    <m/>
  </r>
  <r>
    <x v="135"/>
    <x v="503"/>
    <x v="499"/>
    <n v="2"/>
    <m/>
  </r>
  <r>
    <x v="135"/>
    <x v="37"/>
    <x v="37"/>
    <n v="1"/>
    <m/>
  </r>
  <r>
    <x v="135"/>
    <x v="130"/>
    <x v="130"/>
    <n v="5"/>
    <m/>
  </r>
  <r>
    <x v="135"/>
    <x v="142"/>
    <x v="142"/>
    <m/>
    <n v="1"/>
  </r>
  <r>
    <x v="135"/>
    <x v="49"/>
    <x v="49"/>
    <m/>
    <n v="20"/>
  </r>
  <r>
    <x v="135"/>
    <x v="78"/>
    <x v="78"/>
    <m/>
    <n v="7"/>
  </r>
  <r>
    <x v="135"/>
    <x v="284"/>
    <x v="284"/>
    <m/>
    <n v="1"/>
  </r>
  <r>
    <x v="135"/>
    <x v="192"/>
    <x v="192"/>
    <m/>
    <n v="1"/>
  </r>
  <r>
    <x v="135"/>
    <x v="25"/>
    <x v="25"/>
    <m/>
    <n v="1"/>
  </r>
  <r>
    <x v="135"/>
    <x v="110"/>
    <x v="110"/>
    <m/>
    <n v="1"/>
  </r>
  <r>
    <x v="135"/>
    <x v="111"/>
    <x v="111"/>
    <m/>
    <n v="1"/>
  </r>
  <r>
    <x v="135"/>
    <x v="26"/>
    <x v="26"/>
    <m/>
    <n v="1"/>
  </r>
  <r>
    <x v="135"/>
    <x v="24"/>
    <x v="24"/>
    <m/>
    <n v="1"/>
  </r>
  <r>
    <x v="135"/>
    <x v="176"/>
    <x v="176"/>
    <m/>
    <n v="3"/>
  </r>
  <r>
    <x v="135"/>
    <x v="98"/>
    <x v="98"/>
    <m/>
    <n v="2"/>
  </r>
  <r>
    <x v="135"/>
    <x v="115"/>
    <x v="115"/>
    <m/>
    <n v="12"/>
  </r>
  <r>
    <x v="135"/>
    <x v="122"/>
    <x v="122"/>
    <m/>
    <n v="12"/>
  </r>
  <r>
    <x v="135"/>
    <x v="173"/>
    <x v="173"/>
    <n v="178"/>
    <m/>
  </r>
  <r>
    <x v="135"/>
    <x v="147"/>
    <x v="147"/>
    <m/>
    <n v="1"/>
  </r>
  <r>
    <x v="135"/>
    <x v="0"/>
    <x v="0"/>
    <n v="20"/>
    <m/>
  </r>
  <r>
    <x v="135"/>
    <x v="40"/>
    <x v="40"/>
    <m/>
    <n v="1"/>
  </r>
  <r>
    <x v="135"/>
    <x v="3"/>
    <x v="3"/>
    <m/>
    <n v="1"/>
  </r>
  <r>
    <x v="135"/>
    <x v="213"/>
    <x v="213"/>
    <n v="1"/>
    <m/>
  </r>
  <r>
    <x v="135"/>
    <x v="219"/>
    <x v="219"/>
    <n v="1"/>
    <m/>
  </r>
  <r>
    <x v="135"/>
    <x v="32"/>
    <x v="32"/>
    <m/>
    <n v="10"/>
  </r>
  <r>
    <x v="135"/>
    <x v="115"/>
    <x v="115"/>
    <m/>
    <n v="22"/>
  </r>
  <r>
    <x v="135"/>
    <x v="115"/>
    <x v="115"/>
    <n v="35"/>
    <m/>
  </r>
  <r>
    <x v="135"/>
    <x v="122"/>
    <x v="122"/>
    <m/>
    <n v="36"/>
  </r>
  <r>
    <x v="135"/>
    <x v="94"/>
    <x v="94"/>
    <m/>
    <n v="3"/>
  </r>
  <r>
    <x v="135"/>
    <x v="21"/>
    <x v="21"/>
    <m/>
    <n v="3"/>
  </r>
  <r>
    <x v="135"/>
    <x v="331"/>
    <x v="330"/>
    <m/>
    <n v="4"/>
  </r>
  <r>
    <x v="135"/>
    <x v="109"/>
    <x v="109"/>
    <m/>
    <n v="4"/>
  </r>
  <r>
    <x v="135"/>
    <x v="235"/>
    <x v="235"/>
    <m/>
    <n v="4"/>
  </r>
  <r>
    <x v="135"/>
    <x v="125"/>
    <x v="125"/>
    <m/>
    <n v="24"/>
  </r>
  <r>
    <x v="135"/>
    <x v="178"/>
    <x v="178"/>
    <m/>
    <n v="1"/>
  </r>
  <r>
    <x v="135"/>
    <x v="179"/>
    <x v="179"/>
    <m/>
    <n v="2"/>
  </r>
  <r>
    <x v="135"/>
    <x v="53"/>
    <x v="53"/>
    <m/>
    <n v="1"/>
  </r>
  <r>
    <x v="135"/>
    <x v="21"/>
    <x v="21"/>
    <m/>
    <n v="1"/>
  </r>
  <r>
    <x v="135"/>
    <x v="8"/>
    <x v="8"/>
    <m/>
    <n v="4"/>
  </r>
  <r>
    <x v="135"/>
    <x v="33"/>
    <x v="33"/>
    <m/>
    <n v="15"/>
  </r>
  <r>
    <x v="135"/>
    <x v="40"/>
    <x v="40"/>
    <m/>
    <n v="5"/>
  </r>
  <r>
    <x v="135"/>
    <x v="38"/>
    <x v="38"/>
    <m/>
    <n v="2"/>
  </r>
  <r>
    <x v="135"/>
    <x v="190"/>
    <x v="190"/>
    <m/>
    <n v="12"/>
  </r>
  <r>
    <x v="135"/>
    <x v="275"/>
    <x v="275"/>
    <m/>
    <n v="6"/>
  </r>
  <r>
    <x v="135"/>
    <x v="40"/>
    <x v="40"/>
    <m/>
    <n v="3"/>
  </r>
  <r>
    <x v="135"/>
    <x v="361"/>
    <x v="360"/>
    <m/>
    <n v="1"/>
  </r>
  <r>
    <x v="135"/>
    <x v="98"/>
    <x v="98"/>
    <m/>
    <n v="1"/>
  </r>
  <r>
    <x v="135"/>
    <x v="98"/>
    <x v="98"/>
    <m/>
    <n v="2"/>
  </r>
  <r>
    <x v="135"/>
    <x v="243"/>
    <x v="243"/>
    <m/>
    <n v="2"/>
  </r>
  <r>
    <x v="136"/>
    <x v="34"/>
    <x v="34"/>
    <m/>
    <n v="2"/>
  </r>
  <r>
    <x v="136"/>
    <x v="177"/>
    <x v="177"/>
    <m/>
    <n v="1"/>
  </r>
  <r>
    <x v="136"/>
    <x v="41"/>
    <x v="41"/>
    <m/>
    <n v="5"/>
  </r>
  <r>
    <x v="136"/>
    <x v="132"/>
    <x v="132"/>
    <m/>
    <n v="100"/>
  </r>
  <r>
    <x v="136"/>
    <x v="0"/>
    <x v="0"/>
    <n v="1"/>
    <m/>
  </r>
  <r>
    <x v="136"/>
    <x v="279"/>
    <x v="279"/>
    <n v="1"/>
    <m/>
  </r>
  <r>
    <x v="136"/>
    <x v="163"/>
    <x v="163"/>
    <m/>
    <n v="1"/>
  </r>
  <r>
    <x v="136"/>
    <x v="98"/>
    <x v="98"/>
    <m/>
    <n v="2"/>
  </r>
  <r>
    <x v="136"/>
    <x v="54"/>
    <x v="54"/>
    <m/>
    <n v="1"/>
  </r>
  <r>
    <x v="136"/>
    <x v="192"/>
    <x v="192"/>
    <m/>
    <n v="1"/>
  </r>
  <r>
    <x v="136"/>
    <x v="370"/>
    <x v="369"/>
    <m/>
    <n v="125"/>
  </r>
  <r>
    <x v="136"/>
    <x v="275"/>
    <x v="275"/>
    <m/>
    <n v="1"/>
  </r>
  <r>
    <x v="136"/>
    <x v="121"/>
    <x v="121"/>
    <m/>
    <n v="4"/>
  </r>
  <r>
    <x v="136"/>
    <x v="111"/>
    <x v="111"/>
    <m/>
    <n v="4"/>
  </r>
  <r>
    <x v="136"/>
    <x v="26"/>
    <x v="26"/>
    <m/>
    <n v="2"/>
  </r>
  <r>
    <x v="136"/>
    <x v="24"/>
    <x v="24"/>
    <m/>
    <n v="4"/>
  </r>
  <r>
    <x v="136"/>
    <x v="176"/>
    <x v="176"/>
    <m/>
    <n v="2"/>
  </r>
  <r>
    <x v="136"/>
    <x v="33"/>
    <x v="33"/>
    <m/>
    <n v="10"/>
  </r>
  <r>
    <x v="136"/>
    <x v="314"/>
    <x v="313"/>
    <m/>
    <n v="1"/>
  </r>
  <r>
    <x v="136"/>
    <x v="31"/>
    <x v="31"/>
    <m/>
    <n v="10"/>
  </r>
  <r>
    <x v="136"/>
    <x v="353"/>
    <x v="352"/>
    <m/>
    <n v="20"/>
  </r>
  <r>
    <x v="136"/>
    <x v="115"/>
    <x v="115"/>
    <m/>
    <n v="11"/>
  </r>
  <r>
    <x v="136"/>
    <x v="187"/>
    <x v="187"/>
    <m/>
    <n v="10"/>
  </r>
  <r>
    <x v="136"/>
    <x v="186"/>
    <x v="186"/>
    <m/>
    <n v="50"/>
  </r>
  <r>
    <x v="136"/>
    <x v="357"/>
    <x v="356"/>
    <m/>
    <n v="1"/>
  </r>
  <r>
    <x v="136"/>
    <x v="397"/>
    <x v="396"/>
    <m/>
    <n v="50"/>
  </r>
  <r>
    <x v="136"/>
    <x v="235"/>
    <x v="235"/>
    <m/>
    <n v="1"/>
  </r>
  <r>
    <x v="136"/>
    <x v="15"/>
    <x v="15"/>
    <m/>
    <n v="100"/>
  </r>
  <r>
    <x v="136"/>
    <x v="16"/>
    <x v="16"/>
    <m/>
    <n v="100"/>
  </r>
  <r>
    <x v="136"/>
    <x v="17"/>
    <x v="17"/>
    <m/>
    <n v="50"/>
  </r>
  <r>
    <x v="136"/>
    <x v="14"/>
    <x v="14"/>
    <m/>
    <n v="50"/>
  </r>
  <r>
    <x v="136"/>
    <x v="472"/>
    <x v="469"/>
    <m/>
    <n v="20"/>
  </r>
  <r>
    <x v="136"/>
    <x v="13"/>
    <x v="13"/>
    <m/>
    <n v="50"/>
  </r>
  <r>
    <x v="136"/>
    <x v="20"/>
    <x v="20"/>
    <m/>
    <n v="6"/>
  </r>
  <r>
    <x v="136"/>
    <x v="18"/>
    <x v="18"/>
    <m/>
    <n v="5"/>
  </r>
  <r>
    <x v="136"/>
    <x v="19"/>
    <x v="19"/>
    <m/>
    <n v="6"/>
  </r>
  <r>
    <x v="136"/>
    <x v="247"/>
    <x v="247"/>
    <m/>
    <n v="5"/>
  </r>
  <r>
    <x v="136"/>
    <x v="51"/>
    <x v="51"/>
    <m/>
    <n v="1"/>
  </r>
  <r>
    <x v="136"/>
    <x v="51"/>
    <x v="51"/>
    <m/>
    <n v="5"/>
  </r>
  <r>
    <x v="136"/>
    <x v="251"/>
    <x v="251"/>
    <m/>
    <n v="6"/>
  </r>
  <r>
    <x v="136"/>
    <x v="29"/>
    <x v="29"/>
    <m/>
    <n v="2"/>
  </r>
  <r>
    <x v="136"/>
    <x v="114"/>
    <x v="114"/>
    <m/>
    <n v="2"/>
  </r>
  <r>
    <x v="136"/>
    <x v="116"/>
    <x v="116"/>
    <m/>
    <n v="1"/>
  </r>
  <r>
    <x v="136"/>
    <x v="414"/>
    <x v="117"/>
    <m/>
    <n v="1"/>
  </r>
  <r>
    <x v="136"/>
    <x v="132"/>
    <x v="132"/>
    <m/>
    <n v="1000"/>
  </r>
  <r>
    <x v="136"/>
    <x v="32"/>
    <x v="32"/>
    <m/>
    <n v="5"/>
  </r>
  <r>
    <x v="136"/>
    <x v="33"/>
    <x v="33"/>
    <m/>
    <n v="10"/>
  </r>
  <r>
    <x v="136"/>
    <x v="12"/>
    <x v="12"/>
    <m/>
    <n v="3"/>
  </r>
  <r>
    <x v="136"/>
    <x v="119"/>
    <x v="119"/>
    <m/>
    <n v="2"/>
  </r>
  <r>
    <x v="136"/>
    <x v="120"/>
    <x v="120"/>
    <m/>
    <n v="1"/>
  </r>
  <r>
    <x v="136"/>
    <x v="98"/>
    <x v="98"/>
    <m/>
    <n v="2"/>
  </r>
  <r>
    <x v="136"/>
    <x v="361"/>
    <x v="360"/>
    <m/>
    <n v="1"/>
  </r>
  <r>
    <x v="136"/>
    <x v="275"/>
    <x v="275"/>
    <m/>
    <n v="6"/>
  </r>
  <r>
    <x v="136"/>
    <x v="178"/>
    <x v="178"/>
    <m/>
    <n v="4"/>
  </r>
  <r>
    <x v="136"/>
    <x v="220"/>
    <x v="220"/>
    <m/>
    <n v="1"/>
  </r>
  <r>
    <x v="136"/>
    <x v="179"/>
    <x v="179"/>
    <m/>
    <n v="7"/>
  </r>
  <r>
    <x v="137"/>
    <x v="210"/>
    <x v="210"/>
    <m/>
    <n v="2"/>
  </r>
  <r>
    <x v="137"/>
    <x v="328"/>
    <x v="327"/>
    <m/>
    <n v="1"/>
  </r>
  <r>
    <x v="137"/>
    <x v="315"/>
    <x v="314"/>
    <m/>
    <n v="1"/>
  </r>
  <r>
    <x v="137"/>
    <x v="193"/>
    <x v="193"/>
    <m/>
    <n v="5"/>
  </r>
  <r>
    <x v="137"/>
    <x v="54"/>
    <x v="54"/>
    <m/>
    <n v="1"/>
  </r>
  <r>
    <x v="137"/>
    <x v="237"/>
    <x v="237"/>
    <m/>
    <n v="1"/>
  </r>
  <r>
    <x v="137"/>
    <x v="13"/>
    <x v="13"/>
    <m/>
    <n v="100"/>
  </r>
  <r>
    <x v="137"/>
    <x v="14"/>
    <x v="14"/>
    <m/>
    <n v="100"/>
  </r>
  <r>
    <x v="137"/>
    <x v="15"/>
    <x v="15"/>
    <m/>
    <n v="100"/>
  </r>
  <r>
    <x v="137"/>
    <x v="16"/>
    <x v="16"/>
    <m/>
    <n v="100"/>
  </r>
  <r>
    <x v="137"/>
    <x v="17"/>
    <x v="17"/>
    <m/>
    <n v="50"/>
  </r>
  <r>
    <x v="137"/>
    <x v="40"/>
    <x v="40"/>
    <m/>
    <n v="3"/>
  </r>
  <r>
    <x v="137"/>
    <x v="0"/>
    <x v="0"/>
    <m/>
    <n v="1"/>
  </r>
  <r>
    <x v="137"/>
    <x v="0"/>
    <x v="0"/>
    <m/>
    <n v="1"/>
  </r>
  <r>
    <x v="137"/>
    <x v="0"/>
    <x v="0"/>
    <m/>
    <n v="1"/>
  </r>
  <r>
    <x v="137"/>
    <x v="0"/>
    <x v="0"/>
    <n v="2"/>
    <m/>
  </r>
  <r>
    <x v="137"/>
    <x v="0"/>
    <x v="0"/>
    <n v="2"/>
    <m/>
  </r>
  <r>
    <x v="137"/>
    <x v="0"/>
    <x v="0"/>
    <n v="2"/>
    <m/>
  </r>
  <r>
    <x v="137"/>
    <x v="168"/>
    <x v="168"/>
    <m/>
    <n v="1"/>
  </r>
  <r>
    <x v="137"/>
    <x v="54"/>
    <x v="54"/>
    <n v="120"/>
    <m/>
  </r>
  <r>
    <x v="137"/>
    <x v="0"/>
    <x v="0"/>
    <m/>
    <n v="4"/>
  </r>
  <r>
    <x v="137"/>
    <x v="0"/>
    <x v="0"/>
    <n v="10"/>
    <m/>
  </r>
  <r>
    <x v="137"/>
    <x v="51"/>
    <x v="51"/>
    <n v="12"/>
    <m/>
  </r>
  <r>
    <x v="137"/>
    <x v="142"/>
    <x v="142"/>
    <n v="30"/>
    <m/>
  </r>
  <r>
    <x v="137"/>
    <x v="143"/>
    <x v="143"/>
    <n v="10"/>
    <m/>
  </r>
  <r>
    <x v="137"/>
    <x v="296"/>
    <x v="296"/>
    <n v="3"/>
    <m/>
  </r>
  <r>
    <x v="137"/>
    <x v="222"/>
    <x v="222"/>
    <n v="6"/>
    <m/>
  </r>
  <r>
    <x v="137"/>
    <x v="463"/>
    <x v="460"/>
    <n v="2"/>
    <m/>
  </r>
  <r>
    <x v="137"/>
    <x v="247"/>
    <x v="247"/>
    <m/>
    <n v="2"/>
  </r>
  <r>
    <x v="137"/>
    <x v="247"/>
    <x v="247"/>
    <n v="12"/>
    <m/>
  </r>
  <r>
    <x v="137"/>
    <x v="0"/>
    <x v="0"/>
    <m/>
    <n v="12"/>
  </r>
  <r>
    <x v="137"/>
    <x v="0"/>
    <x v="0"/>
    <n v="24"/>
    <m/>
  </r>
  <r>
    <x v="137"/>
    <x v="88"/>
    <x v="88"/>
    <m/>
    <n v="30"/>
  </r>
  <r>
    <x v="137"/>
    <x v="6"/>
    <x v="6"/>
    <m/>
    <n v="20"/>
  </r>
  <r>
    <x v="137"/>
    <x v="77"/>
    <x v="77"/>
    <m/>
    <n v="3"/>
  </r>
  <r>
    <x v="137"/>
    <x v="3"/>
    <x v="3"/>
    <m/>
    <n v="1"/>
  </r>
  <r>
    <x v="137"/>
    <x v="2"/>
    <x v="2"/>
    <m/>
    <n v="1"/>
  </r>
  <r>
    <x v="137"/>
    <x v="51"/>
    <x v="51"/>
    <n v="14"/>
    <m/>
  </r>
  <r>
    <x v="137"/>
    <x v="243"/>
    <x v="243"/>
    <m/>
    <n v="1"/>
  </r>
  <r>
    <x v="138"/>
    <x v="40"/>
    <x v="40"/>
    <m/>
    <n v="1"/>
  </r>
  <r>
    <x v="138"/>
    <x v="6"/>
    <x v="6"/>
    <m/>
    <n v="2"/>
  </r>
  <r>
    <x v="138"/>
    <x v="250"/>
    <x v="250"/>
    <m/>
    <n v="1"/>
  </r>
  <r>
    <x v="138"/>
    <x v="293"/>
    <x v="293"/>
    <m/>
    <n v="1"/>
  </r>
  <r>
    <x v="138"/>
    <x v="295"/>
    <x v="295"/>
    <m/>
    <n v="1"/>
  </r>
  <r>
    <x v="138"/>
    <x v="230"/>
    <x v="230"/>
    <m/>
    <n v="1"/>
  </r>
  <r>
    <x v="138"/>
    <x v="264"/>
    <x v="264"/>
    <m/>
    <n v="1"/>
  </r>
  <r>
    <x v="138"/>
    <x v="294"/>
    <x v="294"/>
    <m/>
    <n v="1"/>
  </r>
  <r>
    <x v="138"/>
    <x v="229"/>
    <x v="229"/>
    <m/>
    <n v="1"/>
  </r>
  <r>
    <x v="138"/>
    <x v="231"/>
    <x v="231"/>
    <m/>
    <n v="1"/>
  </r>
  <r>
    <x v="138"/>
    <x v="144"/>
    <x v="144"/>
    <m/>
    <n v="1"/>
  </r>
  <r>
    <x v="138"/>
    <x v="321"/>
    <x v="320"/>
    <m/>
    <n v="1"/>
  </r>
  <r>
    <x v="138"/>
    <x v="87"/>
    <x v="87"/>
    <m/>
    <n v="1"/>
  </r>
  <r>
    <x v="138"/>
    <x v="51"/>
    <x v="51"/>
    <m/>
    <n v="3"/>
  </r>
  <r>
    <x v="138"/>
    <x v="94"/>
    <x v="94"/>
    <n v="12"/>
    <m/>
  </r>
  <r>
    <x v="138"/>
    <x v="234"/>
    <x v="234"/>
    <m/>
    <n v="1"/>
  </r>
  <r>
    <x v="138"/>
    <x v="345"/>
    <x v="344"/>
    <m/>
    <n v="1"/>
  </r>
  <r>
    <x v="138"/>
    <x v="139"/>
    <x v="139"/>
    <m/>
    <n v="1"/>
  </r>
  <r>
    <x v="138"/>
    <x v="78"/>
    <x v="78"/>
    <m/>
    <n v="1"/>
  </r>
  <r>
    <x v="138"/>
    <x v="211"/>
    <x v="211"/>
    <m/>
    <n v="1"/>
  </r>
  <r>
    <x v="138"/>
    <x v="3"/>
    <x v="3"/>
    <m/>
    <n v="1"/>
  </r>
  <r>
    <x v="138"/>
    <x v="231"/>
    <x v="231"/>
    <m/>
    <n v="2"/>
  </r>
  <r>
    <x v="138"/>
    <x v="466"/>
    <x v="463"/>
    <m/>
    <n v="3"/>
  </r>
  <r>
    <x v="138"/>
    <x v="491"/>
    <x v="487"/>
    <m/>
    <n v="3"/>
  </r>
  <r>
    <x v="138"/>
    <x v="98"/>
    <x v="98"/>
    <m/>
    <n v="1"/>
  </r>
  <r>
    <x v="138"/>
    <x v="491"/>
    <x v="487"/>
    <n v="6"/>
    <m/>
  </r>
  <r>
    <x v="138"/>
    <x v="466"/>
    <x v="463"/>
    <n v="6"/>
    <m/>
  </r>
  <r>
    <x v="138"/>
    <x v="217"/>
    <x v="217"/>
    <m/>
    <n v="2"/>
  </r>
  <r>
    <x v="138"/>
    <x v="177"/>
    <x v="177"/>
    <m/>
    <n v="1"/>
  </r>
  <r>
    <x v="138"/>
    <x v="145"/>
    <x v="145"/>
    <n v="3"/>
    <m/>
  </r>
  <r>
    <x v="138"/>
    <x v="0"/>
    <x v="0"/>
    <m/>
    <n v="1"/>
  </r>
  <r>
    <x v="138"/>
    <x v="254"/>
    <x v="254"/>
    <m/>
    <n v="1"/>
  </r>
  <r>
    <x v="138"/>
    <x v="222"/>
    <x v="222"/>
    <m/>
    <n v="1"/>
  </r>
  <r>
    <x v="138"/>
    <x v="143"/>
    <x v="143"/>
    <m/>
    <n v="2"/>
  </r>
  <r>
    <x v="138"/>
    <x v="385"/>
    <x v="384"/>
    <m/>
    <n v="4"/>
  </r>
  <r>
    <x v="138"/>
    <x v="4"/>
    <x v="4"/>
    <m/>
    <n v="4"/>
  </r>
  <r>
    <x v="138"/>
    <x v="238"/>
    <x v="238"/>
    <m/>
    <n v="6"/>
  </r>
  <r>
    <x v="138"/>
    <x v="322"/>
    <x v="321"/>
    <m/>
    <n v="2"/>
  </r>
  <r>
    <x v="138"/>
    <x v="340"/>
    <x v="339"/>
    <m/>
    <n v="2"/>
  </r>
  <r>
    <x v="138"/>
    <x v="423"/>
    <x v="421"/>
    <m/>
    <n v="1"/>
  </r>
  <r>
    <x v="138"/>
    <x v="27"/>
    <x v="27"/>
    <m/>
    <n v="1"/>
  </r>
  <r>
    <x v="138"/>
    <x v="178"/>
    <x v="178"/>
    <m/>
    <n v="3"/>
  </r>
  <r>
    <x v="138"/>
    <x v="179"/>
    <x v="179"/>
    <m/>
    <n v="5"/>
  </r>
  <r>
    <x v="138"/>
    <x v="21"/>
    <x v="21"/>
    <m/>
    <n v="1"/>
  </r>
  <r>
    <x v="138"/>
    <x v="251"/>
    <x v="251"/>
    <m/>
    <n v="1"/>
  </r>
  <r>
    <x v="138"/>
    <x v="30"/>
    <x v="30"/>
    <m/>
    <n v="12"/>
  </r>
  <r>
    <x v="138"/>
    <x v="122"/>
    <x v="122"/>
    <m/>
    <n v="12"/>
  </r>
  <r>
    <x v="138"/>
    <x v="414"/>
    <x v="117"/>
    <m/>
    <n v="4"/>
  </r>
  <r>
    <x v="138"/>
    <x v="8"/>
    <x v="8"/>
    <m/>
    <n v="4"/>
  </r>
  <r>
    <x v="138"/>
    <x v="119"/>
    <x v="119"/>
    <m/>
    <n v="200"/>
  </r>
  <r>
    <x v="138"/>
    <x v="40"/>
    <x v="40"/>
    <m/>
    <n v="3"/>
  </r>
  <r>
    <x v="138"/>
    <x v="141"/>
    <x v="141"/>
    <m/>
    <n v="2"/>
  </r>
  <r>
    <x v="138"/>
    <x v="190"/>
    <x v="190"/>
    <m/>
    <n v="12"/>
  </r>
  <r>
    <x v="138"/>
    <x v="275"/>
    <x v="275"/>
    <m/>
    <n v="12"/>
  </r>
  <r>
    <x v="138"/>
    <x v="226"/>
    <x v="226"/>
    <m/>
    <n v="1"/>
  </r>
  <r>
    <x v="139"/>
    <x v="10"/>
    <x v="10"/>
    <m/>
    <n v="10"/>
  </r>
  <r>
    <x v="139"/>
    <x v="253"/>
    <x v="253"/>
    <m/>
    <n v="1"/>
  </r>
  <r>
    <x v="139"/>
    <x v="142"/>
    <x v="142"/>
    <m/>
    <n v="1"/>
  </r>
  <r>
    <x v="139"/>
    <x v="78"/>
    <x v="78"/>
    <m/>
    <n v="2"/>
  </r>
  <r>
    <x v="139"/>
    <x v="12"/>
    <x v="12"/>
    <m/>
    <n v="300"/>
  </r>
  <r>
    <x v="139"/>
    <x v="303"/>
    <x v="302"/>
    <m/>
    <n v="1"/>
  </r>
  <r>
    <x v="139"/>
    <x v="477"/>
    <x v="474"/>
    <m/>
    <n v="40"/>
  </r>
  <r>
    <x v="139"/>
    <x v="132"/>
    <x v="132"/>
    <m/>
    <n v="100"/>
  </r>
  <r>
    <x v="139"/>
    <x v="122"/>
    <x v="122"/>
    <m/>
    <n v="24"/>
  </r>
  <r>
    <x v="139"/>
    <x v="253"/>
    <x v="253"/>
    <m/>
    <n v="1"/>
  </r>
  <r>
    <x v="139"/>
    <x v="473"/>
    <x v="470"/>
    <m/>
    <n v="60"/>
  </r>
  <r>
    <x v="139"/>
    <x v="95"/>
    <x v="95"/>
    <m/>
    <n v="3"/>
  </r>
  <r>
    <x v="139"/>
    <x v="102"/>
    <x v="102"/>
    <m/>
    <n v="3"/>
  </r>
  <r>
    <x v="139"/>
    <x v="185"/>
    <x v="185"/>
    <m/>
    <n v="1"/>
  </r>
  <r>
    <x v="139"/>
    <x v="211"/>
    <x v="211"/>
    <m/>
    <n v="1"/>
  </r>
  <r>
    <x v="139"/>
    <x v="40"/>
    <x v="40"/>
    <m/>
    <n v="1"/>
  </r>
  <r>
    <x v="139"/>
    <x v="473"/>
    <x v="470"/>
    <n v="60"/>
    <m/>
  </r>
  <r>
    <x v="139"/>
    <x v="477"/>
    <x v="474"/>
    <n v="40"/>
    <m/>
  </r>
  <r>
    <x v="139"/>
    <x v="46"/>
    <x v="46"/>
    <m/>
    <n v="30"/>
  </r>
  <r>
    <x v="139"/>
    <x v="263"/>
    <x v="263"/>
    <m/>
    <n v="1"/>
  </r>
  <r>
    <x v="139"/>
    <x v="17"/>
    <x v="17"/>
    <n v="350"/>
    <m/>
  </r>
  <r>
    <x v="139"/>
    <x v="16"/>
    <x v="16"/>
    <n v="600"/>
    <m/>
  </r>
  <r>
    <x v="139"/>
    <x v="15"/>
    <x v="15"/>
    <n v="800"/>
    <m/>
  </r>
  <r>
    <x v="139"/>
    <x v="10"/>
    <x v="10"/>
    <n v="150"/>
    <m/>
  </r>
  <r>
    <x v="139"/>
    <x v="41"/>
    <x v="41"/>
    <n v="10"/>
    <m/>
  </r>
  <r>
    <x v="139"/>
    <x v="122"/>
    <x v="122"/>
    <m/>
    <n v="20"/>
  </r>
  <r>
    <x v="139"/>
    <x v="9"/>
    <x v="9"/>
    <n v="5"/>
    <m/>
  </r>
  <r>
    <x v="139"/>
    <x v="122"/>
    <x v="122"/>
    <n v="150"/>
    <m/>
  </r>
  <r>
    <x v="139"/>
    <x v="273"/>
    <x v="273"/>
    <m/>
    <n v="16"/>
  </r>
  <r>
    <x v="139"/>
    <x v="0"/>
    <x v="0"/>
    <m/>
    <n v="1"/>
  </r>
  <r>
    <x v="139"/>
    <x v="0"/>
    <x v="0"/>
    <m/>
    <n v="2"/>
  </r>
  <r>
    <x v="139"/>
    <x v="234"/>
    <x v="234"/>
    <m/>
    <n v="5"/>
  </r>
  <r>
    <x v="139"/>
    <x v="50"/>
    <x v="50"/>
    <m/>
    <n v="20"/>
  </r>
  <r>
    <x v="139"/>
    <x v="317"/>
    <x v="316"/>
    <m/>
    <n v="20"/>
  </r>
  <r>
    <x v="139"/>
    <x v="345"/>
    <x v="344"/>
    <m/>
    <n v="10"/>
  </r>
  <r>
    <x v="139"/>
    <x v="358"/>
    <x v="357"/>
    <m/>
    <n v="20"/>
  </r>
  <r>
    <x v="139"/>
    <x v="29"/>
    <x v="29"/>
    <m/>
    <n v="3"/>
  </r>
  <r>
    <x v="139"/>
    <x v="32"/>
    <x v="32"/>
    <m/>
    <n v="5"/>
  </r>
  <r>
    <x v="139"/>
    <x v="30"/>
    <x v="30"/>
    <m/>
    <n v="20"/>
  </r>
  <r>
    <x v="139"/>
    <x v="115"/>
    <x v="115"/>
    <m/>
    <n v="20"/>
  </r>
  <r>
    <x v="139"/>
    <x v="31"/>
    <x v="31"/>
    <m/>
    <n v="20"/>
  </r>
  <r>
    <x v="139"/>
    <x v="49"/>
    <x v="49"/>
    <m/>
    <n v="10"/>
  </r>
  <r>
    <x v="139"/>
    <x v="235"/>
    <x v="235"/>
    <m/>
    <n v="1"/>
  </r>
  <r>
    <x v="139"/>
    <x v="54"/>
    <x v="54"/>
    <m/>
    <n v="1"/>
  </r>
  <r>
    <x v="140"/>
    <x v="359"/>
    <x v="358"/>
    <m/>
    <n v="10"/>
  </r>
  <r>
    <x v="140"/>
    <x v="88"/>
    <x v="88"/>
    <m/>
    <n v="1"/>
  </r>
  <r>
    <x v="140"/>
    <x v="51"/>
    <x v="51"/>
    <m/>
    <n v="1"/>
  </r>
  <r>
    <x v="140"/>
    <x v="32"/>
    <x v="32"/>
    <m/>
    <n v="5"/>
  </r>
  <r>
    <x v="140"/>
    <x v="211"/>
    <x v="211"/>
    <m/>
    <n v="1"/>
  </r>
  <r>
    <x v="140"/>
    <x v="168"/>
    <x v="168"/>
    <m/>
    <n v="1"/>
  </r>
  <r>
    <x v="140"/>
    <x v="6"/>
    <x v="6"/>
    <m/>
    <n v="2"/>
  </r>
  <r>
    <x v="140"/>
    <x v="0"/>
    <x v="0"/>
    <m/>
    <n v="2"/>
  </r>
  <r>
    <x v="140"/>
    <x v="286"/>
    <x v="286"/>
    <m/>
    <n v="1"/>
  </r>
  <r>
    <x v="140"/>
    <x v="210"/>
    <x v="210"/>
    <m/>
    <n v="1"/>
  </r>
  <r>
    <x v="140"/>
    <x v="228"/>
    <x v="228"/>
    <m/>
    <n v="5"/>
  </r>
  <r>
    <x v="140"/>
    <x v="268"/>
    <x v="268"/>
    <n v="3"/>
    <m/>
  </r>
  <r>
    <x v="140"/>
    <x v="3"/>
    <x v="3"/>
    <m/>
    <n v="1"/>
  </r>
  <r>
    <x v="140"/>
    <x v="168"/>
    <x v="168"/>
    <m/>
    <n v="1"/>
  </r>
  <r>
    <x v="140"/>
    <x v="39"/>
    <x v="39"/>
    <m/>
    <n v="1"/>
  </r>
  <r>
    <x v="140"/>
    <x v="105"/>
    <x v="105"/>
    <m/>
    <n v="100"/>
  </r>
  <r>
    <x v="140"/>
    <x v="227"/>
    <x v="227"/>
    <n v="36"/>
    <m/>
  </r>
  <r>
    <x v="140"/>
    <x v="0"/>
    <x v="0"/>
    <n v="1"/>
    <m/>
  </r>
  <r>
    <x v="140"/>
    <x v="209"/>
    <x v="209"/>
    <n v="2"/>
    <m/>
  </r>
  <r>
    <x v="140"/>
    <x v="283"/>
    <x v="283"/>
    <n v="8"/>
    <m/>
  </r>
  <r>
    <x v="140"/>
    <x v="124"/>
    <x v="124"/>
    <n v="33"/>
    <m/>
  </r>
  <r>
    <x v="140"/>
    <x v="342"/>
    <x v="341"/>
    <m/>
    <n v="1"/>
  </r>
  <r>
    <x v="140"/>
    <x v="353"/>
    <x v="352"/>
    <m/>
    <n v="1"/>
  </r>
  <r>
    <x v="140"/>
    <x v="504"/>
    <x v="500"/>
    <m/>
    <n v="1"/>
  </r>
  <r>
    <x v="140"/>
    <x v="18"/>
    <x v="18"/>
    <m/>
    <n v="1"/>
  </r>
  <r>
    <x v="140"/>
    <x v="19"/>
    <x v="19"/>
    <m/>
    <n v="1"/>
  </r>
  <r>
    <x v="140"/>
    <x v="20"/>
    <x v="20"/>
    <m/>
    <n v="1"/>
  </r>
  <r>
    <x v="140"/>
    <x v="453"/>
    <x v="450"/>
    <m/>
    <n v="1"/>
  </r>
  <r>
    <x v="140"/>
    <x v="24"/>
    <x v="24"/>
    <n v="40"/>
    <m/>
  </r>
  <r>
    <x v="140"/>
    <x v="0"/>
    <x v="0"/>
    <m/>
    <n v="1"/>
  </r>
  <r>
    <x v="140"/>
    <x v="168"/>
    <x v="168"/>
    <m/>
    <n v="1"/>
  </r>
  <r>
    <x v="140"/>
    <x v="176"/>
    <x v="176"/>
    <n v="40"/>
    <m/>
  </r>
  <r>
    <x v="140"/>
    <x v="0"/>
    <x v="0"/>
    <m/>
    <n v="1"/>
  </r>
  <r>
    <x v="140"/>
    <x v="211"/>
    <x v="211"/>
    <m/>
    <n v="1"/>
  </r>
  <r>
    <x v="140"/>
    <x v="142"/>
    <x v="142"/>
    <m/>
    <n v="1"/>
  </r>
  <r>
    <x v="140"/>
    <x v="51"/>
    <x v="51"/>
    <m/>
    <n v="1"/>
  </r>
  <r>
    <x v="140"/>
    <x v="77"/>
    <x v="77"/>
    <m/>
    <n v="1"/>
  </r>
  <r>
    <x v="140"/>
    <x v="126"/>
    <x v="126"/>
    <n v="2400"/>
    <m/>
  </r>
  <r>
    <x v="140"/>
    <x v="433"/>
    <x v="431"/>
    <n v="2400"/>
    <m/>
  </r>
  <r>
    <x v="140"/>
    <x v="265"/>
    <x v="265"/>
    <m/>
    <n v="2"/>
  </r>
  <r>
    <x v="140"/>
    <x v="215"/>
    <x v="215"/>
    <m/>
    <n v="2"/>
  </r>
  <r>
    <x v="140"/>
    <x v="452"/>
    <x v="449"/>
    <n v="50"/>
    <m/>
  </r>
  <r>
    <x v="140"/>
    <x v="52"/>
    <x v="52"/>
    <m/>
    <n v="1"/>
  </r>
  <r>
    <x v="140"/>
    <x v="177"/>
    <x v="177"/>
    <m/>
    <n v="1"/>
  </r>
  <r>
    <x v="140"/>
    <x v="54"/>
    <x v="54"/>
    <m/>
    <n v="1"/>
  </r>
  <r>
    <x v="140"/>
    <x v="135"/>
    <x v="135"/>
    <m/>
    <n v="2"/>
  </r>
  <r>
    <x v="140"/>
    <x v="284"/>
    <x v="284"/>
    <m/>
    <n v="1"/>
  </r>
  <r>
    <x v="140"/>
    <x v="121"/>
    <x v="121"/>
    <m/>
    <n v="1"/>
  </r>
  <r>
    <x v="140"/>
    <x v="110"/>
    <x v="110"/>
    <m/>
    <n v="1"/>
  </r>
  <r>
    <x v="140"/>
    <x v="111"/>
    <x v="111"/>
    <m/>
    <n v="2"/>
  </r>
  <r>
    <x v="140"/>
    <x v="24"/>
    <x v="24"/>
    <m/>
    <n v="2"/>
  </r>
  <r>
    <x v="140"/>
    <x v="21"/>
    <x v="21"/>
    <m/>
    <n v="1"/>
  </r>
  <r>
    <x v="140"/>
    <x v="92"/>
    <x v="92"/>
    <m/>
    <n v="10"/>
  </r>
  <r>
    <x v="140"/>
    <x v="152"/>
    <x v="152"/>
    <m/>
    <n v="10"/>
  </r>
  <r>
    <x v="140"/>
    <x v="262"/>
    <x v="262"/>
    <m/>
    <n v="10"/>
  </r>
  <r>
    <x v="140"/>
    <x v="188"/>
    <x v="188"/>
    <m/>
    <n v="10"/>
  </r>
  <r>
    <x v="140"/>
    <x v="53"/>
    <x v="53"/>
    <m/>
    <n v="2"/>
  </r>
  <r>
    <x v="140"/>
    <x v="112"/>
    <x v="112"/>
    <m/>
    <n v="1"/>
  </r>
  <r>
    <x v="140"/>
    <x v="29"/>
    <x v="29"/>
    <m/>
    <n v="2"/>
  </r>
  <r>
    <x v="140"/>
    <x v="414"/>
    <x v="117"/>
    <m/>
    <n v="1"/>
  </r>
  <r>
    <x v="140"/>
    <x v="275"/>
    <x v="275"/>
    <m/>
    <n v="6"/>
  </r>
  <r>
    <x v="140"/>
    <x v="423"/>
    <x v="421"/>
    <m/>
    <n v="1"/>
  </r>
  <r>
    <x v="140"/>
    <x v="27"/>
    <x v="27"/>
    <m/>
    <n v="1"/>
  </r>
  <r>
    <x v="140"/>
    <x v="220"/>
    <x v="220"/>
    <m/>
    <n v="1"/>
  </r>
  <r>
    <x v="140"/>
    <x v="179"/>
    <x v="179"/>
    <m/>
    <n v="4"/>
  </r>
  <r>
    <x v="140"/>
    <x v="36"/>
    <x v="36"/>
    <m/>
    <n v="1"/>
  </r>
  <r>
    <x v="140"/>
    <x v="113"/>
    <x v="113"/>
    <m/>
    <n v="2"/>
  </r>
  <r>
    <x v="140"/>
    <x v="53"/>
    <x v="53"/>
    <m/>
    <n v="1"/>
  </r>
  <r>
    <x v="141"/>
    <x v="88"/>
    <x v="88"/>
    <m/>
    <n v="2"/>
  </r>
  <r>
    <x v="141"/>
    <x v="10"/>
    <x v="10"/>
    <m/>
    <n v="10"/>
  </r>
  <r>
    <x v="142"/>
    <x v="403"/>
    <x v="402"/>
    <m/>
    <n v="1"/>
  </r>
  <r>
    <x v="142"/>
    <x v="8"/>
    <x v="8"/>
    <m/>
    <n v="2"/>
  </r>
  <r>
    <x v="142"/>
    <x v="239"/>
    <x v="239"/>
    <m/>
    <n v="1"/>
  </r>
  <r>
    <x v="143"/>
    <x v="373"/>
    <x v="372"/>
    <n v="1"/>
    <m/>
  </r>
  <r>
    <x v="143"/>
    <x v="257"/>
    <x v="257"/>
    <m/>
    <n v="1"/>
  </r>
  <r>
    <x v="143"/>
    <x v="373"/>
    <x v="372"/>
    <m/>
    <n v="1"/>
  </r>
  <r>
    <x v="143"/>
    <x v="179"/>
    <x v="179"/>
    <n v="10"/>
    <m/>
  </r>
  <r>
    <x v="143"/>
    <x v="24"/>
    <x v="24"/>
    <m/>
    <n v="1"/>
  </r>
  <r>
    <x v="143"/>
    <x v="176"/>
    <x v="176"/>
    <m/>
    <n v="1"/>
  </r>
  <r>
    <x v="143"/>
    <x v="110"/>
    <x v="110"/>
    <m/>
    <n v="1"/>
  </r>
  <r>
    <x v="143"/>
    <x v="111"/>
    <x v="111"/>
    <m/>
    <n v="2"/>
  </r>
  <r>
    <x v="143"/>
    <x v="26"/>
    <x v="26"/>
    <m/>
    <n v="2"/>
  </r>
  <r>
    <x v="143"/>
    <x v="0"/>
    <x v="0"/>
    <n v="6"/>
    <m/>
  </r>
  <r>
    <x v="143"/>
    <x v="0"/>
    <x v="0"/>
    <m/>
    <n v="2"/>
  </r>
  <r>
    <x v="143"/>
    <x v="177"/>
    <x v="177"/>
    <m/>
    <n v="1"/>
  </r>
  <r>
    <x v="143"/>
    <x v="437"/>
    <x v="435"/>
    <n v="1"/>
    <m/>
  </r>
  <r>
    <x v="143"/>
    <x v="437"/>
    <x v="435"/>
    <n v="8"/>
    <m/>
  </r>
  <r>
    <x v="143"/>
    <x v="192"/>
    <x v="192"/>
    <m/>
    <n v="2"/>
  </r>
  <r>
    <x v="143"/>
    <x v="121"/>
    <x v="121"/>
    <m/>
    <n v="3"/>
  </r>
  <r>
    <x v="143"/>
    <x v="110"/>
    <x v="110"/>
    <m/>
    <n v="2"/>
  </r>
  <r>
    <x v="143"/>
    <x v="111"/>
    <x v="111"/>
    <m/>
    <n v="5"/>
  </r>
  <r>
    <x v="143"/>
    <x v="26"/>
    <x v="26"/>
    <m/>
    <n v="3"/>
  </r>
  <r>
    <x v="143"/>
    <x v="24"/>
    <x v="24"/>
    <m/>
    <n v="4"/>
  </r>
  <r>
    <x v="143"/>
    <x v="176"/>
    <x v="176"/>
    <m/>
    <n v="3"/>
  </r>
  <r>
    <x v="143"/>
    <x v="314"/>
    <x v="313"/>
    <m/>
    <n v="1"/>
  </r>
  <r>
    <x v="143"/>
    <x v="91"/>
    <x v="91"/>
    <m/>
    <n v="10"/>
  </r>
  <r>
    <x v="143"/>
    <x v="93"/>
    <x v="93"/>
    <m/>
    <n v="10"/>
  </r>
  <r>
    <x v="143"/>
    <x v="30"/>
    <x v="30"/>
    <m/>
    <n v="20"/>
  </r>
  <r>
    <x v="143"/>
    <x v="187"/>
    <x v="187"/>
    <m/>
    <n v="20"/>
  </r>
  <r>
    <x v="143"/>
    <x v="188"/>
    <x v="188"/>
    <m/>
    <n v="10"/>
  </r>
  <r>
    <x v="143"/>
    <x v="302"/>
    <x v="301"/>
    <m/>
    <n v="10"/>
  </r>
  <r>
    <x v="143"/>
    <x v="303"/>
    <x v="302"/>
    <m/>
    <n v="1"/>
  </r>
  <r>
    <x v="143"/>
    <x v="15"/>
    <x v="15"/>
    <m/>
    <n v="50"/>
  </r>
  <r>
    <x v="143"/>
    <x v="16"/>
    <x v="16"/>
    <m/>
    <n v="50"/>
  </r>
  <r>
    <x v="143"/>
    <x v="189"/>
    <x v="189"/>
    <m/>
    <n v="50"/>
  </r>
  <r>
    <x v="143"/>
    <x v="14"/>
    <x v="14"/>
    <m/>
    <n v="100"/>
  </r>
  <r>
    <x v="143"/>
    <x v="13"/>
    <x v="13"/>
    <m/>
    <n v="100"/>
  </r>
  <r>
    <x v="143"/>
    <x v="21"/>
    <x v="21"/>
    <m/>
    <n v="1"/>
  </r>
  <r>
    <x v="143"/>
    <x v="20"/>
    <x v="20"/>
    <m/>
    <n v="2"/>
  </r>
  <r>
    <x v="143"/>
    <x v="18"/>
    <x v="18"/>
    <m/>
    <n v="2"/>
  </r>
  <r>
    <x v="143"/>
    <x v="19"/>
    <x v="19"/>
    <m/>
    <n v="2"/>
  </r>
  <r>
    <x v="143"/>
    <x v="30"/>
    <x v="30"/>
    <m/>
    <n v="1"/>
  </r>
  <r>
    <x v="143"/>
    <x v="49"/>
    <x v="49"/>
    <m/>
    <n v="5"/>
  </r>
  <r>
    <x v="143"/>
    <x v="423"/>
    <x v="421"/>
    <m/>
    <n v="1"/>
  </r>
  <r>
    <x v="143"/>
    <x v="178"/>
    <x v="178"/>
    <m/>
    <n v="4"/>
  </r>
  <r>
    <x v="143"/>
    <x v="179"/>
    <x v="179"/>
    <m/>
    <n v="5"/>
  </r>
  <r>
    <x v="143"/>
    <x v="112"/>
    <x v="112"/>
    <m/>
    <n v="1"/>
  </r>
  <r>
    <x v="143"/>
    <x v="113"/>
    <x v="113"/>
    <m/>
    <n v="5"/>
  </r>
  <r>
    <x v="143"/>
    <x v="403"/>
    <x v="402"/>
    <m/>
    <n v="2"/>
  </r>
  <r>
    <x v="143"/>
    <x v="251"/>
    <x v="251"/>
    <m/>
    <n v="2"/>
  </r>
  <r>
    <x v="143"/>
    <x v="28"/>
    <x v="28"/>
    <m/>
    <n v="4"/>
  </r>
  <r>
    <x v="143"/>
    <x v="29"/>
    <x v="29"/>
    <m/>
    <n v="1"/>
  </r>
  <r>
    <x v="143"/>
    <x v="414"/>
    <x v="117"/>
    <m/>
    <n v="2"/>
  </r>
  <r>
    <x v="143"/>
    <x v="8"/>
    <x v="8"/>
    <m/>
    <n v="4"/>
  </r>
  <r>
    <x v="143"/>
    <x v="33"/>
    <x v="33"/>
    <m/>
    <n v="5"/>
  </r>
  <r>
    <x v="143"/>
    <x v="119"/>
    <x v="119"/>
    <m/>
    <n v="300"/>
  </r>
  <r>
    <x v="143"/>
    <x v="141"/>
    <x v="141"/>
    <m/>
    <n v="1"/>
  </r>
  <r>
    <x v="143"/>
    <x v="121"/>
    <x v="121"/>
    <m/>
    <n v="5"/>
  </r>
  <r>
    <x v="143"/>
    <x v="190"/>
    <x v="190"/>
    <m/>
    <n v="12"/>
  </r>
  <r>
    <x v="143"/>
    <x v="275"/>
    <x v="275"/>
    <m/>
    <n v="12"/>
  </r>
  <r>
    <x v="144"/>
    <x v="6"/>
    <x v="6"/>
    <m/>
    <n v="2"/>
  </r>
  <r>
    <x v="144"/>
    <x v="88"/>
    <x v="88"/>
    <m/>
    <n v="4"/>
  </r>
  <r>
    <x v="144"/>
    <x v="0"/>
    <x v="0"/>
    <n v="12"/>
    <m/>
  </r>
  <r>
    <x v="144"/>
    <x v="505"/>
    <x v="501"/>
    <n v="1"/>
    <m/>
  </r>
  <r>
    <x v="144"/>
    <x v="0"/>
    <x v="0"/>
    <m/>
    <n v="6"/>
  </r>
  <r>
    <x v="144"/>
    <x v="251"/>
    <x v="251"/>
    <n v="2"/>
    <m/>
  </r>
  <r>
    <x v="144"/>
    <x v="403"/>
    <x v="402"/>
    <m/>
    <n v="5"/>
  </r>
  <r>
    <x v="144"/>
    <x v="251"/>
    <x v="251"/>
    <m/>
    <n v="10"/>
  </r>
  <r>
    <x v="144"/>
    <x v="9"/>
    <x v="9"/>
    <m/>
    <n v="2"/>
  </r>
  <r>
    <x v="144"/>
    <x v="166"/>
    <x v="166"/>
    <m/>
    <n v="1"/>
  </r>
  <r>
    <x v="144"/>
    <x v="227"/>
    <x v="227"/>
    <m/>
    <n v="6"/>
  </r>
  <r>
    <x v="144"/>
    <x v="359"/>
    <x v="358"/>
    <n v="100"/>
    <m/>
  </r>
  <r>
    <x v="144"/>
    <x v="193"/>
    <x v="193"/>
    <m/>
    <n v="1"/>
  </r>
  <r>
    <x v="144"/>
    <x v="111"/>
    <x v="111"/>
    <n v="40"/>
    <m/>
  </r>
  <r>
    <x v="144"/>
    <x v="110"/>
    <x v="110"/>
    <n v="16"/>
    <m/>
  </r>
  <r>
    <x v="144"/>
    <x v="479"/>
    <x v="270"/>
    <m/>
    <n v="1"/>
  </r>
  <r>
    <x v="144"/>
    <x v="77"/>
    <x v="77"/>
    <m/>
    <n v="1"/>
  </r>
  <r>
    <x v="144"/>
    <x v="0"/>
    <x v="0"/>
    <n v="10"/>
    <m/>
  </r>
  <r>
    <x v="144"/>
    <x v="170"/>
    <x v="170"/>
    <m/>
    <n v="1"/>
  </r>
  <r>
    <x v="144"/>
    <x v="186"/>
    <x v="186"/>
    <m/>
    <n v="50"/>
  </r>
  <r>
    <x v="144"/>
    <x v="12"/>
    <x v="12"/>
    <m/>
    <n v="300"/>
  </r>
  <r>
    <x v="144"/>
    <x v="257"/>
    <x v="257"/>
    <m/>
    <n v="1"/>
  </r>
  <r>
    <x v="144"/>
    <x v="418"/>
    <x v="416"/>
    <m/>
    <n v="10"/>
  </r>
  <r>
    <x v="144"/>
    <x v="21"/>
    <x v="21"/>
    <m/>
    <n v="1"/>
  </r>
  <r>
    <x v="144"/>
    <x v="133"/>
    <x v="133"/>
    <m/>
    <n v="10"/>
  </r>
  <r>
    <x v="144"/>
    <x v="173"/>
    <x v="173"/>
    <m/>
    <n v="50"/>
  </r>
  <r>
    <x v="144"/>
    <x v="14"/>
    <x v="14"/>
    <m/>
    <n v="50"/>
  </r>
  <r>
    <x v="144"/>
    <x v="189"/>
    <x v="189"/>
    <m/>
    <n v="74"/>
  </r>
  <r>
    <x v="144"/>
    <x v="15"/>
    <x v="15"/>
    <m/>
    <n v="50"/>
  </r>
  <r>
    <x v="144"/>
    <x v="16"/>
    <x v="16"/>
    <m/>
    <n v="50"/>
  </r>
  <r>
    <x v="144"/>
    <x v="17"/>
    <x v="17"/>
    <m/>
    <n v="50"/>
  </r>
  <r>
    <x v="144"/>
    <x v="0"/>
    <x v="0"/>
    <m/>
    <n v="6"/>
  </r>
  <r>
    <x v="144"/>
    <x v="168"/>
    <x v="168"/>
    <m/>
    <n v="10"/>
  </r>
  <r>
    <x v="144"/>
    <x v="186"/>
    <x v="186"/>
    <m/>
    <n v="100"/>
  </r>
  <r>
    <x v="144"/>
    <x v="297"/>
    <x v="297"/>
    <m/>
    <n v="300"/>
  </r>
  <r>
    <x v="144"/>
    <x v="54"/>
    <x v="54"/>
    <m/>
    <n v="2"/>
  </r>
  <r>
    <x v="144"/>
    <x v="6"/>
    <x v="6"/>
    <m/>
    <n v="20"/>
  </r>
  <r>
    <x v="144"/>
    <x v="88"/>
    <x v="88"/>
    <m/>
    <n v="20"/>
  </r>
  <r>
    <x v="144"/>
    <x v="95"/>
    <x v="95"/>
    <m/>
    <n v="12"/>
  </r>
  <r>
    <x v="144"/>
    <x v="116"/>
    <x v="116"/>
    <m/>
    <n v="10"/>
  </r>
  <r>
    <x v="144"/>
    <x v="414"/>
    <x v="117"/>
    <m/>
    <n v="6"/>
  </r>
  <r>
    <x v="144"/>
    <x v="28"/>
    <x v="28"/>
    <m/>
    <n v="3"/>
  </r>
  <r>
    <x v="144"/>
    <x v="29"/>
    <x v="29"/>
    <m/>
    <n v="5"/>
  </r>
  <r>
    <x v="144"/>
    <x v="30"/>
    <x v="30"/>
    <m/>
    <n v="20"/>
  </r>
  <r>
    <x v="144"/>
    <x v="115"/>
    <x v="115"/>
    <m/>
    <n v="20"/>
  </r>
  <r>
    <x v="144"/>
    <x v="132"/>
    <x v="132"/>
    <m/>
    <n v="1000"/>
  </r>
  <r>
    <x v="144"/>
    <x v="310"/>
    <x v="309"/>
    <m/>
    <n v="2"/>
  </r>
  <r>
    <x v="145"/>
    <x v="88"/>
    <x v="88"/>
    <m/>
    <n v="2"/>
  </r>
  <r>
    <x v="145"/>
    <x v="210"/>
    <x v="210"/>
    <m/>
    <n v="2"/>
  </r>
  <r>
    <x v="145"/>
    <x v="369"/>
    <x v="368"/>
    <m/>
    <n v="2"/>
  </r>
  <r>
    <x v="145"/>
    <x v="412"/>
    <x v="411"/>
    <m/>
    <n v="3"/>
  </r>
  <r>
    <x v="145"/>
    <x v="452"/>
    <x v="449"/>
    <m/>
    <n v="10"/>
  </r>
  <r>
    <x v="145"/>
    <x v="297"/>
    <x v="297"/>
    <m/>
    <n v="100"/>
  </r>
  <r>
    <x v="145"/>
    <x v="299"/>
    <x v="299"/>
    <m/>
    <n v="100"/>
  </r>
  <r>
    <x v="145"/>
    <x v="402"/>
    <x v="401"/>
    <m/>
    <n v="100"/>
  </r>
  <r>
    <x v="145"/>
    <x v="349"/>
    <x v="348"/>
    <m/>
    <n v="100"/>
  </r>
  <r>
    <x v="145"/>
    <x v="424"/>
    <x v="422"/>
    <m/>
    <n v="50"/>
  </r>
  <r>
    <x v="145"/>
    <x v="506"/>
    <x v="502"/>
    <m/>
    <n v="50"/>
  </r>
  <r>
    <x v="145"/>
    <x v="507"/>
    <x v="503"/>
    <m/>
    <n v="50"/>
  </r>
  <r>
    <x v="145"/>
    <x v="508"/>
    <x v="504"/>
    <m/>
    <n v="100"/>
  </r>
  <r>
    <x v="145"/>
    <x v="472"/>
    <x v="469"/>
    <m/>
    <n v="10"/>
  </r>
  <r>
    <x v="145"/>
    <x v="509"/>
    <x v="505"/>
    <m/>
    <n v="10"/>
  </r>
  <r>
    <x v="145"/>
    <x v="510"/>
    <x v="506"/>
    <m/>
    <n v="50"/>
  </r>
  <r>
    <x v="145"/>
    <x v="511"/>
    <x v="507"/>
    <m/>
    <n v="50"/>
  </r>
  <r>
    <x v="145"/>
    <x v="425"/>
    <x v="423"/>
    <m/>
    <n v="50"/>
  </r>
  <r>
    <x v="145"/>
    <x v="484"/>
    <x v="480"/>
    <m/>
    <n v="10"/>
  </r>
  <r>
    <x v="145"/>
    <x v="418"/>
    <x v="416"/>
    <m/>
    <n v="50"/>
  </r>
  <r>
    <x v="145"/>
    <x v="483"/>
    <x v="479"/>
    <m/>
    <n v="100"/>
  </r>
  <r>
    <x v="145"/>
    <x v="390"/>
    <x v="389"/>
    <m/>
    <n v="100"/>
  </r>
  <r>
    <x v="145"/>
    <x v="383"/>
    <x v="382"/>
    <m/>
    <n v="100"/>
  </r>
  <r>
    <x v="145"/>
    <x v="450"/>
    <x v="447"/>
    <m/>
    <n v="10"/>
  </r>
  <r>
    <x v="145"/>
    <x v="482"/>
    <x v="478"/>
    <m/>
    <n v="5"/>
  </r>
  <r>
    <x v="145"/>
    <x v="312"/>
    <x v="311"/>
    <m/>
    <n v="5"/>
  </r>
  <r>
    <x v="145"/>
    <x v="457"/>
    <x v="454"/>
    <m/>
    <n v="10"/>
  </r>
  <r>
    <x v="145"/>
    <x v="313"/>
    <x v="312"/>
    <m/>
    <n v="5"/>
  </r>
  <r>
    <x v="145"/>
    <x v="481"/>
    <x v="477"/>
    <m/>
    <n v="5"/>
  </r>
  <r>
    <x v="145"/>
    <x v="277"/>
    <x v="277"/>
    <m/>
    <n v="50"/>
  </r>
  <r>
    <x v="145"/>
    <x v="426"/>
    <x v="424"/>
    <m/>
    <n v="50"/>
  </r>
  <r>
    <x v="145"/>
    <x v="512"/>
    <x v="508"/>
    <m/>
    <n v="100"/>
  </r>
  <r>
    <x v="145"/>
    <x v="173"/>
    <x v="173"/>
    <m/>
    <n v="50"/>
  </r>
  <r>
    <x v="145"/>
    <x v="13"/>
    <x v="13"/>
    <m/>
    <n v="50"/>
  </r>
  <r>
    <x v="145"/>
    <x v="14"/>
    <x v="14"/>
    <m/>
    <n v="50"/>
  </r>
  <r>
    <x v="145"/>
    <x v="468"/>
    <x v="465"/>
    <m/>
    <n v="15"/>
  </r>
  <r>
    <x v="145"/>
    <x v="172"/>
    <x v="172"/>
    <m/>
    <n v="50"/>
  </r>
  <r>
    <x v="145"/>
    <x v="16"/>
    <x v="16"/>
    <m/>
    <n v="50"/>
  </r>
  <r>
    <x v="145"/>
    <x v="17"/>
    <x v="17"/>
    <m/>
    <n v="50"/>
  </r>
  <r>
    <x v="145"/>
    <x v="15"/>
    <x v="15"/>
    <m/>
    <n v="50"/>
  </r>
  <r>
    <x v="145"/>
    <x v="189"/>
    <x v="189"/>
    <m/>
    <n v="50"/>
  </r>
  <r>
    <x v="145"/>
    <x v="385"/>
    <x v="384"/>
    <m/>
    <n v="1"/>
  </r>
  <r>
    <x v="145"/>
    <x v="415"/>
    <x v="413"/>
    <m/>
    <n v="1"/>
  </r>
  <r>
    <x v="145"/>
    <x v="234"/>
    <x v="234"/>
    <m/>
    <n v="1"/>
  </r>
  <r>
    <x v="145"/>
    <x v="193"/>
    <x v="193"/>
    <m/>
    <n v="1"/>
  </r>
  <r>
    <x v="145"/>
    <x v="464"/>
    <x v="461"/>
    <m/>
    <n v="3"/>
  </r>
  <r>
    <x v="145"/>
    <x v="138"/>
    <x v="138"/>
    <m/>
    <n v="2"/>
  </r>
  <r>
    <x v="145"/>
    <x v="278"/>
    <x v="278"/>
    <m/>
    <n v="1"/>
  </r>
  <r>
    <x v="145"/>
    <x v="268"/>
    <x v="268"/>
    <m/>
    <n v="1"/>
  </r>
  <r>
    <x v="145"/>
    <x v="293"/>
    <x v="293"/>
    <m/>
    <n v="1"/>
  </r>
  <r>
    <x v="145"/>
    <x v="250"/>
    <x v="250"/>
    <m/>
    <n v="1"/>
  </r>
  <r>
    <x v="145"/>
    <x v="175"/>
    <x v="175"/>
    <m/>
    <n v="1"/>
  </r>
  <r>
    <x v="145"/>
    <x v="444"/>
    <x v="441"/>
    <m/>
    <n v="1"/>
  </r>
  <r>
    <x v="145"/>
    <x v="343"/>
    <x v="342"/>
    <m/>
    <n v="1"/>
  </r>
  <r>
    <x v="145"/>
    <x v="295"/>
    <x v="295"/>
    <m/>
    <n v="1"/>
  </r>
  <r>
    <x v="145"/>
    <x v="230"/>
    <x v="230"/>
    <m/>
    <n v="1"/>
  </r>
  <r>
    <x v="145"/>
    <x v="294"/>
    <x v="294"/>
    <m/>
    <n v="1"/>
  </r>
  <r>
    <x v="145"/>
    <x v="493"/>
    <x v="489"/>
    <m/>
    <n v="1"/>
  </r>
  <r>
    <x v="145"/>
    <x v="474"/>
    <x v="471"/>
    <m/>
    <n v="1"/>
  </r>
  <r>
    <x v="145"/>
    <x v="231"/>
    <x v="231"/>
    <m/>
    <n v="1"/>
  </r>
  <r>
    <x v="145"/>
    <x v="264"/>
    <x v="264"/>
    <m/>
    <n v="1"/>
  </r>
  <r>
    <x v="145"/>
    <x v="229"/>
    <x v="229"/>
    <m/>
    <n v="1"/>
  </r>
  <r>
    <x v="145"/>
    <x v="78"/>
    <x v="78"/>
    <m/>
    <n v="3"/>
  </r>
  <r>
    <x v="145"/>
    <x v="3"/>
    <x v="3"/>
    <m/>
    <n v="1"/>
  </r>
  <r>
    <x v="145"/>
    <x v="138"/>
    <x v="138"/>
    <m/>
    <n v="1"/>
  </r>
  <r>
    <x v="145"/>
    <x v="4"/>
    <x v="4"/>
    <m/>
    <n v="1"/>
  </r>
  <r>
    <x v="145"/>
    <x v="211"/>
    <x v="211"/>
    <m/>
    <n v="1"/>
  </r>
  <r>
    <x v="145"/>
    <x v="385"/>
    <x v="384"/>
    <m/>
    <n v="1"/>
  </r>
  <r>
    <x v="145"/>
    <x v="142"/>
    <x v="142"/>
    <m/>
    <n v="1"/>
  </r>
  <r>
    <x v="145"/>
    <x v="454"/>
    <x v="451"/>
    <m/>
    <n v="2"/>
  </r>
  <r>
    <x v="145"/>
    <x v="0"/>
    <x v="0"/>
    <m/>
    <n v="1"/>
  </r>
  <r>
    <x v="145"/>
    <x v="168"/>
    <x v="168"/>
    <n v="20"/>
    <m/>
  </r>
  <r>
    <x v="145"/>
    <x v="4"/>
    <x v="4"/>
    <n v="3"/>
    <m/>
  </r>
  <r>
    <x v="145"/>
    <x v="0"/>
    <x v="0"/>
    <m/>
    <n v="2"/>
  </r>
  <r>
    <x v="145"/>
    <x v="0"/>
    <x v="0"/>
    <m/>
    <n v="1"/>
  </r>
  <r>
    <x v="145"/>
    <x v="78"/>
    <x v="78"/>
    <m/>
    <n v="6"/>
  </r>
  <r>
    <x v="145"/>
    <x v="513"/>
    <x v="509"/>
    <n v="60"/>
    <m/>
  </r>
  <r>
    <x v="145"/>
    <x v="514"/>
    <x v="510"/>
    <n v="60"/>
    <m/>
  </r>
  <r>
    <x v="145"/>
    <x v="423"/>
    <x v="421"/>
    <m/>
    <n v="1"/>
  </r>
  <r>
    <x v="145"/>
    <x v="27"/>
    <x v="27"/>
    <m/>
    <n v="2"/>
  </r>
  <r>
    <x v="145"/>
    <x v="178"/>
    <x v="178"/>
    <m/>
    <n v="2"/>
  </r>
  <r>
    <x v="145"/>
    <x v="179"/>
    <x v="179"/>
    <m/>
    <n v="5"/>
  </r>
  <r>
    <x v="145"/>
    <x v="54"/>
    <x v="54"/>
    <m/>
    <n v="2"/>
  </r>
  <r>
    <x v="145"/>
    <x v="54"/>
    <x v="54"/>
    <n v="10"/>
    <m/>
  </r>
  <r>
    <x v="145"/>
    <x v="237"/>
    <x v="237"/>
    <m/>
    <n v="1"/>
  </r>
  <r>
    <x v="145"/>
    <x v="403"/>
    <x v="402"/>
    <m/>
    <n v="1"/>
  </r>
  <r>
    <x v="145"/>
    <x v="251"/>
    <x v="251"/>
    <m/>
    <n v="2"/>
  </r>
  <r>
    <x v="145"/>
    <x v="28"/>
    <x v="28"/>
    <m/>
    <n v="3"/>
  </r>
  <r>
    <x v="145"/>
    <x v="29"/>
    <x v="29"/>
    <m/>
    <n v="3"/>
  </r>
  <r>
    <x v="145"/>
    <x v="114"/>
    <x v="114"/>
    <m/>
    <n v="2"/>
  </r>
  <r>
    <x v="145"/>
    <x v="414"/>
    <x v="117"/>
    <m/>
    <n v="2"/>
  </r>
  <r>
    <x v="145"/>
    <x v="8"/>
    <x v="8"/>
    <m/>
    <n v="4"/>
  </r>
  <r>
    <x v="145"/>
    <x v="33"/>
    <x v="33"/>
    <m/>
    <n v="14"/>
  </r>
  <r>
    <x v="145"/>
    <x v="180"/>
    <x v="180"/>
    <m/>
    <n v="13"/>
  </r>
  <r>
    <x v="145"/>
    <x v="119"/>
    <x v="119"/>
    <m/>
    <n v="200"/>
  </r>
  <r>
    <x v="145"/>
    <x v="275"/>
    <x v="275"/>
    <m/>
    <n v="6"/>
  </r>
  <r>
    <x v="145"/>
    <x v="77"/>
    <x v="77"/>
    <m/>
    <n v="2"/>
  </r>
  <r>
    <x v="145"/>
    <x v="321"/>
    <x v="320"/>
    <m/>
    <n v="2"/>
  </r>
  <r>
    <x v="145"/>
    <x v="210"/>
    <x v="210"/>
    <m/>
    <n v="1"/>
  </r>
  <r>
    <x v="145"/>
    <x v="48"/>
    <x v="48"/>
    <m/>
    <n v="1"/>
  </r>
  <r>
    <x v="145"/>
    <x v="3"/>
    <x v="3"/>
    <m/>
    <n v="6"/>
  </r>
  <r>
    <x v="146"/>
    <x v="384"/>
    <x v="383"/>
    <n v="34"/>
    <m/>
  </r>
  <r>
    <x v="146"/>
    <x v="331"/>
    <x v="330"/>
    <m/>
    <n v="1"/>
  </r>
  <r>
    <x v="146"/>
    <x v="215"/>
    <x v="215"/>
    <m/>
    <n v="1"/>
  </r>
  <r>
    <x v="146"/>
    <x v="291"/>
    <x v="291"/>
    <m/>
    <n v="1"/>
  </r>
  <r>
    <x v="146"/>
    <x v="49"/>
    <x v="49"/>
    <m/>
    <n v="5"/>
  </r>
  <r>
    <x v="146"/>
    <x v="139"/>
    <x v="139"/>
    <m/>
    <n v="5"/>
  </r>
  <r>
    <x v="146"/>
    <x v="132"/>
    <x v="132"/>
    <m/>
    <n v="200"/>
  </r>
  <r>
    <x v="146"/>
    <x v="281"/>
    <x v="281"/>
    <m/>
    <n v="10"/>
  </r>
  <r>
    <x v="146"/>
    <x v="105"/>
    <x v="105"/>
    <m/>
    <n v="18"/>
  </r>
  <r>
    <x v="146"/>
    <x v="277"/>
    <x v="277"/>
    <n v="1250"/>
    <m/>
  </r>
  <r>
    <x v="146"/>
    <x v="455"/>
    <x v="452"/>
    <n v="50"/>
    <m/>
  </r>
  <r>
    <x v="146"/>
    <x v="507"/>
    <x v="503"/>
    <n v="50"/>
    <m/>
  </r>
  <r>
    <x v="146"/>
    <x v="506"/>
    <x v="502"/>
    <m/>
    <n v="50"/>
  </r>
  <r>
    <x v="146"/>
    <x v="119"/>
    <x v="119"/>
    <m/>
    <n v="988"/>
  </r>
  <r>
    <x v="146"/>
    <x v="276"/>
    <x v="276"/>
    <m/>
    <n v="1350"/>
  </r>
  <r>
    <x v="146"/>
    <x v="468"/>
    <x v="465"/>
    <n v="5"/>
    <m/>
  </r>
  <r>
    <x v="146"/>
    <x v="311"/>
    <x v="310"/>
    <n v="50"/>
    <m/>
  </r>
  <r>
    <x v="146"/>
    <x v="255"/>
    <x v="255"/>
    <m/>
    <n v="1000"/>
  </r>
  <r>
    <x v="146"/>
    <x v="173"/>
    <x v="173"/>
    <m/>
    <n v="22"/>
  </r>
  <r>
    <x v="146"/>
    <x v="13"/>
    <x v="13"/>
    <m/>
    <n v="50"/>
  </r>
  <r>
    <x v="146"/>
    <x v="347"/>
    <x v="346"/>
    <m/>
    <n v="98"/>
  </r>
  <r>
    <x v="146"/>
    <x v="112"/>
    <x v="112"/>
    <m/>
    <n v="2"/>
  </r>
  <r>
    <x v="146"/>
    <x v="219"/>
    <x v="219"/>
    <n v="3"/>
    <m/>
  </r>
  <r>
    <x v="146"/>
    <x v="11"/>
    <x v="11"/>
    <n v="20"/>
    <m/>
  </r>
  <r>
    <x v="146"/>
    <x v="214"/>
    <x v="214"/>
    <m/>
    <n v="8"/>
  </r>
  <r>
    <x v="146"/>
    <x v="326"/>
    <x v="325"/>
    <n v="50"/>
    <m/>
  </r>
  <r>
    <x v="146"/>
    <x v="357"/>
    <x v="356"/>
    <m/>
    <n v="7"/>
  </r>
  <r>
    <x v="146"/>
    <x v="186"/>
    <x v="186"/>
    <m/>
    <n v="75"/>
  </r>
  <r>
    <x v="146"/>
    <x v="10"/>
    <x v="10"/>
    <m/>
    <n v="10"/>
  </r>
  <r>
    <x v="146"/>
    <x v="10"/>
    <x v="10"/>
    <n v="10"/>
    <m/>
  </r>
  <r>
    <x v="146"/>
    <x v="11"/>
    <x v="11"/>
    <m/>
    <n v="20"/>
  </r>
  <r>
    <x v="146"/>
    <x v="214"/>
    <x v="214"/>
    <n v="8"/>
    <m/>
  </r>
  <r>
    <x v="146"/>
    <x v="326"/>
    <x v="325"/>
    <m/>
    <n v="67"/>
  </r>
  <r>
    <x v="146"/>
    <x v="515"/>
    <x v="511"/>
    <n v="50"/>
    <m/>
  </r>
  <r>
    <x v="146"/>
    <x v="302"/>
    <x v="301"/>
    <m/>
    <n v="10"/>
  </r>
  <r>
    <x v="146"/>
    <x v="357"/>
    <x v="356"/>
    <n v="7"/>
    <m/>
  </r>
  <r>
    <x v="146"/>
    <x v="186"/>
    <x v="186"/>
    <n v="75"/>
    <m/>
  </r>
  <r>
    <x v="146"/>
    <x v="168"/>
    <x v="168"/>
    <m/>
    <n v="1"/>
  </r>
  <r>
    <x v="146"/>
    <x v="0"/>
    <x v="0"/>
    <m/>
    <n v="1"/>
  </r>
  <r>
    <x v="146"/>
    <x v="0"/>
    <x v="0"/>
    <m/>
    <n v="1"/>
  </r>
  <r>
    <x v="146"/>
    <x v="53"/>
    <x v="53"/>
    <m/>
    <n v="1"/>
  </r>
  <r>
    <x v="146"/>
    <x v="40"/>
    <x v="40"/>
    <m/>
    <n v="1"/>
  </r>
  <r>
    <x v="146"/>
    <x v="312"/>
    <x v="311"/>
    <n v="100"/>
    <m/>
  </r>
  <r>
    <x v="146"/>
    <x v="511"/>
    <x v="507"/>
    <n v="200"/>
    <m/>
  </r>
  <r>
    <x v="146"/>
    <x v="483"/>
    <x v="479"/>
    <n v="500"/>
    <m/>
  </r>
  <r>
    <x v="146"/>
    <x v="427"/>
    <x v="425"/>
    <n v="200"/>
    <m/>
  </r>
  <r>
    <x v="146"/>
    <x v="421"/>
    <x v="419"/>
    <n v="200"/>
    <m/>
  </r>
  <r>
    <x v="146"/>
    <x v="186"/>
    <x v="186"/>
    <n v="100"/>
    <m/>
  </r>
  <r>
    <x v="146"/>
    <x v="482"/>
    <x v="478"/>
    <n v="50"/>
    <m/>
  </r>
  <r>
    <x v="146"/>
    <x v="297"/>
    <x v="297"/>
    <n v="400"/>
    <m/>
  </r>
  <r>
    <x v="146"/>
    <x v="472"/>
    <x v="469"/>
    <n v="50"/>
    <m/>
  </r>
  <r>
    <x v="146"/>
    <x v="452"/>
    <x v="449"/>
    <n v="100"/>
    <m/>
  </r>
  <r>
    <x v="146"/>
    <x v="450"/>
    <x v="447"/>
    <n v="100"/>
    <m/>
  </r>
  <r>
    <x v="146"/>
    <x v="402"/>
    <x v="401"/>
    <n v="300"/>
    <m/>
  </r>
  <r>
    <x v="146"/>
    <x v="349"/>
    <x v="348"/>
    <n v="300"/>
    <m/>
  </r>
  <r>
    <x v="146"/>
    <x v="383"/>
    <x v="382"/>
    <n v="500"/>
    <m/>
  </r>
  <r>
    <x v="146"/>
    <x v="251"/>
    <x v="251"/>
    <m/>
    <n v="1"/>
  </r>
  <r>
    <x v="146"/>
    <x v="39"/>
    <x v="39"/>
    <m/>
    <n v="1"/>
  </r>
  <r>
    <x v="146"/>
    <x v="481"/>
    <x v="477"/>
    <n v="100"/>
    <m/>
  </r>
  <r>
    <x v="146"/>
    <x v="313"/>
    <x v="312"/>
    <n v="100"/>
    <m/>
  </r>
  <r>
    <x v="146"/>
    <x v="418"/>
    <x v="416"/>
    <n v="500"/>
    <m/>
  </r>
  <r>
    <x v="146"/>
    <x v="0"/>
    <x v="0"/>
    <n v="20"/>
    <m/>
  </r>
  <r>
    <x v="146"/>
    <x v="0"/>
    <x v="0"/>
    <n v="20"/>
    <m/>
  </r>
  <r>
    <x v="146"/>
    <x v="232"/>
    <x v="232"/>
    <n v="5"/>
    <m/>
  </r>
  <r>
    <x v="146"/>
    <x v="211"/>
    <x v="211"/>
    <n v="6"/>
    <m/>
  </r>
  <r>
    <x v="146"/>
    <x v="216"/>
    <x v="216"/>
    <n v="9"/>
    <m/>
  </r>
  <r>
    <x v="146"/>
    <x v="474"/>
    <x v="471"/>
    <n v="1"/>
    <m/>
  </r>
  <r>
    <x v="146"/>
    <x v="0"/>
    <x v="0"/>
    <m/>
    <n v="1"/>
  </r>
  <r>
    <x v="146"/>
    <x v="184"/>
    <x v="184"/>
    <m/>
    <n v="1"/>
  </r>
  <r>
    <x v="146"/>
    <x v="492"/>
    <x v="488"/>
    <m/>
    <n v="1"/>
  </r>
  <r>
    <x v="146"/>
    <x v="78"/>
    <x v="78"/>
    <m/>
    <n v="36"/>
  </r>
  <r>
    <x v="146"/>
    <x v="54"/>
    <x v="54"/>
    <m/>
    <n v="1"/>
  </r>
  <r>
    <x v="146"/>
    <x v="115"/>
    <x v="115"/>
    <m/>
    <n v="1"/>
  </r>
  <r>
    <x v="146"/>
    <x v="138"/>
    <x v="138"/>
    <m/>
    <n v="1"/>
  </r>
  <r>
    <x v="146"/>
    <x v="292"/>
    <x v="292"/>
    <m/>
    <n v="1"/>
  </r>
  <r>
    <x v="146"/>
    <x v="78"/>
    <x v="78"/>
    <m/>
    <n v="40"/>
  </r>
  <r>
    <x v="146"/>
    <x v="253"/>
    <x v="253"/>
    <m/>
    <n v="2"/>
  </r>
  <r>
    <x v="147"/>
    <x v="324"/>
    <x v="323"/>
    <m/>
    <n v="20"/>
  </r>
  <r>
    <x v="147"/>
    <x v="321"/>
    <x v="320"/>
    <m/>
    <n v="1"/>
  </r>
  <r>
    <x v="147"/>
    <x v="321"/>
    <x v="320"/>
    <n v="10"/>
    <m/>
  </r>
  <r>
    <x v="147"/>
    <x v="77"/>
    <x v="77"/>
    <n v="10"/>
    <m/>
  </r>
  <r>
    <x v="147"/>
    <x v="38"/>
    <x v="38"/>
    <m/>
    <n v="1"/>
  </r>
  <r>
    <x v="147"/>
    <x v="137"/>
    <x v="137"/>
    <m/>
    <n v="1"/>
  </r>
  <r>
    <x v="147"/>
    <x v="115"/>
    <x v="115"/>
    <m/>
    <n v="20"/>
  </r>
  <r>
    <x v="147"/>
    <x v="132"/>
    <x v="132"/>
    <m/>
    <n v="1000"/>
  </r>
  <r>
    <x v="147"/>
    <x v="0"/>
    <x v="0"/>
    <m/>
    <n v="1"/>
  </r>
  <r>
    <x v="147"/>
    <x v="234"/>
    <x v="234"/>
    <m/>
    <n v="1"/>
  </r>
  <r>
    <x v="147"/>
    <x v="193"/>
    <x v="193"/>
    <m/>
    <n v="1"/>
  </r>
  <r>
    <x v="147"/>
    <x v="181"/>
    <x v="181"/>
    <m/>
    <n v="2"/>
  </r>
  <r>
    <x v="147"/>
    <x v="98"/>
    <x v="98"/>
    <m/>
    <n v="10"/>
  </r>
  <r>
    <x v="147"/>
    <x v="98"/>
    <x v="98"/>
    <m/>
    <n v="5"/>
  </r>
  <r>
    <x v="147"/>
    <x v="98"/>
    <x v="98"/>
    <m/>
    <n v="10"/>
  </r>
  <r>
    <x v="147"/>
    <x v="8"/>
    <x v="8"/>
    <n v="40"/>
    <m/>
  </r>
  <r>
    <x v="147"/>
    <x v="307"/>
    <x v="306"/>
    <n v="2"/>
    <m/>
  </r>
  <r>
    <x v="147"/>
    <x v="98"/>
    <x v="98"/>
    <n v="60"/>
    <m/>
  </r>
  <r>
    <x v="147"/>
    <x v="132"/>
    <x v="132"/>
    <m/>
    <n v="100"/>
  </r>
  <r>
    <x v="147"/>
    <x v="111"/>
    <x v="111"/>
    <m/>
    <n v="3"/>
  </r>
  <r>
    <x v="147"/>
    <x v="24"/>
    <x v="24"/>
    <m/>
    <n v="1"/>
  </r>
  <r>
    <x v="147"/>
    <x v="176"/>
    <x v="176"/>
    <m/>
    <n v="1"/>
  </r>
  <r>
    <x v="147"/>
    <x v="40"/>
    <x v="40"/>
    <m/>
    <n v="5"/>
  </r>
  <r>
    <x v="147"/>
    <x v="120"/>
    <x v="120"/>
    <m/>
    <n v="2"/>
  </r>
  <r>
    <x v="147"/>
    <x v="115"/>
    <x v="115"/>
    <m/>
    <n v="10"/>
  </r>
  <r>
    <x v="147"/>
    <x v="122"/>
    <x v="122"/>
    <m/>
    <n v="2"/>
  </r>
  <r>
    <x v="147"/>
    <x v="20"/>
    <x v="20"/>
    <m/>
    <n v="5"/>
  </r>
  <r>
    <x v="147"/>
    <x v="18"/>
    <x v="18"/>
    <m/>
    <n v="2"/>
  </r>
  <r>
    <x v="147"/>
    <x v="19"/>
    <x v="19"/>
    <m/>
    <n v="1"/>
  </r>
  <r>
    <x v="147"/>
    <x v="177"/>
    <x v="177"/>
    <m/>
    <n v="1"/>
  </r>
  <r>
    <x v="147"/>
    <x v="292"/>
    <x v="292"/>
    <n v="2"/>
    <m/>
  </r>
  <r>
    <x v="147"/>
    <x v="291"/>
    <x v="291"/>
    <n v="2"/>
    <m/>
  </r>
  <r>
    <x v="147"/>
    <x v="111"/>
    <x v="111"/>
    <n v="7"/>
    <m/>
  </r>
  <r>
    <x v="147"/>
    <x v="113"/>
    <x v="113"/>
    <m/>
    <n v="3"/>
  </r>
  <r>
    <x v="147"/>
    <x v="0"/>
    <x v="0"/>
    <m/>
    <n v="6"/>
  </r>
  <r>
    <x v="147"/>
    <x v="99"/>
    <x v="99"/>
    <m/>
    <n v="1"/>
  </r>
  <r>
    <x v="147"/>
    <x v="53"/>
    <x v="53"/>
    <m/>
    <n v="1"/>
  </r>
  <r>
    <x v="147"/>
    <x v="21"/>
    <x v="21"/>
    <m/>
    <n v="1"/>
  </r>
  <r>
    <x v="147"/>
    <x v="28"/>
    <x v="28"/>
    <m/>
    <n v="2"/>
  </r>
  <r>
    <x v="147"/>
    <x v="29"/>
    <x v="29"/>
    <m/>
    <n v="1"/>
  </r>
  <r>
    <x v="147"/>
    <x v="114"/>
    <x v="114"/>
    <m/>
    <n v="1"/>
  </r>
  <r>
    <x v="147"/>
    <x v="115"/>
    <x v="115"/>
    <m/>
    <n v="10"/>
  </r>
  <r>
    <x v="147"/>
    <x v="43"/>
    <x v="43"/>
    <m/>
    <n v="6"/>
  </r>
  <r>
    <x v="147"/>
    <x v="116"/>
    <x v="116"/>
    <m/>
    <n v="4"/>
  </r>
  <r>
    <x v="147"/>
    <x v="414"/>
    <x v="117"/>
    <m/>
    <n v="1"/>
  </r>
  <r>
    <x v="147"/>
    <x v="119"/>
    <x v="119"/>
    <m/>
    <n v="100"/>
  </r>
  <r>
    <x v="147"/>
    <x v="361"/>
    <x v="360"/>
    <m/>
    <n v="5"/>
  </r>
  <r>
    <x v="147"/>
    <x v="275"/>
    <x v="275"/>
    <m/>
    <n v="6"/>
  </r>
  <r>
    <x v="147"/>
    <x v="516"/>
    <x v="512"/>
    <m/>
    <n v="5"/>
  </r>
  <r>
    <x v="147"/>
    <x v="251"/>
    <x v="251"/>
    <n v="75"/>
    <m/>
  </r>
  <r>
    <x v="147"/>
    <x v="40"/>
    <x v="40"/>
    <m/>
    <n v="13"/>
  </r>
  <r>
    <x v="147"/>
    <x v="488"/>
    <x v="484"/>
    <m/>
    <n v="1"/>
  </r>
  <r>
    <x v="147"/>
    <x v="178"/>
    <x v="178"/>
    <m/>
    <n v="3"/>
  </r>
  <r>
    <x v="147"/>
    <x v="179"/>
    <x v="179"/>
    <m/>
    <n v="5"/>
  </r>
  <r>
    <x v="147"/>
    <x v="6"/>
    <x v="6"/>
    <m/>
    <n v="2"/>
  </r>
  <r>
    <x v="148"/>
    <x v="342"/>
    <x v="341"/>
    <m/>
    <n v="8"/>
  </r>
  <r>
    <x v="148"/>
    <x v="243"/>
    <x v="243"/>
    <m/>
    <n v="1"/>
  </r>
  <r>
    <x v="148"/>
    <x v="193"/>
    <x v="193"/>
    <m/>
    <n v="1"/>
  </r>
  <r>
    <x v="148"/>
    <x v="181"/>
    <x v="181"/>
    <m/>
    <n v="2"/>
  </r>
  <r>
    <x v="149"/>
    <x v="310"/>
    <x v="309"/>
    <m/>
    <n v="1"/>
  </r>
  <r>
    <x v="150"/>
    <x v="517"/>
    <x v="513"/>
    <n v="3"/>
    <m/>
  </r>
  <r>
    <x v="150"/>
    <x v="21"/>
    <x v="21"/>
    <n v="16"/>
    <m/>
  </r>
  <r>
    <x v="150"/>
    <x v="54"/>
    <x v="54"/>
    <m/>
    <n v="1"/>
  </r>
  <r>
    <x v="150"/>
    <x v="210"/>
    <x v="210"/>
    <m/>
    <n v="1"/>
  </r>
  <r>
    <x v="150"/>
    <x v="281"/>
    <x v="281"/>
    <m/>
    <n v="30"/>
  </r>
  <r>
    <x v="150"/>
    <x v="361"/>
    <x v="360"/>
    <n v="40"/>
    <m/>
  </r>
  <r>
    <x v="150"/>
    <x v="487"/>
    <x v="483"/>
    <m/>
    <n v="1"/>
  </r>
  <r>
    <x v="150"/>
    <x v="251"/>
    <x v="251"/>
    <m/>
    <n v="8"/>
  </r>
  <r>
    <x v="150"/>
    <x v="251"/>
    <x v="251"/>
    <n v="50"/>
    <m/>
  </r>
  <r>
    <x v="150"/>
    <x v="380"/>
    <x v="379"/>
    <n v="2"/>
    <m/>
  </r>
  <r>
    <x v="150"/>
    <x v="52"/>
    <x v="52"/>
    <n v="3"/>
    <m/>
  </r>
  <r>
    <x v="150"/>
    <x v="3"/>
    <x v="3"/>
    <m/>
    <n v="1"/>
  </r>
  <r>
    <x v="150"/>
    <x v="235"/>
    <x v="235"/>
    <m/>
    <n v="1"/>
  </r>
  <r>
    <x v="150"/>
    <x v="19"/>
    <x v="19"/>
    <m/>
    <n v="2"/>
  </r>
  <r>
    <x v="150"/>
    <x v="244"/>
    <x v="244"/>
    <n v="1"/>
    <m/>
  </r>
  <r>
    <x v="150"/>
    <x v="179"/>
    <x v="179"/>
    <n v="135"/>
    <m/>
  </r>
  <r>
    <x v="150"/>
    <x v="178"/>
    <x v="178"/>
    <n v="36"/>
    <m/>
  </r>
  <r>
    <x v="150"/>
    <x v="518"/>
    <x v="514"/>
    <n v="8"/>
    <m/>
  </r>
  <r>
    <x v="150"/>
    <x v="423"/>
    <x v="421"/>
    <n v="14"/>
    <m/>
  </r>
  <r>
    <x v="150"/>
    <x v="27"/>
    <x v="27"/>
    <n v="129"/>
    <m/>
  </r>
  <r>
    <x v="150"/>
    <x v="220"/>
    <x v="220"/>
    <n v="3"/>
    <m/>
  </r>
  <r>
    <x v="150"/>
    <x v="519"/>
    <x v="515"/>
    <n v="8"/>
    <m/>
  </r>
  <r>
    <x v="150"/>
    <x v="520"/>
    <x v="516"/>
    <n v="5"/>
    <m/>
  </r>
  <r>
    <x v="150"/>
    <x v="0"/>
    <x v="0"/>
    <m/>
    <n v="1"/>
  </r>
  <r>
    <x v="150"/>
    <x v="192"/>
    <x v="192"/>
    <m/>
    <n v="1"/>
  </r>
  <r>
    <x v="150"/>
    <x v="275"/>
    <x v="275"/>
    <m/>
    <n v="2"/>
  </r>
  <r>
    <x v="150"/>
    <x v="121"/>
    <x v="121"/>
    <m/>
    <n v="4"/>
  </r>
  <r>
    <x v="150"/>
    <x v="25"/>
    <x v="25"/>
    <m/>
    <n v="1"/>
  </r>
  <r>
    <x v="150"/>
    <x v="110"/>
    <x v="110"/>
    <m/>
    <n v="1"/>
  </r>
  <r>
    <x v="150"/>
    <x v="111"/>
    <x v="111"/>
    <m/>
    <n v="3"/>
  </r>
  <r>
    <x v="150"/>
    <x v="26"/>
    <x v="26"/>
    <m/>
    <n v="3"/>
  </r>
  <r>
    <x v="150"/>
    <x v="24"/>
    <x v="24"/>
    <m/>
    <n v="3"/>
  </r>
  <r>
    <x v="150"/>
    <x v="176"/>
    <x v="176"/>
    <m/>
    <n v="2"/>
  </r>
  <r>
    <x v="150"/>
    <x v="165"/>
    <x v="165"/>
    <m/>
    <n v="5"/>
  </r>
  <r>
    <x v="150"/>
    <x v="314"/>
    <x v="313"/>
    <m/>
    <n v="2"/>
  </r>
  <r>
    <x v="150"/>
    <x v="115"/>
    <x v="115"/>
    <m/>
    <n v="10"/>
  </r>
  <r>
    <x v="150"/>
    <x v="30"/>
    <x v="30"/>
    <m/>
    <n v="10"/>
  </r>
  <r>
    <x v="150"/>
    <x v="187"/>
    <x v="187"/>
    <m/>
    <n v="20"/>
  </r>
  <r>
    <x v="150"/>
    <x v="262"/>
    <x v="262"/>
    <m/>
    <n v="10"/>
  </r>
  <r>
    <x v="150"/>
    <x v="188"/>
    <x v="188"/>
    <m/>
    <n v="10"/>
  </r>
  <r>
    <x v="150"/>
    <x v="10"/>
    <x v="10"/>
    <m/>
    <n v="30"/>
  </r>
  <r>
    <x v="150"/>
    <x v="111"/>
    <x v="111"/>
    <n v="3"/>
    <m/>
  </r>
  <r>
    <x v="150"/>
    <x v="415"/>
    <x v="413"/>
    <m/>
    <n v="1"/>
  </r>
  <r>
    <x v="150"/>
    <x v="19"/>
    <x v="19"/>
    <m/>
    <n v="2"/>
  </r>
  <r>
    <x v="150"/>
    <x v="134"/>
    <x v="134"/>
    <m/>
    <n v="1"/>
  </r>
  <r>
    <x v="150"/>
    <x v="315"/>
    <x v="314"/>
    <m/>
    <n v="2"/>
  </r>
  <r>
    <x v="150"/>
    <x v="238"/>
    <x v="238"/>
    <m/>
    <n v="2"/>
  </r>
  <r>
    <x v="150"/>
    <x v="142"/>
    <x v="142"/>
    <m/>
    <n v="5"/>
  </r>
  <r>
    <x v="150"/>
    <x v="25"/>
    <x v="25"/>
    <n v="5"/>
    <m/>
  </r>
  <r>
    <x v="150"/>
    <x v="164"/>
    <x v="164"/>
    <m/>
    <n v="1"/>
  </r>
  <r>
    <x v="151"/>
    <x v="234"/>
    <x v="234"/>
    <m/>
    <n v="1"/>
  </r>
  <r>
    <x v="151"/>
    <x v="25"/>
    <x v="25"/>
    <m/>
    <n v="1"/>
  </r>
  <r>
    <x v="151"/>
    <x v="247"/>
    <x v="247"/>
    <n v="30"/>
    <m/>
  </r>
  <r>
    <x v="151"/>
    <x v="20"/>
    <x v="20"/>
    <n v="30"/>
    <m/>
  </r>
  <r>
    <x v="151"/>
    <x v="35"/>
    <x v="35"/>
    <n v="30"/>
    <m/>
  </r>
  <r>
    <x v="151"/>
    <x v="142"/>
    <x v="142"/>
    <m/>
    <n v="2"/>
  </r>
  <r>
    <x v="151"/>
    <x v="54"/>
    <x v="54"/>
    <m/>
    <n v="1"/>
  </r>
  <r>
    <x v="151"/>
    <x v="165"/>
    <x v="165"/>
    <m/>
    <n v="10"/>
  </r>
  <r>
    <x v="151"/>
    <x v="46"/>
    <x v="46"/>
    <m/>
    <n v="30"/>
  </r>
  <r>
    <x v="151"/>
    <x v="301"/>
    <x v="300"/>
    <m/>
    <n v="2"/>
  </r>
  <r>
    <x v="151"/>
    <x v="46"/>
    <x v="46"/>
    <m/>
    <n v="60"/>
  </r>
  <r>
    <x v="151"/>
    <x v="450"/>
    <x v="447"/>
    <n v="80"/>
    <m/>
  </r>
  <r>
    <x v="151"/>
    <x v="472"/>
    <x v="469"/>
    <n v="30"/>
    <m/>
  </r>
  <r>
    <x v="151"/>
    <x v="482"/>
    <x v="478"/>
    <n v="30"/>
    <m/>
  </r>
  <r>
    <x v="151"/>
    <x v="521"/>
    <x v="517"/>
    <n v="10"/>
    <m/>
  </r>
  <r>
    <x v="151"/>
    <x v="522"/>
    <x v="518"/>
    <n v="20"/>
    <m/>
  </r>
  <r>
    <x v="151"/>
    <x v="24"/>
    <x v="24"/>
    <m/>
    <n v="2"/>
  </r>
  <r>
    <x v="151"/>
    <x v="176"/>
    <x v="176"/>
    <m/>
    <n v="1"/>
  </r>
  <r>
    <x v="151"/>
    <x v="26"/>
    <x v="26"/>
    <m/>
    <n v="2"/>
  </r>
  <r>
    <x v="151"/>
    <x v="4"/>
    <x v="4"/>
    <n v="1"/>
    <m/>
  </r>
  <r>
    <x v="151"/>
    <x v="372"/>
    <x v="371"/>
    <m/>
    <n v="3"/>
  </r>
  <r>
    <x v="151"/>
    <x v="248"/>
    <x v="248"/>
    <m/>
    <n v="10"/>
  </r>
  <r>
    <x v="151"/>
    <x v="134"/>
    <x v="134"/>
    <m/>
    <n v="7"/>
  </r>
  <r>
    <x v="151"/>
    <x v="97"/>
    <x v="97"/>
    <m/>
    <n v="3"/>
  </r>
  <r>
    <x v="151"/>
    <x v="6"/>
    <x v="6"/>
    <m/>
    <n v="20"/>
  </r>
  <r>
    <x v="151"/>
    <x v="323"/>
    <x v="322"/>
    <m/>
    <n v="5"/>
  </r>
  <r>
    <x v="151"/>
    <x v="54"/>
    <x v="54"/>
    <m/>
    <n v="2"/>
  </r>
  <r>
    <x v="151"/>
    <x v="53"/>
    <x v="53"/>
    <m/>
    <n v="1"/>
  </r>
  <r>
    <x v="151"/>
    <x v="112"/>
    <x v="112"/>
    <m/>
    <n v="2"/>
  </r>
  <r>
    <x v="151"/>
    <x v="401"/>
    <x v="400"/>
    <m/>
    <n v="2"/>
  </r>
  <r>
    <x v="151"/>
    <x v="403"/>
    <x v="402"/>
    <m/>
    <n v="14"/>
  </r>
  <r>
    <x v="151"/>
    <x v="28"/>
    <x v="28"/>
    <m/>
    <n v="5"/>
  </r>
  <r>
    <x v="151"/>
    <x v="114"/>
    <x v="114"/>
    <m/>
    <n v="5"/>
  </r>
  <r>
    <x v="151"/>
    <x v="116"/>
    <x v="116"/>
    <m/>
    <n v="2"/>
  </r>
  <r>
    <x v="151"/>
    <x v="414"/>
    <x v="117"/>
    <m/>
    <n v="5"/>
  </r>
  <r>
    <x v="151"/>
    <x v="118"/>
    <x v="118"/>
    <m/>
    <n v="2"/>
  </r>
  <r>
    <x v="151"/>
    <x v="8"/>
    <x v="8"/>
    <m/>
    <n v="4"/>
  </r>
  <r>
    <x v="151"/>
    <x v="32"/>
    <x v="32"/>
    <m/>
    <n v="5"/>
  </r>
  <r>
    <x v="151"/>
    <x v="33"/>
    <x v="33"/>
    <m/>
    <n v="15"/>
  </r>
  <r>
    <x v="151"/>
    <x v="12"/>
    <x v="12"/>
    <m/>
    <n v="800"/>
  </r>
  <r>
    <x v="151"/>
    <x v="119"/>
    <x v="119"/>
    <m/>
    <n v="100"/>
  </r>
  <r>
    <x v="151"/>
    <x v="190"/>
    <x v="190"/>
    <m/>
    <n v="12"/>
  </r>
  <r>
    <x v="151"/>
    <x v="275"/>
    <x v="275"/>
    <m/>
    <n v="6"/>
  </r>
  <r>
    <x v="151"/>
    <x v="3"/>
    <x v="3"/>
    <m/>
    <n v="6"/>
  </r>
  <r>
    <x v="151"/>
    <x v="227"/>
    <x v="227"/>
    <m/>
    <n v="12"/>
  </r>
  <r>
    <x v="151"/>
    <x v="243"/>
    <x v="243"/>
    <n v="12"/>
    <m/>
  </r>
  <r>
    <x v="151"/>
    <x v="41"/>
    <x v="41"/>
    <m/>
    <n v="199"/>
  </r>
  <r>
    <x v="151"/>
    <x v="33"/>
    <x v="33"/>
    <n v="300"/>
    <m/>
  </r>
  <r>
    <x v="151"/>
    <x v="398"/>
    <x v="397"/>
    <n v="200"/>
    <m/>
  </r>
  <r>
    <x v="151"/>
    <x v="286"/>
    <x v="286"/>
    <m/>
    <n v="1"/>
  </r>
  <r>
    <x v="151"/>
    <x v="54"/>
    <x v="54"/>
    <m/>
    <n v="1"/>
  </r>
  <r>
    <x v="151"/>
    <x v="345"/>
    <x v="344"/>
    <m/>
    <n v="1"/>
  </r>
  <r>
    <x v="151"/>
    <x v="166"/>
    <x v="166"/>
    <m/>
    <n v="2"/>
  </r>
  <r>
    <x v="152"/>
    <x v="53"/>
    <x v="53"/>
    <m/>
    <n v="1"/>
  </r>
  <r>
    <x v="152"/>
    <x v="30"/>
    <x v="30"/>
    <m/>
    <n v="1"/>
  </r>
  <r>
    <x v="152"/>
    <x v="450"/>
    <x v="447"/>
    <m/>
    <n v="10"/>
  </r>
  <r>
    <x v="152"/>
    <x v="301"/>
    <x v="300"/>
    <m/>
    <n v="2"/>
  </r>
  <r>
    <x v="152"/>
    <x v="41"/>
    <x v="41"/>
    <m/>
    <n v="200"/>
  </r>
  <r>
    <x v="152"/>
    <x v="167"/>
    <x v="167"/>
    <n v="10"/>
    <m/>
  </r>
  <r>
    <x v="152"/>
    <x v="422"/>
    <x v="420"/>
    <m/>
    <n v="1"/>
  </r>
  <r>
    <x v="152"/>
    <x v="237"/>
    <x v="237"/>
    <n v="10"/>
    <m/>
  </r>
  <r>
    <x v="152"/>
    <x v="418"/>
    <x v="416"/>
    <m/>
    <n v="50"/>
  </r>
  <r>
    <x v="152"/>
    <x v="383"/>
    <x v="382"/>
    <m/>
    <n v="200"/>
  </r>
  <r>
    <x v="152"/>
    <x v="13"/>
    <x v="13"/>
    <m/>
    <n v="100"/>
  </r>
  <r>
    <x v="152"/>
    <x v="14"/>
    <x v="14"/>
    <m/>
    <n v="50"/>
  </r>
  <r>
    <x v="152"/>
    <x v="223"/>
    <x v="223"/>
    <m/>
    <n v="1"/>
  </r>
  <r>
    <x v="152"/>
    <x v="348"/>
    <x v="347"/>
    <m/>
    <n v="1"/>
  </r>
  <r>
    <x v="152"/>
    <x v="15"/>
    <x v="15"/>
    <m/>
    <n v="100"/>
  </r>
  <r>
    <x v="152"/>
    <x v="16"/>
    <x v="16"/>
    <m/>
    <n v="50"/>
  </r>
  <r>
    <x v="152"/>
    <x v="17"/>
    <x v="17"/>
    <m/>
    <n v="50"/>
  </r>
  <r>
    <x v="152"/>
    <x v="275"/>
    <x v="275"/>
    <n v="144"/>
    <m/>
  </r>
  <r>
    <x v="152"/>
    <x v="164"/>
    <x v="164"/>
    <m/>
    <n v="1"/>
  </r>
  <r>
    <x v="152"/>
    <x v="273"/>
    <x v="273"/>
    <m/>
    <n v="10"/>
  </r>
  <r>
    <x v="152"/>
    <x v="40"/>
    <x v="40"/>
    <m/>
    <n v="50"/>
  </r>
  <r>
    <x v="152"/>
    <x v="116"/>
    <x v="116"/>
    <m/>
    <n v="10"/>
  </r>
  <r>
    <x v="152"/>
    <x v="414"/>
    <x v="117"/>
    <m/>
    <n v="10"/>
  </r>
  <r>
    <x v="152"/>
    <x v="271"/>
    <x v="271"/>
    <m/>
    <n v="6"/>
  </r>
  <r>
    <x v="152"/>
    <x v="376"/>
    <x v="375"/>
    <m/>
    <n v="10"/>
  </r>
  <r>
    <x v="152"/>
    <x v="356"/>
    <x v="355"/>
    <m/>
    <n v="1"/>
  </r>
  <r>
    <x v="152"/>
    <x v="54"/>
    <x v="54"/>
    <m/>
    <n v="6"/>
  </r>
  <r>
    <x v="152"/>
    <x v="32"/>
    <x v="32"/>
    <m/>
    <n v="15"/>
  </r>
  <r>
    <x v="152"/>
    <x v="28"/>
    <x v="28"/>
    <m/>
    <n v="10"/>
  </r>
  <r>
    <x v="152"/>
    <x v="29"/>
    <x v="29"/>
    <m/>
    <n v="8"/>
  </r>
  <r>
    <x v="153"/>
    <x v="41"/>
    <x v="41"/>
    <m/>
    <n v="400"/>
  </r>
  <r>
    <x v="153"/>
    <x v="0"/>
    <x v="0"/>
    <m/>
    <n v="1"/>
  </r>
  <r>
    <x v="153"/>
    <x v="164"/>
    <x v="164"/>
    <m/>
    <n v="1"/>
  </r>
  <r>
    <x v="153"/>
    <x v="51"/>
    <x v="51"/>
    <m/>
    <n v="2"/>
  </r>
  <r>
    <x v="153"/>
    <x v="523"/>
    <x v="519"/>
    <n v="2"/>
    <m/>
  </r>
  <r>
    <x v="153"/>
    <x v="524"/>
    <x v="520"/>
    <m/>
    <n v="1"/>
  </r>
  <r>
    <x v="153"/>
    <x v="525"/>
    <x v="521"/>
    <m/>
    <n v="1"/>
  </r>
  <r>
    <x v="153"/>
    <x v="185"/>
    <x v="185"/>
    <m/>
    <n v="1"/>
  </r>
  <r>
    <x v="153"/>
    <x v="286"/>
    <x v="286"/>
    <m/>
    <n v="1"/>
  </r>
  <r>
    <x v="153"/>
    <x v="137"/>
    <x v="137"/>
    <n v="1"/>
    <m/>
  </r>
  <r>
    <x v="153"/>
    <x v="492"/>
    <x v="488"/>
    <m/>
    <n v="1"/>
  </r>
  <r>
    <x v="153"/>
    <x v="381"/>
    <x v="380"/>
    <m/>
    <n v="1"/>
  </r>
  <r>
    <x v="153"/>
    <x v="28"/>
    <x v="28"/>
    <n v="1"/>
    <m/>
  </r>
  <r>
    <x v="153"/>
    <x v="29"/>
    <x v="29"/>
    <m/>
    <n v="1"/>
  </r>
  <r>
    <x v="153"/>
    <x v="40"/>
    <x v="40"/>
    <m/>
    <n v="4"/>
  </r>
  <r>
    <x v="153"/>
    <x v="116"/>
    <x v="116"/>
    <m/>
    <n v="4"/>
  </r>
  <r>
    <x v="153"/>
    <x v="192"/>
    <x v="192"/>
    <m/>
    <n v="2"/>
  </r>
  <r>
    <x v="153"/>
    <x v="414"/>
    <x v="117"/>
    <n v="1"/>
    <m/>
  </r>
  <r>
    <x v="153"/>
    <x v="8"/>
    <x v="8"/>
    <m/>
    <n v="2"/>
  </r>
  <r>
    <x v="153"/>
    <x v="41"/>
    <x v="41"/>
    <m/>
    <n v="200"/>
  </r>
  <r>
    <x v="153"/>
    <x v="32"/>
    <x v="32"/>
    <m/>
    <n v="4"/>
  </r>
  <r>
    <x v="153"/>
    <x v="289"/>
    <x v="289"/>
    <m/>
    <n v="1"/>
  </r>
  <r>
    <x v="153"/>
    <x v="395"/>
    <x v="394"/>
    <n v="1"/>
    <m/>
  </r>
  <r>
    <x v="153"/>
    <x v="324"/>
    <x v="323"/>
    <m/>
    <n v="2"/>
  </r>
  <r>
    <x v="153"/>
    <x v="91"/>
    <x v="91"/>
    <m/>
    <n v="10"/>
  </r>
  <r>
    <x v="153"/>
    <x v="89"/>
    <x v="89"/>
    <m/>
    <n v="60"/>
  </r>
  <r>
    <x v="153"/>
    <x v="152"/>
    <x v="152"/>
    <m/>
    <n v="10"/>
  </r>
  <r>
    <x v="153"/>
    <x v="187"/>
    <x v="187"/>
    <n v="9"/>
    <m/>
  </r>
  <r>
    <x v="153"/>
    <x v="188"/>
    <x v="188"/>
    <n v="10"/>
    <m/>
  </r>
  <r>
    <x v="153"/>
    <x v="319"/>
    <x v="318"/>
    <m/>
    <n v="5"/>
  </r>
  <r>
    <x v="153"/>
    <x v="284"/>
    <x v="284"/>
    <n v="2"/>
    <m/>
  </r>
  <r>
    <x v="153"/>
    <x v="345"/>
    <x v="344"/>
    <m/>
    <n v="3"/>
  </r>
  <r>
    <x v="153"/>
    <x v="400"/>
    <x v="399"/>
    <m/>
    <n v="2"/>
  </r>
  <r>
    <x v="153"/>
    <x v="115"/>
    <x v="115"/>
    <m/>
    <n v="68"/>
  </r>
  <r>
    <x v="153"/>
    <x v="31"/>
    <x v="31"/>
    <m/>
    <n v="24"/>
  </r>
  <r>
    <x v="153"/>
    <x v="30"/>
    <x v="30"/>
    <m/>
    <n v="1"/>
  </r>
  <r>
    <x v="153"/>
    <x v="147"/>
    <x v="147"/>
    <n v="1"/>
    <m/>
  </r>
  <r>
    <x v="153"/>
    <x v="132"/>
    <x v="132"/>
    <n v="9000"/>
    <m/>
  </r>
  <r>
    <x v="153"/>
    <x v="132"/>
    <x v="132"/>
    <n v="990"/>
    <m/>
  </r>
  <r>
    <x v="153"/>
    <x v="132"/>
    <x v="132"/>
    <n v="10"/>
    <m/>
  </r>
  <r>
    <x v="153"/>
    <x v="139"/>
    <x v="139"/>
    <m/>
    <n v="1"/>
  </r>
  <r>
    <x v="153"/>
    <x v="4"/>
    <x v="4"/>
    <n v="16"/>
    <m/>
  </r>
  <r>
    <x v="153"/>
    <x v="105"/>
    <x v="105"/>
    <n v="100"/>
    <m/>
  </r>
  <r>
    <x v="153"/>
    <x v="192"/>
    <x v="192"/>
    <m/>
    <n v="1"/>
  </r>
  <r>
    <x v="153"/>
    <x v="111"/>
    <x v="111"/>
    <m/>
    <n v="1"/>
  </r>
  <r>
    <x v="153"/>
    <x v="26"/>
    <x v="26"/>
    <m/>
    <n v="1"/>
  </r>
  <r>
    <x v="153"/>
    <x v="24"/>
    <x v="24"/>
    <m/>
    <n v="2"/>
  </r>
  <r>
    <x v="153"/>
    <x v="176"/>
    <x v="176"/>
    <m/>
    <n v="1"/>
  </r>
  <r>
    <x v="153"/>
    <x v="115"/>
    <x v="115"/>
    <m/>
    <n v="10"/>
  </r>
  <r>
    <x v="153"/>
    <x v="91"/>
    <x v="91"/>
    <m/>
    <n v="10"/>
  </r>
  <r>
    <x v="153"/>
    <x v="187"/>
    <x v="187"/>
    <m/>
    <n v="10"/>
  </r>
  <r>
    <x v="153"/>
    <x v="342"/>
    <x v="341"/>
    <m/>
    <n v="8"/>
  </r>
  <r>
    <x v="153"/>
    <x v="122"/>
    <x v="122"/>
    <m/>
    <n v="10"/>
  </r>
  <r>
    <x v="153"/>
    <x v="14"/>
    <x v="14"/>
    <n v="100"/>
    <m/>
  </r>
  <r>
    <x v="153"/>
    <x v="214"/>
    <x v="214"/>
    <n v="10"/>
    <m/>
  </r>
  <r>
    <x v="153"/>
    <x v="173"/>
    <x v="173"/>
    <n v="422"/>
    <m/>
  </r>
  <r>
    <x v="153"/>
    <x v="105"/>
    <x v="105"/>
    <n v="100"/>
    <m/>
  </r>
  <r>
    <x v="153"/>
    <x v="288"/>
    <x v="288"/>
    <m/>
    <n v="1"/>
  </r>
  <r>
    <x v="153"/>
    <x v="526"/>
    <x v="522"/>
    <n v="5"/>
    <m/>
  </r>
  <r>
    <x v="153"/>
    <x v="403"/>
    <x v="402"/>
    <m/>
    <n v="5"/>
  </r>
  <r>
    <x v="153"/>
    <x v="28"/>
    <x v="28"/>
    <m/>
    <n v="1"/>
  </r>
  <r>
    <x v="153"/>
    <x v="114"/>
    <x v="114"/>
    <m/>
    <n v="1"/>
  </r>
  <r>
    <x v="153"/>
    <x v="527"/>
    <x v="523"/>
    <m/>
    <n v="1"/>
  </r>
  <r>
    <x v="153"/>
    <x v="8"/>
    <x v="8"/>
    <m/>
    <n v="8"/>
  </r>
  <r>
    <x v="153"/>
    <x v="33"/>
    <x v="33"/>
    <m/>
    <n v="10"/>
  </r>
  <r>
    <x v="153"/>
    <x v="76"/>
    <x v="76"/>
    <m/>
    <n v="10"/>
  </r>
  <r>
    <x v="153"/>
    <x v="3"/>
    <x v="3"/>
    <m/>
    <n v="1"/>
  </r>
  <r>
    <x v="153"/>
    <x v="119"/>
    <x v="119"/>
    <m/>
    <n v="1"/>
  </r>
  <r>
    <x v="153"/>
    <x v="275"/>
    <x v="275"/>
    <m/>
    <n v="6"/>
  </r>
  <r>
    <x v="153"/>
    <x v="406"/>
    <x v="405"/>
    <m/>
    <n v="13"/>
  </r>
  <r>
    <x v="153"/>
    <x v="125"/>
    <x v="125"/>
    <m/>
    <n v="22"/>
  </r>
  <r>
    <x v="153"/>
    <x v="528"/>
    <x v="524"/>
    <m/>
    <n v="210"/>
  </r>
  <r>
    <x v="153"/>
    <x v="130"/>
    <x v="525"/>
    <m/>
    <n v="1"/>
  </r>
  <r>
    <x v="153"/>
    <x v="40"/>
    <x v="40"/>
    <m/>
    <n v="10"/>
  </r>
  <r>
    <x v="153"/>
    <x v="31"/>
    <x v="31"/>
    <m/>
    <n v="1"/>
  </r>
  <r>
    <x v="153"/>
    <x v="87"/>
    <x v="87"/>
    <m/>
    <n v="1"/>
  </r>
  <r>
    <x v="153"/>
    <x v="163"/>
    <x v="163"/>
    <m/>
    <n v="1"/>
  </r>
  <r>
    <x v="153"/>
    <x v="0"/>
    <x v="0"/>
    <m/>
    <n v="2"/>
  </r>
  <r>
    <x v="154"/>
    <x v="132"/>
    <x v="132"/>
    <m/>
    <n v="100"/>
  </r>
  <r>
    <x v="154"/>
    <x v="288"/>
    <x v="288"/>
    <n v="2"/>
    <m/>
  </r>
  <r>
    <x v="154"/>
    <x v="116"/>
    <x v="116"/>
    <n v="50"/>
    <m/>
  </r>
  <r>
    <x v="154"/>
    <x v="32"/>
    <x v="32"/>
    <n v="50"/>
    <m/>
  </r>
  <r>
    <x v="154"/>
    <x v="39"/>
    <x v="39"/>
    <n v="20"/>
    <m/>
  </r>
  <r>
    <x v="154"/>
    <x v="239"/>
    <x v="239"/>
    <n v="30"/>
    <m/>
  </r>
  <r>
    <x v="154"/>
    <x v="47"/>
    <x v="47"/>
    <n v="1"/>
    <m/>
  </r>
  <r>
    <x v="154"/>
    <x v="529"/>
    <x v="526"/>
    <n v="1"/>
    <m/>
  </r>
  <r>
    <x v="154"/>
    <x v="285"/>
    <x v="285"/>
    <n v="1"/>
    <m/>
  </r>
  <r>
    <x v="154"/>
    <x v="120"/>
    <x v="120"/>
    <n v="10"/>
    <m/>
  </r>
  <r>
    <x v="154"/>
    <x v="12"/>
    <x v="12"/>
    <n v="3000"/>
    <m/>
  </r>
  <r>
    <x v="154"/>
    <x v="164"/>
    <x v="164"/>
    <m/>
    <n v="2"/>
  </r>
  <r>
    <x v="154"/>
    <x v="210"/>
    <x v="210"/>
    <m/>
    <n v="2"/>
  </r>
  <r>
    <x v="154"/>
    <x v="138"/>
    <x v="138"/>
    <n v="20"/>
    <m/>
  </r>
  <r>
    <x v="154"/>
    <x v="493"/>
    <x v="489"/>
    <n v="7"/>
    <m/>
  </r>
  <r>
    <x v="154"/>
    <x v="192"/>
    <x v="192"/>
    <m/>
    <n v="2"/>
  </r>
  <r>
    <x v="154"/>
    <x v="370"/>
    <x v="369"/>
    <m/>
    <n v="125"/>
  </r>
  <r>
    <x v="154"/>
    <x v="121"/>
    <x v="121"/>
    <m/>
    <n v="4"/>
  </r>
  <r>
    <x v="154"/>
    <x v="110"/>
    <x v="110"/>
    <m/>
    <n v="1"/>
  </r>
  <r>
    <x v="154"/>
    <x v="111"/>
    <x v="111"/>
    <m/>
    <n v="5"/>
  </r>
  <r>
    <x v="154"/>
    <x v="26"/>
    <x v="26"/>
    <m/>
    <n v="3"/>
  </r>
  <r>
    <x v="154"/>
    <x v="24"/>
    <x v="24"/>
    <m/>
    <n v="6"/>
  </r>
  <r>
    <x v="154"/>
    <x v="176"/>
    <x v="176"/>
    <n v="3"/>
    <m/>
  </r>
  <r>
    <x v="154"/>
    <x v="176"/>
    <x v="176"/>
    <m/>
    <n v="6"/>
  </r>
  <r>
    <x v="154"/>
    <x v="33"/>
    <x v="33"/>
    <m/>
    <n v="10"/>
  </r>
  <r>
    <x v="154"/>
    <x v="21"/>
    <x v="21"/>
    <m/>
    <n v="1"/>
  </r>
  <r>
    <x v="154"/>
    <x v="314"/>
    <x v="313"/>
    <n v="10"/>
    <m/>
  </r>
  <r>
    <x v="154"/>
    <x v="314"/>
    <x v="313"/>
    <m/>
    <n v="20"/>
  </r>
  <r>
    <x v="154"/>
    <x v="115"/>
    <x v="115"/>
    <m/>
    <n v="10"/>
  </r>
  <r>
    <x v="154"/>
    <x v="187"/>
    <x v="187"/>
    <m/>
    <n v="10"/>
  </r>
  <r>
    <x v="154"/>
    <x v="188"/>
    <x v="188"/>
    <m/>
    <n v="10"/>
  </r>
  <r>
    <x v="154"/>
    <x v="302"/>
    <x v="301"/>
    <m/>
    <n v="1"/>
  </r>
  <r>
    <x v="154"/>
    <x v="219"/>
    <x v="219"/>
    <m/>
    <n v="3"/>
  </r>
  <r>
    <x v="154"/>
    <x v="303"/>
    <x v="302"/>
    <m/>
    <n v="1"/>
  </r>
  <r>
    <x v="154"/>
    <x v="235"/>
    <x v="235"/>
    <m/>
    <n v="1"/>
  </r>
  <r>
    <x v="154"/>
    <x v="14"/>
    <x v="14"/>
    <m/>
    <n v="50"/>
  </r>
  <r>
    <x v="154"/>
    <x v="331"/>
    <x v="330"/>
    <m/>
    <n v="1"/>
  </r>
  <r>
    <x v="154"/>
    <x v="13"/>
    <x v="13"/>
    <m/>
    <n v="50"/>
  </r>
  <r>
    <x v="154"/>
    <x v="35"/>
    <x v="35"/>
    <m/>
    <n v="5"/>
  </r>
  <r>
    <x v="154"/>
    <x v="20"/>
    <x v="20"/>
    <m/>
    <n v="3"/>
  </r>
  <r>
    <x v="154"/>
    <x v="466"/>
    <x v="463"/>
    <m/>
    <n v="1"/>
  </r>
  <r>
    <x v="154"/>
    <x v="209"/>
    <x v="209"/>
    <m/>
    <n v="1"/>
  </r>
  <r>
    <x v="154"/>
    <x v="242"/>
    <x v="242"/>
    <m/>
    <n v="200"/>
  </r>
  <r>
    <x v="154"/>
    <x v="236"/>
    <x v="236"/>
    <m/>
    <n v="2000"/>
  </r>
  <r>
    <x v="154"/>
    <x v="195"/>
    <x v="195"/>
    <m/>
    <n v="2000"/>
  </r>
  <r>
    <x v="154"/>
    <x v="48"/>
    <x v="48"/>
    <m/>
    <n v="1"/>
  </r>
  <r>
    <x v="154"/>
    <x v="99"/>
    <x v="99"/>
    <m/>
    <n v="2"/>
  </r>
  <r>
    <x v="154"/>
    <x v="53"/>
    <x v="53"/>
    <m/>
    <n v="1"/>
  </r>
  <r>
    <x v="154"/>
    <x v="112"/>
    <x v="112"/>
    <m/>
    <n v="2"/>
  </r>
  <r>
    <x v="154"/>
    <x v="403"/>
    <x v="402"/>
    <m/>
    <n v="6"/>
  </r>
  <r>
    <x v="154"/>
    <x v="28"/>
    <x v="28"/>
    <m/>
    <n v="5"/>
  </r>
  <r>
    <x v="154"/>
    <x v="29"/>
    <x v="29"/>
    <m/>
    <n v="3"/>
  </r>
  <r>
    <x v="154"/>
    <x v="114"/>
    <x v="114"/>
    <m/>
    <n v="1"/>
  </r>
  <r>
    <x v="154"/>
    <x v="414"/>
    <x v="117"/>
    <m/>
    <n v="2"/>
  </r>
  <r>
    <x v="154"/>
    <x v="118"/>
    <x v="118"/>
    <m/>
    <n v="1"/>
  </r>
  <r>
    <x v="154"/>
    <x v="8"/>
    <x v="8"/>
    <m/>
    <n v="4"/>
  </r>
  <r>
    <x v="154"/>
    <x v="370"/>
    <x v="369"/>
    <m/>
    <n v="250"/>
  </r>
  <r>
    <x v="154"/>
    <x v="141"/>
    <x v="141"/>
    <m/>
    <n v="2"/>
  </r>
  <r>
    <x v="154"/>
    <x v="275"/>
    <x v="275"/>
    <m/>
    <n v="6"/>
  </r>
  <r>
    <x v="154"/>
    <x v="0"/>
    <x v="0"/>
    <n v="160"/>
    <m/>
  </r>
  <r>
    <x v="155"/>
    <x v="49"/>
    <x v="49"/>
    <m/>
    <n v="6"/>
  </r>
  <r>
    <x v="155"/>
    <x v="34"/>
    <x v="34"/>
    <m/>
    <n v="4"/>
  </r>
  <r>
    <x v="155"/>
    <x v="124"/>
    <x v="124"/>
    <n v="60"/>
    <m/>
  </r>
  <r>
    <x v="155"/>
    <x v="221"/>
    <x v="221"/>
    <n v="50"/>
    <m/>
  </r>
  <r>
    <x v="155"/>
    <x v="228"/>
    <x v="228"/>
    <m/>
    <n v="1"/>
  </r>
  <r>
    <x v="155"/>
    <x v="142"/>
    <x v="142"/>
    <m/>
    <n v="1"/>
  </r>
  <r>
    <x v="155"/>
    <x v="268"/>
    <x v="268"/>
    <m/>
    <n v="1"/>
  </r>
  <r>
    <x v="155"/>
    <x v="0"/>
    <x v="0"/>
    <m/>
    <n v="80"/>
  </r>
  <r>
    <x v="155"/>
    <x v="253"/>
    <x v="253"/>
    <n v="12"/>
    <m/>
  </r>
  <r>
    <x v="155"/>
    <x v="34"/>
    <x v="34"/>
    <n v="10"/>
    <m/>
  </r>
  <r>
    <x v="155"/>
    <x v="310"/>
    <x v="309"/>
    <n v="10"/>
    <m/>
  </r>
  <r>
    <x v="155"/>
    <x v="164"/>
    <x v="164"/>
    <n v="50"/>
    <m/>
  </r>
  <r>
    <x v="155"/>
    <x v="342"/>
    <x v="341"/>
    <n v="36"/>
    <m/>
  </r>
  <r>
    <x v="155"/>
    <x v="6"/>
    <x v="6"/>
    <n v="50"/>
    <m/>
  </r>
  <r>
    <x v="155"/>
    <x v="88"/>
    <x v="88"/>
    <n v="50"/>
    <m/>
  </r>
  <r>
    <x v="155"/>
    <x v="473"/>
    <x v="470"/>
    <m/>
    <n v="60"/>
  </r>
  <r>
    <x v="155"/>
    <x v="475"/>
    <x v="472"/>
    <m/>
    <n v="30"/>
  </r>
  <r>
    <x v="155"/>
    <x v="477"/>
    <x v="474"/>
    <m/>
    <n v="16"/>
  </r>
  <r>
    <x v="155"/>
    <x v="211"/>
    <x v="211"/>
    <m/>
    <n v="1"/>
  </r>
  <r>
    <x v="155"/>
    <x v="209"/>
    <x v="209"/>
    <n v="2"/>
    <m/>
  </r>
  <r>
    <x v="155"/>
    <x v="6"/>
    <x v="6"/>
    <m/>
    <n v="4"/>
  </r>
  <r>
    <x v="155"/>
    <x v="87"/>
    <x v="87"/>
    <m/>
    <n v="1"/>
  </r>
  <r>
    <x v="155"/>
    <x v="78"/>
    <x v="78"/>
    <m/>
    <n v="1"/>
  </r>
  <r>
    <x v="155"/>
    <x v="2"/>
    <x v="2"/>
    <m/>
    <n v="1"/>
  </r>
  <r>
    <x v="155"/>
    <x v="10"/>
    <x v="10"/>
    <m/>
    <n v="20"/>
  </r>
  <r>
    <x v="155"/>
    <x v="11"/>
    <x v="11"/>
    <m/>
    <n v="20"/>
  </r>
  <r>
    <x v="155"/>
    <x v="0"/>
    <x v="0"/>
    <m/>
    <n v="1"/>
  </r>
  <r>
    <x v="155"/>
    <x v="454"/>
    <x v="451"/>
    <m/>
    <n v="2"/>
  </r>
  <r>
    <x v="155"/>
    <x v="473"/>
    <x v="470"/>
    <n v="60"/>
    <m/>
  </r>
  <r>
    <x v="155"/>
    <x v="475"/>
    <x v="472"/>
    <n v="30"/>
    <m/>
  </r>
  <r>
    <x v="155"/>
    <x v="477"/>
    <x v="474"/>
    <n v="16"/>
    <m/>
  </r>
  <r>
    <x v="155"/>
    <x v="142"/>
    <x v="142"/>
    <m/>
    <n v="1"/>
  </r>
  <r>
    <x v="155"/>
    <x v="234"/>
    <x v="234"/>
    <m/>
    <n v="1"/>
  </r>
  <r>
    <x v="155"/>
    <x v="231"/>
    <x v="231"/>
    <m/>
    <n v="1"/>
  </r>
  <r>
    <x v="155"/>
    <x v="51"/>
    <x v="51"/>
    <m/>
    <n v="1"/>
  </r>
  <r>
    <x v="155"/>
    <x v="143"/>
    <x v="143"/>
    <m/>
    <n v="1"/>
  </r>
  <r>
    <x v="155"/>
    <x v="385"/>
    <x v="384"/>
    <m/>
    <n v="1"/>
  </r>
  <r>
    <x v="155"/>
    <x v="395"/>
    <x v="394"/>
    <m/>
    <n v="10"/>
  </r>
  <r>
    <x v="155"/>
    <x v="216"/>
    <x v="216"/>
    <m/>
    <n v="3"/>
  </r>
  <r>
    <x v="155"/>
    <x v="12"/>
    <x v="12"/>
    <m/>
    <n v="200"/>
  </r>
  <r>
    <x v="155"/>
    <x v="186"/>
    <x v="186"/>
    <m/>
    <n v="75"/>
  </r>
  <r>
    <x v="156"/>
    <x v="261"/>
    <x v="261"/>
    <m/>
    <n v="1"/>
  </r>
  <r>
    <x v="156"/>
    <x v="340"/>
    <x v="339"/>
    <m/>
    <n v="1"/>
  </r>
  <r>
    <x v="156"/>
    <x v="193"/>
    <x v="193"/>
    <m/>
    <n v="1"/>
  </r>
  <r>
    <x v="156"/>
    <x v="144"/>
    <x v="144"/>
    <m/>
    <n v="1"/>
  </r>
  <r>
    <x v="156"/>
    <x v="78"/>
    <x v="78"/>
    <m/>
    <n v="1"/>
  </r>
  <r>
    <x v="156"/>
    <x v="97"/>
    <x v="97"/>
    <m/>
    <n v="1"/>
  </r>
  <r>
    <x v="156"/>
    <x v="78"/>
    <x v="78"/>
    <m/>
    <n v="1"/>
  </r>
  <r>
    <x v="156"/>
    <x v="40"/>
    <x v="40"/>
    <m/>
    <n v="20"/>
  </r>
  <r>
    <x v="156"/>
    <x v="421"/>
    <x v="419"/>
    <m/>
    <n v="150"/>
  </r>
  <r>
    <x v="156"/>
    <x v="232"/>
    <x v="232"/>
    <n v="1"/>
    <m/>
  </r>
  <r>
    <x v="156"/>
    <x v="96"/>
    <x v="96"/>
    <n v="3"/>
    <m/>
  </r>
  <r>
    <x v="156"/>
    <x v="89"/>
    <x v="89"/>
    <n v="120"/>
    <m/>
  </r>
  <r>
    <x v="156"/>
    <x v="414"/>
    <x v="117"/>
    <m/>
    <n v="10"/>
  </r>
  <r>
    <x v="156"/>
    <x v="414"/>
    <x v="117"/>
    <n v="50"/>
    <m/>
  </r>
  <r>
    <x v="156"/>
    <x v="147"/>
    <x v="147"/>
    <n v="4"/>
    <m/>
  </r>
  <r>
    <x v="156"/>
    <x v="403"/>
    <x v="402"/>
    <m/>
    <n v="10"/>
  </r>
  <r>
    <x v="156"/>
    <x v="403"/>
    <x v="402"/>
    <n v="50"/>
    <m/>
  </r>
  <r>
    <x v="156"/>
    <x v="0"/>
    <x v="0"/>
    <n v="10"/>
    <m/>
  </r>
  <r>
    <x v="156"/>
    <x v="324"/>
    <x v="323"/>
    <n v="10"/>
    <m/>
  </r>
  <r>
    <x v="156"/>
    <x v="125"/>
    <x v="125"/>
    <n v="197"/>
    <m/>
  </r>
  <r>
    <x v="156"/>
    <x v="405"/>
    <x v="404"/>
    <m/>
    <n v="29"/>
  </r>
  <r>
    <x v="156"/>
    <x v="406"/>
    <x v="405"/>
    <n v="688"/>
    <m/>
  </r>
  <r>
    <x v="156"/>
    <x v="528"/>
    <x v="524"/>
    <n v="9"/>
    <m/>
  </r>
  <r>
    <x v="156"/>
    <x v="478"/>
    <x v="475"/>
    <n v="1"/>
    <m/>
  </r>
  <r>
    <x v="156"/>
    <x v="530"/>
    <x v="527"/>
    <n v="2000"/>
    <m/>
  </r>
  <r>
    <x v="156"/>
    <x v="531"/>
    <x v="528"/>
    <m/>
    <n v="2000"/>
  </r>
  <r>
    <x v="156"/>
    <x v="433"/>
    <x v="431"/>
    <n v="1900"/>
    <m/>
  </r>
  <r>
    <x v="156"/>
    <x v="126"/>
    <x v="126"/>
    <n v="2500"/>
    <m/>
  </r>
  <r>
    <x v="156"/>
    <x v="532"/>
    <x v="529"/>
    <n v="250"/>
    <m/>
  </r>
  <r>
    <x v="156"/>
    <x v="221"/>
    <x v="221"/>
    <n v="10"/>
    <m/>
  </r>
  <r>
    <x v="156"/>
    <x v="123"/>
    <x v="123"/>
    <m/>
    <n v="1"/>
  </r>
  <r>
    <x v="156"/>
    <x v="404"/>
    <x v="403"/>
    <n v="800"/>
    <m/>
  </r>
  <r>
    <x v="156"/>
    <x v="131"/>
    <x v="131"/>
    <m/>
    <n v="2"/>
  </r>
  <r>
    <x v="156"/>
    <x v="53"/>
    <x v="53"/>
    <n v="29"/>
    <m/>
  </r>
  <r>
    <x v="156"/>
    <x v="135"/>
    <x v="135"/>
    <m/>
    <n v="1"/>
  </r>
  <r>
    <x v="156"/>
    <x v="497"/>
    <x v="493"/>
    <m/>
    <n v="1"/>
  </r>
  <r>
    <x v="156"/>
    <x v="54"/>
    <x v="54"/>
    <m/>
    <n v="10"/>
  </r>
  <r>
    <x v="156"/>
    <x v="139"/>
    <x v="139"/>
    <m/>
    <n v="2"/>
  </r>
  <r>
    <x v="156"/>
    <x v="321"/>
    <x v="320"/>
    <m/>
    <n v="1"/>
  </r>
  <r>
    <x v="156"/>
    <x v="170"/>
    <x v="170"/>
    <m/>
    <n v="2"/>
  </r>
  <r>
    <x v="156"/>
    <x v="210"/>
    <x v="210"/>
    <n v="6"/>
    <m/>
  </r>
  <r>
    <x v="156"/>
    <x v="48"/>
    <x v="48"/>
    <n v="8"/>
    <m/>
  </r>
  <r>
    <x v="156"/>
    <x v="242"/>
    <x v="242"/>
    <n v="2000"/>
    <m/>
  </r>
  <r>
    <x v="156"/>
    <x v="63"/>
    <x v="63"/>
    <m/>
    <n v="7"/>
  </r>
  <r>
    <x v="156"/>
    <x v="254"/>
    <x v="254"/>
    <m/>
    <n v="2"/>
  </r>
  <r>
    <x v="156"/>
    <x v="378"/>
    <x v="377"/>
    <m/>
    <n v="8000"/>
  </r>
  <r>
    <x v="156"/>
    <x v="377"/>
    <x v="376"/>
    <m/>
    <n v="8000"/>
  </r>
  <r>
    <x v="156"/>
    <x v="465"/>
    <x v="462"/>
    <m/>
    <n v="2"/>
  </r>
  <r>
    <x v="156"/>
    <x v="182"/>
    <x v="182"/>
    <n v="20"/>
    <m/>
  </r>
  <r>
    <x v="156"/>
    <x v="334"/>
    <x v="333"/>
    <n v="4"/>
    <m/>
  </r>
  <r>
    <x v="156"/>
    <x v="236"/>
    <x v="236"/>
    <m/>
    <n v="200"/>
  </r>
  <r>
    <x v="156"/>
    <x v="132"/>
    <x v="132"/>
    <m/>
    <n v="2000"/>
  </r>
  <r>
    <x v="156"/>
    <x v="195"/>
    <x v="195"/>
    <m/>
    <n v="100"/>
  </r>
  <r>
    <x v="156"/>
    <x v="227"/>
    <x v="227"/>
    <m/>
    <n v="24"/>
  </r>
  <r>
    <x v="156"/>
    <x v="533"/>
    <x v="530"/>
    <n v="485"/>
    <m/>
  </r>
  <r>
    <x v="156"/>
    <x v="448"/>
    <x v="445"/>
    <m/>
    <n v="1"/>
  </r>
  <r>
    <x v="156"/>
    <x v="190"/>
    <x v="190"/>
    <n v="7"/>
    <m/>
  </r>
  <r>
    <x v="156"/>
    <x v="42"/>
    <x v="42"/>
    <m/>
    <n v="12"/>
  </r>
  <r>
    <x v="156"/>
    <x v="6"/>
    <x v="6"/>
    <m/>
    <n v="3"/>
  </r>
  <r>
    <x v="156"/>
    <x v="88"/>
    <x v="88"/>
    <m/>
    <n v="8"/>
  </r>
  <r>
    <x v="156"/>
    <x v="166"/>
    <x v="166"/>
    <n v="1"/>
    <m/>
  </r>
  <r>
    <x v="156"/>
    <x v="164"/>
    <x v="164"/>
    <m/>
    <n v="4"/>
  </r>
  <r>
    <x v="156"/>
    <x v="325"/>
    <x v="324"/>
    <n v="2"/>
    <m/>
  </r>
  <r>
    <x v="156"/>
    <x v="279"/>
    <x v="279"/>
    <n v="1"/>
    <m/>
  </r>
  <r>
    <x v="156"/>
    <x v="226"/>
    <x v="226"/>
    <m/>
    <n v="37"/>
  </r>
  <r>
    <x v="156"/>
    <x v="78"/>
    <x v="78"/>
    <n v="1940"/>
    <m/>
  </r>
  <r>
    <x v="156"/>
    <x v="342"/>
    <x v="341"/>
    <n v="18"/>
    <m/>
  </r>
  <r>
    <x v="156"/>
    <x v="314"/>
    <x v="313"/>
    <n v="19"/>
    <m/>
  </r>
  <r>
    <x v="156"/>
    <x v="121"/>
    <x v="121"/>
    <n v="21"/>
    <m/>
  </r>
  <r>
    <x v="156"/>
    <x v="165"/>
    <x v="165"/>
    <n v="101"/>
    <m/>
  </r>
  <r>
    <x v="156"/>
    <x v="18"/>
    <x v="18"/>
    <m/>
    <n v="1"/>
  </r>
  <r>
    <x v="156"/>
    <x v="19"/>
    <x v="19"/>
    <m/>
    <n v="2"/>
  </r>
  <r>
    <x v="156"/>
    <x v="20"/>
    <x v="20"/>
    <m/>
    <n v="4"/>
  </r>
  <r>
    <x v="156"/>
    <x v="35"/>
    <x v="35"/>
    <m/>
    <n v="5"/>
  </r>
  <r>
    <x v="156"/>
    <x v="181"/>
    <x v="181"/>
    <m/>
    <n v="4"/>
  </r>
  <r>
    <x v="156"/>
    <x v="257"/>
    <x v="257"/>
    <m/>
    <n v="3"/>
  </r>
  <r>
    <x v="156"/>
    <x v="228"/>
    <x v="228"/>
    <n v="5"/>
    <m/>
  </r>
  <r>
    <x v="156"/>
    <x v="113"/>
    <x v="113"/>
    <n v="11"/>
    <m/>
  </r>
  <r>
    <x v="156"/>
    <x v="493"/>
    <x v="489"/>
    <m/>
    <n v="1"/>
  </r>
  <r>
    <x v="156"/>
    <x v="343"/>
    <x v="342"/>
    <m/>
    <n v="1"/>
  </r>
  <r>
    <x v="156"/>
    <x v="415"/>
    <x v="413"/>
    <n v="1"/>
    <m/>
  </r>
  <r>
    <x v="156"/>
    <x v="193"/>
    <x v="193"/>
    <m/>
    <n v="1"/>
  </r>
  <r>
    <x v="156"/>
    <x v="278"/>
    <x v="278"/>
    <n v="3"/>
    <m/>
  </r>
  <r>
    <x v="156"/>
    <x v="268"/>
    <x v="268"/>
    <m/>
    <n v="3"/>
  </r>
  <r>
    <x v="156"/>
    <x v="454"/>
    <x v="451"/>
    <m/>
    <n v="1"/>
  </r>
  <r>
    <x v="156"/>
    <x v="453"/>
    <x v="450"/>
    <m/>
    <n v="1"/>
  </r>
  <r>
    <x v="156"/>
    <x v="218"/>
    <x v="218"/>
    <m/>
    <n v="1"/>
  </r>
  <r>
    <x v="156"/>
    <x v="51"/>
    <x v="51"/>
    <m/>
    <n v="1"/>
  </r>
  <r>
    <x v="156"/>
    <x v="142"/>
    <x v="142"/>
    <m/>
    <n v="2"/>
  </r>
  <r>
    <x v="156"/>
    <x v="232"/>
    <x v="232"/>
    <m/>
    <n v="1"/>
  </r>
  <r>
    <x v="156"/>
    <x v="134"/>
    <x v="134"/>
    <m/>
    <n v="1"/>
  </r>
  <r>
    <x v="156"/>
    <x v="248"/>
    <x v="248"/>
    <m/>
    <n v="8"/>
  </r>
  <r>
    <x v="156"/>
    <x v="67"/>
    <x v="67"/>
    <m/>
    <n v="10"/>
  </r>
  <r>
    <x v="156"/>
    <x v="534"/>
    <x v="417"/>
    <m/>
    <n v="1"/>
  </r>
  <r>
    <x v="156"/>
    <x v="167"/>
    <x v="167"/>
    <m/>
    <n v="1"/>
  </r>
  <r>
    <x v="156"/>
    <x v="96"/>
    <x v="96"/>
    <m/>
    <n v="3"/>
  </r>
  <r>
    <x v="156"/>
    <x v="145"/>
    <x v="145"/>
    <m/>
    <n v="1"/>
  </r>
  <r>
    <x v="156"/>
    <x v="289"/>
    <x v="289"/>
    <m/>
    <n v="1"/>
  </r>
  <r>
    <x v="156"/>
    <x v="324"/>
    <x v="323"/>
    <m/>
    <n v="10"/>
  </r>
  <r>
    <x v="156"/>
    <x v="9"/>
    <x v="9"/>
    <m/>
    <n v="1"/>
  </r>
  <r>
    <x v="156"/>
    <x v="53"/>
    <x v="53"/>
    <m/>
    <n v="1"/>
  </r>
  <r>
    <x v="156"/>
    <x v="112"/>
    <x v="112"/>
    <m/>
    <n v="1"/>
  </r>
  <r>
    <x v="156"/>
    <x v="28"/>
    <x v="28"/>
    <m/>
    <n v="3"/>
  </r>
  <r>
    <x v="156"/>
    <x v="114"/>
    <x v="114"/>
    <m/>
    <n v="2"/>
  </r>
  <r>
    <x v="156"/>
    <x v="115"/>
    <x v="115"/>
    <m/>
    <n v="10"/>
  </r>
  <r>
    <x v="156"/>
    <x v="8"/>
    <x v="8"/>
    <m/>
    <n v="4"/>
  </r>
  <r>
    <x v="156"/>
    <x v="370"/>
    <x v="369"/>
    <m/>
    <n v="1"/>
  </r>
  <r>
    <x v="156"/>
    <x v="33"/>
    <x v="33"/>
    <m/>
    <n v="15"/>
  </r>
  <r>
    <x v="156"/>
    <x v="119"/>
    <x v="119"/>
    <m/>
    <n v="2"/>
  </r>
  <r>
    <x v="156"/>
    <x v="141"/>
    <x v="141"/>
    <m/>
    <n v="1"/>
  </r>
  <r>
    <x v="156"/>
    <x v="38"/>
    <x v="38"/>
    <m/>
    <n v="4"/>
  </r>
  <r>
    <x v="156"/>
    <x v="275"/>
    <x v="275"/>
    <m/>
    <n v="6"/>
  </r>
  <r>
    <x v="156"/>
    <x v="231"/>
    <x v="231"/>
    <m/>
    <n v="1"/>
  </r>
  <r>
    <x v="156"/>
    <x v="78"/>
    <x v="78"/>
    <m/>
    <n v="1"/>
  </r>
  <r>
    <x v="157"/>
    <x v="386"/>
    <x v="385"/>
    <m/>
    <n v="1"/>
  </r>
  <r>
    <x v="157"/>
    <x v="49"/>
    <x v="49"/>
    <m/>
    <n v="1"/>
  </r>
  <r>
    <x v="157"/>
    <x v="222"/>
    <x v="222"/>
    <m/>
    <n v="1"/>
  </r>
  <r>
    <x v="157"/>
    <x v="88"/>
    <x v="88"/>
    <m/>
    <n v="6"/>
  </r>
  <r>
    <x v="157"/>
    <x v="185"/>
    <x v="185"/>
    <m/>
    <n v="1"/>
  </r>
  <r>
    <x v="157"/>
    <x v="144"/>
    <x v="144"/>
    <m/>
    <n v="1"/>
  </r>
  <r>
    <x v="157"/>
    <x v="54"/>
    <x v="54"/>
    <m/>
    <n v="1"/>
  </r>
  <r>
    <x v="157"/>
    <x v="235"/>
    <x v="235"/>
    <m/>
    <n v="1"/>
  </r>
  <r>
    <x v="157"/>
    <x v="21"/>
    <x v="21"/>
    <m/>
    <n v="1"/>
  </r>
  <r>
    <x v="157"/>
    <x v="418"/>
    <x v="416"/>
    <m/>
    <n v="50"/>
  </r>
  <r>
    <x v="157"/>
    <x v="0"/>
    <x v="0"/>
    <m/>
    <n v="1"/>
  </r>
  <r>
    <x v="157"/>
    <x v="483"/>
    <x v="479"/>
    <n v="1000"/>
    <m/>
  </r>
  <r>
    <x v="157"/>
    <x v="511"/>
    <x v="507"/>
    <n v="300"/>
    <m/>
  </r>
  <r>
    <x v="157"/>
    <x v="506"/>
    <x v="502"/>
    <n v="500"/>
    <m/>
  </r>
  <r>
    <x v="157"/>
    <x v="535"/>
    <x v="531"/>
    <n v="25"/>
    <m/>
  </r>
  <r>
    <x v="157"/>
    <x v="186"/>
    <x v="186"/>
    <n v="200"/>
    <m/>
  </r>
  <r>
    <x v="157"/>
    <x v="177"/>
    <x v="177"/>
    <m/>
    <n v="1"/>
  </r>
  <r>
    <x v="157"/>
    <x v="367"/>
    <x v="366"/>
    <n v="1"/>
    <m/>
  </r>
  <r>
    <x v="157"/>
    <x v="536"/>
    <x v="532"/>
    <m/>
    <n v="1"/>
  </r>
  <r>
    <x v="157"/>
    <x v="536"/>
    <x v="532"/>
    <n v="1"/>
    <m/>
  </r>
  <r>
    <x v="157"/>
    <x v="0"/>
    <x v="0"/>
    <n v="10"/>
    <m/>
  </r>
  <r>
    <x v="157"/>
    <x v="133"/>
    <x v="133"/>
    <n v="30"/>
    <m/>
  </r>
  <r>
    <x v="157"/>
    <x v="454"/>
    <x v="451"/>
    <m/>
    <n v="3"/>
  </r>
  <r>
    <x v="157"/>
    <x v="49"/>
    <x v="49"/>
    <m/>
    <n v="1"/>
  </r>
  <r>
    <x v="157"/>
    <x v="343"/>
    <x v="342"/>
    <m/>
    <n v="1"/>
  </r>
  <r>
    <x v="157"/>
    <x v="234"/>
    <x v="234"/>
    <m/>
    <n v="2"/>
  </r>
  <r>
    <x v="157"/>
    <x v="242"/>
    <x v="242"/>
    <n v="2000"/>
    <m/>
  </r>
  <r>
    <x v="157"/>
    <x v="427"/>
    <x v="425"/>
    <m/>
    <n v="200"/>
  </r>
  <r>
    <x v="157"/>
    <x v="0"/>
    <x v="0"/>
    <m/>
    <n v="2"/>
  </r>
  <r>
    <x v="157"/>
    <x v="120"/>
    <x v="120"/>
    <m/>
    <n v="1"/>
  </r>
  <r>
    <x v="157"/>
    <x v="267"/>
    <x v="267"/>
    <m/>
    <n v="5"/>
  </r>
  <r>
    <x v="157"/>
    <x v="78"/>
    <x v="78"/>
    <m/>
    <n v="2"/>
  </r>
  <r>
    <x v="157"/>
    <x v="297"/>
    <x v="297"/>
    <m/>
    <n v="300"/>
  </r>
  <r>
    <x v="157"/>
    <x v="115"/>
    <x v="115"/>
    <m/>
    <n v="60"/>
  </r>
  <r>
    <x v="157"/>
    <x v="122"/>
    <x v="122"/>
    <m/>
    <n v="20"/>
  </r>
  <r>
    <x v="157"/>
    <x v="109"/>
    <x v="109"/>
    <m/>
    <n v="2"/>
  </r>
  <r>
    <x v="157"/>
    <x v="235"/>
    <x v="235"/>
    <m/>
    <n v="2"/>
  </r>
  <r>
    <x v="157"/>
    <x v="28"/>
    <x v="28"/>
    <m/>
    <n v="6"/>
  </r>
  <r>
    <x v="157"/>
    <x v="212"/>
    <x v="212"/>
    <m/>
    <n v="1"/>
  </r>
  <r>
    <x v="158"/>
    <x v="112"/>
    <x v="112"/>
    <n v="10"/>
    <m/>
  </r>
  <r>
    <x v="158"/>
    <x v="3"/>
    <x v="3"/>
    <m/>
    <n v="1"/>
  </r>
  <r>
    <x v="158"/>
    <x v="164"/>
    <x v="164"/>
    <m/>
    <n v="1"/>
  </r>
  <r>
    <x v="158"/>
    <x v="163"/>
    <x v="163"/>
    <m/>
    <n v="1"/>
  </r>
  <r>
    <x v="158"/>
    <x v="40"/>
    <x v="40"/>
    <m/>
    <n v="2"/>
  </r>
  <r>
    <x v="158"/>
    <x v="0"/>
    <x v="0"/>
    <m/>
    <n v="1"/>
  </r>
  <r>
    <x v="158"/>
    <x v="0"/>
    <x v="0"/>
    <m/>
    <n v="1"/>
  </r>
  <r>
    <x v="158"/>
    <x v="75"/>
    <x v="75"/>
    <n v="2"/>
    <m/>
  </r>
  <r>
    <x v="158"/>
    <x v="71"/>
    <x v="71"/>
    <n v="1700"/>
    <m/>
  </r>
  <r>
    <x v="158"/>
    <x v="126"/>
    <x v="126"/>
    <n v="2500"/>
    <m/>
  </r>
  <r>
    <x v="158"/>
    <x v="433"/>
    <x v="431"/>
    <n v="1900"/>
    <m/>
  </r>
  <r>
    <x v="158"/>
    <x v="293"/>
    <x v="293"/>
    <m/>
    <n v="5"/>
  </r>
  <r>
    <x v="158"/>
    <x v="294"/>
    <x v="294"/>
    <m/>
    <n v="5"/>
  </r>
  <r>
    <x v="158"/>
    <x v="295"/>
    <x v="295"/>
    <m/>
    <n v="5"/>
  </r>
  <r>
    <x v="158"/>
    <x v="230"/>
    <x v="230"/>
    <m/>
    <n v="5"/>
  </r>
  <r>
    <x v="158"/>
    <x v="231"/>
    <x v="231"/>
    <m/>
    <n v="5"/>
  </r>
  <r>
    <x v="158"/>
    <x v="250"/>
    <x v="250"/>
    <m/>
    <n v="5"/>
  </r>
  <r>
    <x v="158"/>
    <x v="264"/>
    <x v="264"/>
    <m/>
    <n v="5"/>
  </r>
  <r>
    <x v="158"/>
    <x v="98"/>
    <x v="98"/>
    <m/>
    <n v="1"/>
  </r>
  <r>
    <x v="158"/>
    <x v="229"/>
    <x v="229"/>
    <m/>
    <n v="5"/>
  </r>
  <r>
    <x v="158"/>
    <x v="236"/>
    <x v="236"/>
    <m/>
    <n v="100"/>
  </r>
  <r>
    <x v="158"/>
    <x v="345"/>
    <x v="344"/>
    <m/>
    <n v="1"/>
  </r>
  <r>
    <x v="158"/>
    <x v="529"/>
    <x v="526"/>
    <m/>
    <n v="1"/>
  </r>
  <r>
    <x v="158"/>
    <x v="147"/>
    <x v="147"/>
    <m/>
    <n v="1"/>
  </r>
  <r>
    <x v="158"/>
    <x v="357"/>
    <x v="356"/>
    <m/>
    <n v="1"/>
  </r>
  <r>
    <x v="158"/>
    <x v="357"/>
    <x v="356"/>
    <n v="8"/>
    <m/>
  </r>
  <r>
    <x v="158"/>
    <x v="14"/>
    <x v="14"/>
    <n v="500"/>
    <m/>
  </r>
  <r>
    <x v="158"/>
    <x v="13"/>
    <x v="13"/>
    <n v="600"/>
    <m/>
  </r>
  <r>
    <x v="158"/>
    <x v="118"/>
    <x v="118"/>
    <m/>
    <n v="1"/>
  </r>
  <r>
    <x v="158"/>
    <x v="53"/>
    <x v="53"/>
    <m/>
    <n v="1"/>
  </r>
  <r>
    <x v="158"/>
    <x v="284"/>
    <x v="284"/>
    <m/>
    <n v="1"/>
  </r>
  <r>
    <x v="158"/>
    <x v="121"/>
    <x v="121"/>
    <m/>
    <n v="2"/>
  </r>
  <r>
    <x v="158"/>
    <x v="110"/>
    <x v="110"/>
    <m/>
    <n v="1"/>
  </r>
  <r>
    <x v="158"/>
    <x v="26"/>
    <x v="26"/>
    <m/>
    <n v="1"/>
  </r>
  <r>
    <x v="158"/>
    <x v="24"/>
    <x v="24"/>
    <m/>
    <n v="2"/>
  </r>
  <r>
    <x v="158"/>
    <x v="176"/>
    <x v="176"/>
    <m/>
    <n v="1"/>
  </r>
  <r>
    <x v="158"/>
    <x v="115"/>
    <x v="115"/>
    <m/>
    <n v="10"/>
  </r>
  <r>
    <x v="158"/>
    <x v="92"/>
    <x v="92"/>
    <m/>
    <n v="10"/>
  </r>
  <r>
    <x v="158"/>
    <x v="152"/>
    <x v="152"/>
    <m/>
    <n v="10"/>
  </r>
  <r>
    <x v="158"/>
    <x v="122"/>
    <x v="122"/>
    <m/>
    <n v="10"/>
  </r>
  <r>
    <x v="158"/>
    <x v="262"/>
    <x v="262"/>
    <m/>
    <n v="10"/>
  </r>
  <r>
    <x v="158"/>
    <x v="21"/>
    <x v="21"/>
    <m/>
    <n v="1"/>
  </r>
  <r>
    <x v="158"/>
    <x v="53"/>
    <x v="53"/>
    <m/>
    <n v="2"/>
  </r>
  <r>
    <x v="158"/>
    <x v="112"/>
    <x v="112"/>
    <m/>
    <n v="1"/>
  </r>
  <r>
    <x v="158"/>
    <x v="113"/>
    <x v="113"/>
    <m/>
    <n v="5"/>
  </r>
  <r>
    <x v="158"/>
    <x v="28"/>
    <x v="28"/>
    <m/>
    <n v="3"/>
  </r>
  <r>
    <x v="158"/>
    <x v="116"/>
    <x v="116"/>
    <m/>
    <n v="1"/>
  </r>
  <r>
    <x v="158"/>
    <x v="118"/>
    <x v="118"/>
    <m/>
    <n v="1"/>
  </r>
  <r>
    <x v="158"/>
    <x v="8"/>
    <x v="8"/>
    <m/>
    <n v="8"/>
  </r>
  <r>
    <x v="158"/>
    <x v="98"/>
    <x v="98"/>
    <m/>
    <n v="1"/>
  </r>
  <r>
    <x v="158"/>
    <x v="141"/>
    <x v="141"/>
    <m/>
    <n v="2"/>
  </r>
  <r>
    <x v="158"/>
    <x v="121"/>
    <x v="121"/>
    <m/>
    <n v="3"/>
  </r>
  <r>
    <x v="158"/>
    <x v="275"/>
    <x v="275"/>
    <m/>
    <n v="12"/>
  </r>
  <r>
    <x v="158"/>
    <x v="254"/>
    <x v="254"/>
    <m/>
    <n v="2"/>
  </r>
  <r>
    <x v="158"/>
    <x v="239"/>
    <x v="239"/>
    <m/>
    <n v="5"/>
  </r>
  <r>
    <x v="158"/>
    <x v="324"/>
    <x v="323"/>
    <m/>
    <n v="8"/>
  </r>
  <r>
    <x v="158"/>
    <x v="98"/>
    <x v="98"/>
    <m/>
    <n v="3"/>
  </r>
  <r>
    <x v="158"/>
    <x v="95"/>
    <x v="95"/>
    <m/>
    <n v="1"/>
  </r>
  <r>
    <x v="158"/>
    <x v="100"/>
    <x v="100"/>
    <m/>
    <n v="1"/>
  </r>
  <r>
    <x v="158"/>
    <x v="40"/>
    <x v="40"/>
    <m/>
    <n v="6"/>
  </r>
  <r>
    <x v="158"/>
    <x v="273"/>
    <x v="273"/>
    <m/>
    <n v="10"/>
  </r>
  <r>
    <x v="158"/>
    <x v="98"/>
    <x v="98"/>
    <m/>
    <n v="1"/>
  </r>
  <r>
    <x v="158"/>
    <x v="342"/>
    <x v="341"/>
    <m/>
    <n v="12"/>
  </r>
  <r>
    <x v="158"/>
    <x v="243"/>
    <x v="243"/>
    <m/>
    <n v="2"/>
  </r>
  <r>
    <x v="159"/>
    <x v="142"/>
    <x v="142"/>
    <m/>
    <n v="1"/>
  </r>
  <r>
    <x v="159"/>
    <x v="229"/>
    <x v="229"/>
    <m/>
    <n v="3"/>
  </r>
  <r>
    <x v="159"/>
    <x v="342"/>
    <x v="341"/>
    <m/>
    <n v="4"/>
  </r>
  <r>
    <x v="160"/>
    <x v="537"/>
    <x v="533"/>
    <m/>
    <n v="1"/>
  </r>
  <r>
    <x v="160"/>
    <x v="242"/>
    <x v="242"/>
    <n v="2000"/>
    <m/>
  </r>
  <r>
    <x v="160"/>
    <x v="98"/>
    <x v="98"/>
    <m/>
    <n v="2"/>
  </r>
  <r>
    <x v="160"/>
    <x v="98"/>
    <x v="98"/>
    <m/>
    <n v="1"/>
  </r>
  <r>
    <x v="160"/>
    <x v="3"/>
    <x v="3"/>
    <m/>
    <n v="1"/>
  </r>
  <r>
    <x v="160"/>
    <x v="28"/>
    <x v="28"/>
    <n v="2"/>
    <m/>
  </r>
  <r>
    <x v="160"/>
    <x v="29"/>
    <x v="29"/>
    <m/>
    <n v="2"/>
  </r>
  <r>
    <x v="160"/>
    <x v="507"/>
    <x v="503"/>
    <m/>
    <n v="100"/>
  </r>
  <r>
    <x v="160"/>
    <x v="326"/>
    <x v="325"/>
    <m/>
    <n v="50"/>
  </r>
  <r>
    <x v="160"/>
    <x v="42"/>
    <x v="42"/>
    <m/>
    <n v="1"/>
  </r>
  <r>
    <x v="160"/>
    <x v="173"/>
    <x v="173"/>
    <m/>
    <n v="50"/>
  </r>
  <r>
    <x v="160"/>
    <x v="13"/>
    <x v="13"/>
    <m/>
    <n v="50"/>
  </r>
  <r>
    <x v="160"/>
    <x v="14"/>
    <x v="14"/>
    <m/>
    <n v="50"/>
  </r>
  <r>
    <x v="160"/>
    <x v="348"/>
    <x v="347"/>
    <m/>
    <n v="1"/>
  </r>
  <r>
    <x v="160"/>
    <x v="15"/>
    <x v="15"/>
    <m/>
    <n v="100"/>
  </r>
  <r>
    <x v="160"/>
    <x v="16"/>
    <x v="16"/>
    <m/>
    <n v="50"/>
  </r>
  <r>
    <x v="160"/>
    <x v="17"/>
    <x v="17"/>
    <m/>
    <n v="50"/>
  </r>
  <r>
    <x v="160"/>
    <x v="98"/>
    <x v="98"/>
    <m/>
    <n v="1"/>
  </r>
  <r>
    <x v="160"/>
    <x v="284"/>
    <x v="284"/>
    <m/>
    <n v="1"/>
  </r>
  <r>
    <x v="160"/>
    <x v="192"/>
    <x v="192"/>
    <m/>
    <n v="2"/>
  </r>
  <r>
    <x v="160"/>
    <x v="275"/>
    <x v="275"/>
    <m/>
    <n v="1"/>
  </r>
  <r>
    <x v="160"/>
    <x v="190"/>
    <x v="190"/>
    <m/>
    <n v="1"/>
  </r>
  <r>
    <x v="160"/>
    <x v="121"/>
    <x v="121"/>
    <m/>
    <n v="4"/>
  </r>
  <r>
    <x v="160"/>
    <x v="110"/>
    <x v="110"/>
    <m/>
    <n v="1"/>
  </r>
  <r>
    <x v="160"/>
    <x v="111"/>
    <x v="111"/>
    <m/>
    <n v="6"/>
  </r>
  <r>
    <x v="160"/>
    <x v="26"/>
    <x v="26"/>
    <m/>
    <n v="1"/>
  </r>
  <r>
    <x v="160"/>
    <x v="24"/>
    <x v="24"/>
    <m/>
    <n v="3"/>
  </r>
  <r>
    <x v="160"/>
    <x v="176"/>
    <x v="176"/>
    <m/>
    <n v="3"/>
  </r>
  <r>
    <x v="160"/>
    <x v="165"/>
    <x v="165"/>
    <m/>
    <n v="5"/>
  </r>
  <r>
    <x v="160"/>
    <x v="314"/>
    <x v="313"/>
    <m/>
    <n v="2"/>
  </r>
  <r>
    <x v="160"/>
    <x v="30"/>
    <x v="30"/>
    <m/>
    <n v="10"/>
  </r>
  <r>
    <x v="160"/>
    <x v="187"/>
    <x v="187"/>
    <m/>
    <n v="10"/>
  </r>
  <r>
    <x v="160"/>
    <x v="122"/>
    <x v="122"/>
    <m/>
    <n v="10"/>
  </r>
  <r>
    <x v="160"/>
    <x v="303"/>
    <x v="302"/>
    <m/>
    <n v="1"/>
  </r>
  <r>
    <x v="160"/>
    <x v="15"/>
    <x v="15"/>
    <m/>
    <n v="100"/>
  </r>
  <r>
    <x v="160"/>
    <x v="16"/>
    <x v="16"/>
    <m/>
    <n v="50"/>
  </r>
  <r>
    <x v="160"/>
    <x v="17"/>
    <x v="17"/>
    <m/>
    <n v="50"/>
  </r>
  <r>
    <x v="160"/>
    <x v="14"/>
    <x v="14"/>
    <m/>
    <n v="50"/>
  </r>
  <r>
    <x v="160"/>
    <x v="13"/>
    <x v="13"/>
    <m/>
    <n v="100"/>
  </r>
  <r>
    <x v="160"/>
    <x v="19"/>
    <x v="19"/>
    <m/>
    <n v="6"/>
  </r>
  <r>
    <x v="160"/>
    <x v="122"/>
    <x v="122"/>
    <m/>
    <n v="1"/>
  </r>
  <r>
    <x v="160"/>
    <x v="53"/>
    <x v="53"/>
    <n v="36"/>
    <m/>
  </r>
  <r>
    <x v="160"/>
    <x v="0"/>
    <x v="0"/>
    <m/>
    <n v="6"/>
  </r>
  <r>
    <x v="160"/>
    <x v="98"/>
    <x v="98"/>
    <m/>
    <n v="1"/>
  </r>
  <r>
    <x v="160"/>
    <x v="363"/>
    <x v="362"/>
    <m/>
    <n v="1"/>
  </r>
  <r>
    <x v="160"/>
    <x v="98"/>
    <x v="98"/>
    <m/>
    <n v="1"/>
  </r>
  <r>
    <x v="160"/>
    <x v="143"/>
    <x v="143"/>
    <m/>
    <n v="1"/>
  </r>
  <r>
    <x v="160"/>
    <x v="134"/>
    <x v="134"/>
    <m/>
    <n v="1"/>
  </r>
  <r>
    <x v="160"/>
    <x v="40"/>
    <x v="40"/>
    <m/>
    <n v="1"/>
  </r>
  <r>
    <x v="160"/>
    <x v="193"/>
    <x v="193"/>
    <m/>
    <n v="1"/>
  </r>
  <r>
    <x v="160"/>
    <x v="234"/>
    <x v="234"/>
    <m/>
    <n v="1"/>
  </r>
  <r>
    <x v="160"/>
    <x v="51"/>
    <x v="51"/>
    <m/>
    <n v="1"/>
  </r>
  <r>
    <x v="160"/>
    <x v="142"/>
    <x v="142"/>
    <m/>
    <n v="1"/>
  </r>
  <r>
    <x v="160"/>
    <x v="211"/>
    <x v="211"/>
    <m/>
    <n v="1"/>
  </r>
  <r>
    <x v="160"/>
    <x v="53"/>
    <x v="53"/>
    <m/>
    <n v="2"/>
  </r>
  <r>
    <x v="160"/>
    <x v="112"/>
    <x v="112"/>
    <m/>
    <n v="2"/>
  </r>
  <r>
    <x v="160"/>
    <x v="21"/>
    <x v="21"/>
    <m/>
    <n v="1"/>
  </r>
  <r>
    <x v="160"/>
    <x v="403"/>
    <x v="402"/>
    <m/>
    <n v="5"/>
  </r>
  <r>
    <x v="160"/>
    <x v="48"/>
    <x v="48"/>
    <m/>
    <n v="2"/>
  </r>
  <r>
    <x v="160"/>
    <x v="28"/>
    <x v="28"/>
    <m/>
    <n v="2"/>
  </r>
  <r>
    <x v="160"/>
    <x v="114"/>
    <x v="114"/>
    <m/>
    <n v="2"/>
  </r>
  <r>
    <x v="161"/>
    <x v="132"/>
    <x v="132"/>
    <m/>
    <n v="500"/>
  </r>
  <r>
    <x v="161"/>
    <x v="118"/>
    <x v="118"/>
    <m/>
    <n v="1"/>
  </r>
  <r>
    <x v="161"/>
    <x v="32"/>
    <x v="32"/>
    <m/>
    <n v="10"/>
  </r>
  <r>
    <x v="161"/>
    <x v="33"/>
    <x v="33"/>
    <m/>
    <n v="10"/>
  </r>
  <r>
    <x v="161"/>
    <x v="119"/>
    <x v="119"/>
    <m/>
    <n v="2"/>
  </r>
  <r>
    <x v="161"/>
    <x v="40"/>
    <x v="40"/>
    <m/>
    <n v="4"/>
  </r>
  <r>
    <x v="161"/>
    <x v="141"/>
    <x v="141"/>
    <m/>
    <n v="1"/>
  </r>
  <r>
    <x v="161"/>
    <x v="275"/>
    <x v="275"/>
    <m/>
    <n v="12"/>
  </r>
  <r>
    <x v="161"/>
    <x v="527"/>
    <x v="523"/>
    <m/>
    <n v="2"/>
  </r>
  <r>
    <x v="161"/>
    <x v="9"/>
    <x v="9"/>
    <m/>
    <n v="3"/>
  </r>
  <r>
    <x v="161"/>
    <x v="324"/>
    <x v="323"/>
    <m/>
    <n v="5"/>
  </r>
  <r>
    <x v="161"/>
    <x v="472"/>
    <x v="469"/>
    <m/>
    <n v="20"/>
  </r>
  <r>
    <x v="161"/>
    <x v="214"/>
    <x v="214"/>
    <m/>
    <n v="1"/>
  </r>
  <r>
    <x v="162"/>
    <x v="214"/>
    <x v="23"/>
    <n v="0"/>
    <n v="0"/>
  </r>
  <r>
    <x v="163"/>
    <x v="214"/>
    <x v="214"/>
    <n v="0"/>
    <m/>
  </r>
  <r>
    <x v="164"/>
    <x v="214"/>
    <x v="214"/>
    <n v="0"/>
    <m/>
  </r>
  <r>
    <x v="165"/>
    <x v="214"/>
    <x v="214"/>
    <n v="0"/>
    <m/>
  </r>
  <r>
    <x v="166"/>
    <x v="214"/>
    <x v="214"/>
    <n v="0"/>
    <m/>
  </r>
  <r>
    <x v="167"/>
    <x v="49"/>
    <x v="49"/>
    <m/>
    <n v="5"/>
  </r>
  <r>
    <x v="167"/>
    <x v="217"/>
    <x v="217"/>
    <n v="9"/>
    <m/>
  </r>
  <r>
    <x v="167"/>
    <x v="34"/>
    <x v="34"/>
    <m/>
    <n v="1"/>
  </r>
  <r>
    <x v="167"/>
    <x v="31"/>
    <x v="31"/>
    <m/>
    <n v="10"/>
  </r>
  <r>
    <x v="167"/>
    <x v="30"/>
    <x v="30"/>
    <m/>
    <n v="4"/>
  </r>
  <r>
    <x v="167"/>
    <x v="228"/>
    <x v="228"/>
    <m/>
    <n v="1"/>
  </r>
  <r>
    <x v="167"/>
    <x v="415"/>
    <x v="413"/>
    <m/>
    <n v="1"/>
  </r>
  <r>
    <x v="167"/>
    <x v="78"/>
    <x v="78"/>
    <m/>
    <n v="3"/>
  </r>
  <r>
    <x v="167"/>
    <x v="40"/>
    <x v="40"/>
    <m/>
    <n v="50"/>
  </r>
  <r>
    <x v="167"/>
    <x v="328"/>
    <x v="327"/>
    <m/>
    <n v="2"/>
  </r>
  <r>
    <x v="167"/>
    <x v="315"/>
    <x v="314"/>
    <m/>
    <n v="2"/>
  </r>
  <r>
    <x v="167"/>
    <x v="147"/>
    <x v="147"/>
    <m/>
    <n v="1"/>
  </r>
  <r>
    <x v="167"/>
    <x v="115"/>
    <x v="115"/>
    <m/>
    <n v="1"/>
  </r>
  <r>
    <x v="167"/>
    <x v="331"/>
    <x v="330"/>
    <m/>
    <n v="1"/>
  </r>
  <r>
    <x v="167"/>
    <x v="109"/>
    <x v="109"/>
    <m/>
    <n v="1"/>
  </r>
  <r>
    <x v="167"/>
    <x v="235"/>
    <x v="235"/>
    <m/>
    <n v="1"/>
  </r>
  <r>
    <x v="167"/>
    <x v="53"/>
    <x v="53"/>
    <m/>
    <n v="1"/>
  </r>
  <r>
    <x v="167"/>
    <x v="168"/>
    <x v="168"/>
    <m/>
    <n v="1"/>
  </r>
  <r>
    <x v="167"/>
    <x v="262"/>
    <x v="262"/>
    <m/>
    <n v="1"/>
  </r>
  <r>
    <x v="167"/>
    <x v="132"/>
    <x v="132"/>
    <m/>
    <n v="100"/>
  </r>
  <r>
    <x v="167"/>
    <x v="0"/>
    <x v="0"/>
    <m/>
    <n v="3"/>
  </r>
  <r>
    <x v="167"/>
    <x v="95"/>
    <x v="95"/>
    <m/>
    <n v="5"/>
  </r>
  <r>
    <x v="167"/>
    <x v="80"/>
    <x v="80"/>
    <m/>
    <n v="250"/>
  </r>
  <r>
    <x v="167"/>
    <x v="156"/>
    <x v="156"/>
    <m/>
    <n v="800"/>
  </r>
  <r>
    <x v="167"/>
    <x v="1"/>
    <x v="1"/>
    <m/>
    <n v="75"/>
  </r>
  <r>
    <x v="167"/>
    <x v="204"/>
    <x v="204"/>
    <m/>
    <n v="17"/>
  </r>
  <r>
    <x v="167"/>
    <x v="84"/>
    <x v="84"/>
    <m/>
    <n v="17"/>
  </r>
  <r>
    <x v="167"/>
    <x v="208"/>
    <x v="208"/>
    <m/>
    <n v="18"/>
  </r>
  <r>
    <x v="167"/>
    <x v="338"/>
    <x v="337"/>
    <m/>
    <n v="1"/>
  </r>
  <r>
    <x v="167"/>
    <x v="395"/>
    <x v="394"/>
    <m/>
    <n v="20"/>
  </r>
  <r>
    <x v="167"/>
    <x v="7"/>
    <x v="7"/>
    <m/>
    <n v="1"/>
  </r>
  <r>
    <x v="167"/>
    <x v="51"/>
    <x v="51"/>
    <m/>
    <n v="1"/>
  </r>
  <r>
    <x v="168"/>
    <x v="348"/>
    <x v="347"/>
    <m/>
    <n v="1"/>
  </r>
  <r>
    <x v="168"/>
    <x v="223"/>
    <x v="223"/>
    <m/>
    <n v="1"/>
  </r>
  <r>
    <x v="168"/>
    <x v="6"/>
    <x v="6"/>
    <m/>
    <n v="3"/>
  </r>
  <r>
    <x v="168"/>
    <x v="415"/>
    <x v="413"/>
    <m/>
    <n v="1"/>
  </r>
  <r>
    <x v="168"/>
    <x v="181"/>
    <x v="181"/>
    <m/>
    <n v="1"/>
  </r>
  <r>
    <x v="168"/>
    <x v="88"/>
    <x v="88"/>
    <m/>
    <n v="2"/>
  </r>
  <r>
    <x v="168"/>
    <x v="0"/>
    <x v="0"/>
    <m/>
    <n v="1"/>
  </r>
  <r>
    <x v="168"/>
    <x v="0"/>
    <x v="0"/>
    <m/>
    <n v="1"/>
  </r>
  <r>
    <x v="168"/>
    <x v="51"/>
    <x v="51"/>
    <m/>
    <n v="1"/>
  </r>
  <r>
    <x v="168"/>
    <x v="48"/>
    <x v="48"/>
    <m/>
    <n v="1"/>
  </r>
  <r>
    <x v="168"/>
    <x v="78"/>
    <x v="78"/>
    <m/>
    <n v="1"/>
  </r>
  <r>
    <x v="168"/>
    <x v="6"/>
    <x v="6"/>
    <m/>
    <n v="10"/>
  </r>
  <r>
    <x v="168"/>
    <x v="51"/>
    <x v="51"/>
    <m/>
    <n v="1"/>
  </r>
  <r>
    <x v="168"/>
    <x v="95"/>
    <x v="95"/>
    <m/>
    <n v="4"/>
  </r>
  <r>
    <x v="168"/>
    <x v="53"/>
    <x v="53"/>
    <m/>
    <n v="1"/>
  </r>
  <r>
    <x v="168"/>
    <x v="147"/>
    <x v="147"/>
    <m/>
    <n v="1"/>
  </r>
  <r>
    <x v="168"/>
    <x v="186"/>
    <x v="186"/>
    <n v="500"/>
    <m/>
  </r>
  <r>
    <x v="168"/>
    <x v="119"/>
    <x v="119"/>
    <n v="24"/>
    <m/>
  </r>
  <r>
    <x v="168"/>
    <x v="14"/>
    <x v="14"/>
    <m/>
    <n v="20"/>
  </r>
  <r>
    <x v="168"/>
    <x v="14"/>
    <x v="14"/>
    <n v="20"/>
    <m/>
  </r>
  <r>
    <x v="168"/>
    <x v="115"/>
    <x v="115"/>
    <m/>
    <n v="12"/>
  </r>
  <r>
    <x v="168"/>
    <x v="122"/>
    <x v="122"/>
    <m/>
    <n v="12"/>
  </r>
  <r>
    <x v="168"/>
    <x v="40"/>
    <x v="40"/>
    <n v="150"/>
    <m/>
  </r>
  <r>
    <x v="168"/>
    <x v="268"/>
    <x v="268"/>
    <m/>
    <n v="1"/>
  </r>
  <r>
    <x v="168"/>
    <x v="538"/>
    <x v="534"/>
    <m/>
    <n v="1"/>
  </r>
  <r>
    <x v="168"/>
    <x v="538"/>
    <x v="534"/>
    <n v="3"/>
    <m/>
  </r>
  <r>
    <x v="168"/>
    <x v="30"/>
    <x v="30"/>
    <m/>
    <n v="24"/>
  </r>
  <r>
    <x v="168"/>
    <x v="115"/>
    <x v="115"/>
    <m/>
    <n v="24"/>
  </r>
  <r>
    <x v="168"/>
    <x v="122"/>
    <x v="122"/>
    <m/>
    <n v="24"/>
  </r>
  <r>
    <x v="168"/>
    <x v="30"/>
    <x v="30"/>
    <m/>
    <n v="12"/>
  </r>
  <r>
    <x v="168"/>
    <x v="115"/>
    <x v="115"/>
    <m/>
    <n v="12"/>
  </r>
  <r>
    <x v="168"/>
    <x v="122"/>
    <x v="122"/>
    <m/>
    <n v="12"/>
  </r>
  <r>
    <x v="168"/>
    <x v="30"/>
    <x v="30"/>
    <m/>
    <n v="120"/>
  </r>
  <r>
    <x v="168"/>
    <x v="115"/>
    <x v="115"/>
    <m/>
    <n v="120"/>
  </r>
  <r>
    <x v="168"/>
    <x v="122"/>
    <x v="122"/>
    <m/>
    <n v="120"/>
  </r>
  <r>
    <x v="168"/>
    <x v="118"/>
    <x v="118"/>
    <n v="20"/>
    <m/>
  </r>
  <r>
    <x v="168"/>
    <x v="28"/>
    <x v="28"/>
    <n v="20"/>
    <m/>
  </r>
  <r>
    <x v="168"/>
    <x v="228"/>
    <x v="228"/>
    <n v="3"/>
    <m/>
  </r>
  <r>
    <x v="168"/>
    <x v="115"/>
    <x v="115"/>
    <n v="240"/>
    <m/>
  </r>
  <r>
    <x v="168"/>
    <x v="122"/>
    <x v="122"/>
    <n v="240"/>
    <m/>
  </r>
  <r>
    <x v="168"/>
    <x v="30"/>
    <x v="30"/>
    <n v="240"/>
    <m/>
  </r>
  <r>
    <x v="168"/>
    <x v="39"/>
    <x v="39"/>
    <n v="10"/>
    <m/>
  </r>
  <r>
    <x v="168"/>
    <x v="116"/>
    <x v="116"/>
    <n v="20"/>
    <m/>
  </r>
  <r>
    <x v="168"/>
    <x v="45"/>
    <x v="45"/>
    <n v="1"/>
    <m/>
  </r>
  <r>
    <x v="168"/>
    <x v="136"/>
    <x v="136"/>
    <n v="3"/>
    <m/>
  </r>
  <r>
    <x v="168"/>
    <x v="320"/>
    <x v="319"/>
    <n v="2"/>
    <m/>
  </r>
  <r>
    <x v="168"/>
    <x v="307"/>
    <x v="306"/>
    <n v="2"/>
    <m/>
  </r>
  <r>
    <x v="168"/>
    <x v="228"/>
    <x v="228"/>
    <n v="2"/>
    <m/>
  </r>
  <r>
    <x v="168"/>
    <x v="210"/>
    <x v="210"/>
    <m/>
    <n v="1"/>
  </r>
  <r>
    <x v="168"/>
    <x v="40"/>
    <x v="40"/>
    <m/>
    <n v="1"/>
  </r>
  <r>
    <x v="168"/>
    <x v="40"/>
    <x v="40"/>
    <m/>
    <n v="3"/>
  </r>
  <r>
    <x v="168"/>
    <x v="98"/>
    <x v="98"/>
    <m/>
    <n v="2"/>
  </r>
  <r>
    <x v="168"/>
    <x v="92"/>
    <x v="92"/>
    <m/>
    <n v="10"/>
  </r>
  <r>
    <x v="168"/>
    <x v="187"/>
    <x v="187"/>
    <m/>
    <n v="14"/>
  </r>
  <r>
    <x v="168"/>
    <x v="173"/>
    <x v="173"/>
    <m/>
    <n v="50"/>
  </r>
  <r>
    <x v="168"/>
    <x v="13"/>
    <x v="13"/>
    <m/>
    <n v="50"/>
  </r>
  <r>
    <x v="168"/>
    <x v="14"/>
    <x v="14"/>
    <m/>
    <n v="50"/>
  </r>
  <r>
    <x v="168"/>
    <x v="15"/>
    <x v="15"/>
    <m/>
    <n v="100"/>
  </r>
  <r>
    <x v="168"/>
    <x v="16"/>
    <x v="16"/>
    <m/>
    <n v="50"/>
  </r>
  <r>
    <x v="168"/>
    <x v="17"/>
    <x v="17"/>
    <m/>
    <n v="50"/>
  </r>
  <r>
    <x v="168"/>
    <x v="450"/>
    <x v="447"/>
    <m/>
    <n v="20"/>
  </r>
  <r>
    <x v="168"/>
    <x v="21"/>
    <x v="21"/>
    <m/>
    <n v="1"/>
  </r>
  <r>
    <x v="168"/>
    <x v="262"/>
    <x v="262"/>
    <m/>
    <n v="11"/>
  </r>
  <r>
    <x v="168"/>
    <x v="418"/>
    <x v="416"/>
    <m/>
    <n v="100"/>
  </r>
  <r>
    <x v="168"/>
    <x v="322"/>
    <x v="321"/>
    <m/>
    <n v="1"/>
  </r>
  <r>
    <x v="168"/>
    <x v="134"/>
    <x v="134"/>
    <m/>
    <n v="1"/>
  </r>
  <r>
    <x v="168"/>
    <x v="46"/>
    <x v="46"/>
    <m/>
    <n v="20"/>
  </r>
  <r>
    <x v="168"/>
    <x v="130"/>
    <x v="130"/>
    <m/>
    <n v="1"/>
  </r>
  <r>
    <x v="168"/>
    <x v="24"/>
    <x v="24"/>
    <m/>
    <n v="3"/>
  </r>
  <r>
    <x v="168"/>
    <x v="26"/>
    <x v="26"/>
    <m/>
    <n v="1"/>
  </r>
  <r>
    <x v="168"/>
    <x v="111"/>
    <x v="111"/>
    <m/>
    <n v="2"/>
  </r>
  <r>
    <x v="168"/>
    <x v="179"/>
    <x v="179"/>
    <m/>
    <n v="1"/>
  </r>
  <r>
    <x v="168"/>
    <x v="32"/>
    <x v="32"/>
    <m/>
    <n v="10"/>
  </r>
  <r>
    <x v="168"/>
    <x v="33"/>
    <x v="33"/>
    <m/>
    <n v="10"/>
  </r>
  <r>
    <x v="168"/>
    <x v="98"/>
    <x v="98"/>
    <m/>
    <n v="1"/>
  </r>
  <r>
    <x v="168"/>
    <x v="3"/>
    <x v="3"/>
    <m/>
    <n v="12"/>
  </r>
  <r>
    <x v="168"/>
    <x v="255"/>
    <x v="255"/>
    <m/>
    <n v="1"/>
  </r>
  <r>
    <x v="168"/>
    <x v="259"/>
    <x v="259"/>
    <m/>
    <n v="1"/>
  </r>
  <r>
    <x v="168"/>
    <x v="254"/>
    <x v="254"/>
    <m/>
    <n v="1"/>
  </r>
  <r>
    <x v="169"/>
    <x v="6"/>
    <x v="6"/>
    <m/>
    <n v="2"/>
  </r>
  <r>
    <x v="169"/>
    <x v="177"/>
    <x v="177"/>
    <m/>
    <n v="1"/>
  </r>
  <r>
    <x v="169"/>
    <x v="177"/>
    <x v="177"/>
    <m/>
    <n v="1"/>
  </r>
  <r>
    <x v="170"/>
    <x v="254"/>
    <x v="254"/>
    <m/>
    <n v="1"/>
  </r>
  <r>
    <x v="170"/>
    <x v="274"/>
    <x v="274"/>
    <m/>
    <n v="1"/>
  </r>
  <r>
    <x v="170"/>
    <x v="31"/>
    <x v="31"/>
    <m/>
    <n v="1"/>
  </r>
  <r>
    <x v="170"/>
    <x v="140"/>
    <x v="140"/>
    <n v="2"/>
    <m/>
  </r>
  <r>
    <x v="170"/>
    <x v="463"/>
    <x v="460"/>
    <n v="4"/>
    <m/>
  </r>
  <r>
    <x v="170"/>
    <x v="10"/>
    <x v="10"/>
    <n v="3"/>
    <m/>
  </r>
  <r>
    <x v="170"/>
    <x v="88"/>
    <x v="88"/>
    <m/>
    <n v="2"/>
  </r>
  <r>
    <x v="170"/>
    <x v="132"/>
    <x v="132"/>
    <m/>
    <n v="100"/>
  </r>
  <r>
    <x v="170"/>
    <x v="139"/>
    <x v="139"/>
    <m/>
    <n v="2"/>
  </r>
  <r>
    <x v="170"/>
    <x v="2"/>
    <x v="2"/>
    <m/>
    <n v="1"/>
  </r>
  <r>
    <x v="170"/>
    <x v="10"/>
    <x v="10"/>
    <m/>
    <n v="1"/>
  </r>
  <r>
    <x v="170"/>
    <x v="418"/>
    <x v="416"/>
    <m/>
    <n v="150"/>
  </r>
  <r>
    <x v="170"/>
    <x v="222"/>
    <x v="222"/>
    <m/>
    <n v="2"/>
  </r>
  <r>
    <x v="170"/>
    <x v="98"/>
    <x v="98"/>
    <m/>
    <n v="2"/>
  </r>
  <r>
    <x v="170"/>
    <x v="187"/>
    <x v="187"/>
    <m/>
    <n v="20"/>
  </r>
  <r>
    <x v="170"/>
    <x v="262"/>
    <x v="262"/>
    <m/>
    <n v="20"/>
  </r>
  <r>
    <x v="170"/>
    <x v="173"/>
    <x v="173"/>
    <m/>
    <n v="50"/>
  </r>
  <r>
    <x v="170"/>
    <x v="13"/>
    <x v="13"/>
    <m/>
    <n v="50"/>
  </r>
  <r>
    <x v="170"/>
    <x v="14"/>
    <x v="14"/>
    <m/>
    <n v="50"/>
  </r>
  <r>
    <x v="170"/>
    <x v="189"/>
    <x v="189"/>
    <m/>
    <n v="50"/>
  </r>
  <r>
    <x v="170"/>
    <x v="15"/>
    <x v="15"/>
    <m/>
    <n v="100"/>
  </r>
  <r>
    <x v="170"/>
    <x v="16"/>
    <x v="16"/>
    <m/>
    <n v="100"/>
  </r>
  <r>
    <x v="170"/>
    <x v="18"/>
    <x v="18"/>
    <m/>
    <n v="3"/>
  </r>
  <r>
    <x v="170"/>
    <x v="247"/>
    <x v="247"/>
    <m/>
    <n v="6"/>
  </r>
  <r>
    <x v="170"/>
    <x v="20"/>
    <x v="20"/>
    <m/>
    <n v="4"/>
  </r>
  <r>
    <x v="170"/>
    <x v="35"/>
    <x v="35"/>
    <m/>
    <n v="3"/>
  </r>
  <r>
    <x v="170"/>
    <x v="21"/>
    <x v="21"/>
    <m/>
    <n v="1"/>
  </r>
  <r>
    <x v="170"/>
    <x v="78"/>
    <x v="78"/>
    <m/>
    <n v="2"/>
  </r>
  <r>
    <x v="170"/>
    <x v="177"/>
    <x v="177"/>
    <m/>
    <n v="1"/>
  </r>
  <r>
    <x v="170"/>
    <x v="303"/>
    <x v="302"/>
    <n v="1"/>
    <m/>
  </r>
  <r>
    <x v="170"/>
    <x v="494"/>
    <x v="490"/>
    <n v="3"/>
    <m/>
  </r>
  <r>
    <x v="170"/>
    <x v="279"/>
    <x v="279"/>
    <n v="2"/>
    <m/>
  </r>
  <r>
    <x v="170"/>
    <x v="268"/>
    <x v="268"/>
    <n v="2"/>
    <m/>
  </r>
  <r>
    <x v="170"/>
    <x v="27"/>
    <x v="27"/>
    <m/>
    <n v="1"/>
  </r>
  <r>
    <x v="170"/>
    <x v="178"/>
    <x v="178"/>
    <m/>
    <n v="1"/>
  </r>
  <r>
    <x v="170"/>
    <x v="179"/>
    <x v="179"/>
    <m/>
    <n v="2"/>
  </r>
  <r>
    <x v="170"/>
    <x v="221"/>
    <x v="221"/>
    <m/>
    <n v="10"/>
  </r>
  <r>
    <x v="170"/>
    <x v="124"/>
    <x v="124"/>
    <m/>
    <n v="10"/>
  </r>
  <r>
    <x v="170"/>
    <x v="28"/>
    <x v="28"/>
    <m/>
    <n v="3"/>
  </r>
  <r>
    <x v="170"/>
    <x v="29"/>
    <x v="29"/>
    <m/>
    <n v="1"/>
  </r>
  <r>
    <x v="170"/>
    <x v="116"/>
    <x v="116"/>
    <m/>
    <n v="2"/>
  </r>
  <r>
    <x v="170"/>
    <x v="117"/>
    <x v="117"/>
    <m/>
    <n v="2"/>
  </r>
  <r>
    <x v="170"/>
    <x v="54"/>
    <x v="54"/>
    <m/>
    <n v="1"/>
  </r>
  <r>
    <x v="170"/>
    <x v="53"/>
    <x v="53"/>
    <m/>
    <n v="2"/>
  </r>
  <r>
    <x v="170"/>
    <x v="118"/>
    <x v="118"/>
    <m/>
    <n v="1"/>
  </r>
  <r>
    <x v="170"/>
    <x v="33"/>
    <x v="33"/>
    <m/>
    <n v="10"/>
  </r>
  <r>
    <x v="170"/>
    <x v="120"/>
    <x v="120"/>
    <m/>
    <n v="2"/>
  </r>
  <r>
    <x v="170"/>
    <x v="275"/>
    <x v="275"/>
    <m/>
    <n v="6"/>
  </r>
  <r>
    <x v="170"/>
    <x v="226"/>
    <x v="226"/>
    <m/>
    <n v="1"/>
  </r>
  <r>
    <x v="170"/>
    <x v="51"/>
    <x v="51"/>
    <m/>
    <n v="1"/>
  </r>
  <r>
    <x v="170"/>
    <x v="170"/>
    <x v="170"/>
    <m/>
    <n v="2"/>
  </r>
  <r>
    <x v="170"/>
    <x v="289"/>
    <x v="289"/>
    <m/>
    <n v="1"/>
  </r>
  <r>
    <x v="171"/>
    <x v="98"/>
    <x v="98"/>
    <m/>
    <n v="3"/>
  </r>
  <r>
    <x v="171"/>
    <x v="34"/>
    <x v="34"/>
    <m/>
    <n v="2"/>
  </r>
  <r>
    <x v="171"/>
    <x v="231"/>
    <x v="231"/>
    <m/>
    <n v="2"/>
  </r>
  <r>
    <x v="171"/>
    <x v="539"/>
    <x v="535"/>
    <m/>
    <n v="2"/>
  </r>
  <r>
    <x v="171"/>
    <x v="177"/>
    <x v="177"/>
    <m/>
    <n v="1"/>
  </r>
  <r>
    <x v="171"/>
    <x v="138"/>
    <x v="138"/>
    <m/>
    <n v="1"/>
  </r>
  <r>
    <x v="171"/>
    <x v="361"/>
    <x v="360"/>
    <m/>
    <n v="10"/>
  </r>
  <r>
    <x v="171"/>
    <x v="456"/>
    <x v="453"/>
    <m/>
    <n v="200"/>
  </r>
  <r>
    <x v="171"/>
    <x v="483"/>
    <x v="479"/>
    <m/>
    <n v="300"/>
  </r>
  <r>
    <x v="171"/>
    <x v="276"/>
    <x v="276"/>
    <m/>
    <n v="300"/>
  </r>
  <r>
    <x v="171"/>
    <x v="2"/>
    <x v="2"/>
    <m/>
    <n v="1"/>
  </r>
  <r>
    <x v="171"/>
    <x v="214"/>
    <x v="214"/>
    <m/>
    <n v="4"/>
  </r>
  <r>
    <x v="171"/>
    <x v="98"/>
    <x v="98"/>
    <m/>
    <n v="10"/>
  </r>
  <r>
    <x v="171"/>
    <x v="117"/>
    <x v="117"/>
    <m/>
    <n v="10"/>
  </r>
  <r>
    <x v="171"/>
    <x v="298"/>
    <x v="298"/>
    <m/>
    <n v="200"/>
  </r>
  <r>
    <x v="171"/>
    <x v="349"/>
    <x v="348"/>
    <m/>
    <n v="200"/>
  </r>
  <r>
    <x v="171"/>
    <x v="402"/>
    <x v="401"/>
    <m/>
    <n v="200"/>
  </r>
  <r>
    <x v="171"/>
    <x v="522"/>
    <x v="518"/>
    <m/>
    <n v="4"/>
  </r>
  <r>
    <x v="171"/>
    <x v="521"/>
    <x v="517"/>
    <m/>
    <n v="4"/>
  </r>
  <r>
    <x v="171"/>
    <x v="234"/>
    <x v="234"/>
    <m/>
    <n v="6"/>
  </r>
  <r>
    <x v="171"/>
    <x v="193"/>
    <x v="193"/>
    <m/>
    <n v="6"/>
  </r>
  <r>
    <x v="171"/>
    <x v="265"/>
    <x v="265"/>
    <m/>
    <n v="1"/>
  </r>
  <r>
    <x v="171"/>
    <x v="21"/>
    <x v="21"/>
    <m/>
    <n v="1"/>
  </r>
  <r>
    <x v="171"/>
    <x v="152"/>
    <x v="152"/>
    <m/>
    <n v="1"/>
  </r>
  <r>
    <x v="171"/>
    <x v="78"/>
    <x v="78"/>
    <m/>
    <n v="3"/>
  </r>
  <r>
    <x v="171"/>
    <x v="6"/>
    <x v="6"/>
    <m/>
    <n v="4"/>
  </r>
  <r>
    <x v="171"/>
    <x v="340"/>
    <x v="339"/>
    <m/>
    <n v="1"/>
  </r>
  <r>
    <x v="171"/>
    <x v="379"/>
    <x v="378"/>
    <m/>
    <n v="1"/>
  </r>
  <r>
    <x v="171"/>
    <x v="2"/>
    <x v="2"/>
    <m/>
    <n v="1"/>
  </r>
  <r>
    <x v="171"/>
    <x v="40"/>
    <x v="40"/>
    <m/>
    <n v="3"/>
  </r>
  <r>
    <x v="171"/>
    <x v="236"/>
    <x v="236"/>
    <m/>
    <n v="100"/>
  </r>
  <r>
    <x v="171"/>
    <x v="540"/>
    <x v="536"/>
    <m/>
    <n v="13"/>
  </r>
  <r>
    <x v="171"/>
    <x v="235"/>
    <x v="235"/>
    <m/>
    <n v="1"/>
  </r>
  <r>
    <x v="171"/>
    <x v="268"/>
    <x v="268"/>
    <m/>
    <n v="1"/>
  </r>
  <r>
    <x v="171"/>
    <x v="51"/>
    <x v="51"/>
    <m/>
    <n v="1"/>
  </r>
  <r>
    <x v="171"/>
    <x v="51"/>
    <x v="51"/>
    <m/>
    <n v="2"/>
  </r>
  <r>
    <x v="171"/>
    <x v="134"/>
    <x v="134"/>
    <m/>
    <n v="1"/>
  </r>
  <r>
    <x v="171"/>
    <x v="142"/>
    <x v="142"/>
    <m/>
    <n v="1"/>
  </r>
  <r>
    <x v="171"/>
    <x v="51"/>
    <x v="51"/>
    <m/>
    <n v="1"/>
  </r>
  <r>
    <x v="171"/>
    <x v="132"/>
    <x v="132"/>
    <m/>
    <n v="100"/>
  </r>
  <r>
    <x v="171"/>
    <x v="51"/>
    <x v="51"/>
    <m/>
    <n v="1"/>
  </r>
  <r>
    <x v="171"/>
    <x v="372"/>
    <x v="371"/>
    <n v="10"/>
    <m/>
  </r>
  <r>
    <x v="171"/>
    <x v="0"/>
    <x v="0"/>
    <n v="4"/>
    <m/>
  </r>
  <r>
    <x v="171"/>
    <x v="262"/>
    <x v="262"/>
    <m/>
    <n v="1"/>
  </r>
  <r>
    <x v="171"/>
    <x v="79"/>
    <x v="79"/>
    <n v="1700"/>
    <m/>
  </r>
  <r>
    <x v="171"/>
    <x v="81"/>
    <x v="81"/>
    <n v="1000"/>
    <m/>
  </r>
  <r>
    <x v="171"/>
    <x v="159"/>
    <x v="159"/>
    <m/>
    <n v="50"/>
  </r>
  <r>
    <x v="171"/>
    <x v="205"/>
    <x v="205"/>
    <m/>
    <n v="50"/>
  </r>
  <r>
    <x v="171"/>
    <x v="51"/>
    <x v="51"/>
    <m/>
    <n v="7"/>
  </r>
  <r>
    <x v="172"/>
    <x v="231"/>
    <x v="231"/>
    <m/>
    <n v="3"/>
  </r>
  <r>
    <x v="172"/>
    <x v="294"/>
    <x v="294"/>
    <m/>
    <n v="2"/>
  </r>
  <r>
    <x v="172"/>
    <x v="98"/>
    <x v="98"/>
    <m/>
    <n v="1"/>
  </r>
  <r>
    <x v="172"/>
    <x v="51"/>
    <x v="51"/>
    <n v="2"/>
    <m/>
  </r>
  <r>
    <x v="172"/>
    <x v="51"/>
    <x v="51"/>
    <m/>
    <n v="10"/>
  </r>
  <r>
    <x v="172"/>
    <x v="49"/>
    <x v="49"/>
    <m/>
    <n v="20"/>
  </r>
  <r>
    <x v="172"/>
    <x v="51"/>
    <x v="51"/>
    <m/>
    <n v="6"/>
  </r>
  <r>
    <x v="172"/>
    <x v="51"/>
    <x v="51"/>
    <n v="30"/>
    <m/>
  </r>
  <r>
    <x v="172"/>
    <x v="211"/>
    <x v="211"/>
    <n v="4"/>
    <m/>
  </r>
  <r>
    <x v="172"/>
    <x v="296"/>
    <x v="296"/>
    <n v="4"/>
    <m/>
  </r>
  <r>
    <x v="172"/>
    <x v="54"/>
    <x v="54"/>
    <n v="20"/>
    <m/>
  </r>
  <r>
    <x v="172"/>
    <x v="49"/>
    <x v="49"/>
    <m/>
    <n v="1"/>
  </r>
  <r>
    <x v="172"/>
    <x v="541"/>
    <x v="537"/>
    <m/>
    <n v="10"/>
  </r>
  <r>
    <x v="172"/>
    <x v="297"/>
    <x v="297"/>
    <m/>
    <n v="100"/>
  </r>
  <r>
    <x v="172"/>
    <x v="276"/>
    <x v="276"/>
    <m/>
    <n v="100"/>
  </r>
  <r>
    <x v="172"/>
    <x v="542"/>
    <x v="538"/>
    <m/>
    <n v="100"/>
  </r>
  <r>
    <x v="172"/>
    <x v="383"/>
    <x v="382"/>
    <m/>
    <n v="100"/>
  </r>
  <r>
    <x v="172"/>
    <x v="456"/>
    <x v="453"/>
    <m/>
    <n v="100"/>
  </r>
  <r>
    <x v="172"/>
    <x v="507"/>
    <x v="503"/>
    <m/>
    <n v="50"/>
  </r>
  <r>
    <x v="172"/>
    <x v="253"/>
    <x v="253"/>
    <m/>
    <n v="1"/>
  </r>
  <r>
    <x v="172"/>
    <x v="522"/>
    <x v="518"/>
    <m/>
    <n v="1"/>
  </r>
  <r>
    <x v="172"/>
    <x v="521"/>
    <x v="517"/>
    <m/>
    <n v="1"/>
  </r>
  <r>
    <x v="172"/>
    <x v="326"/>
    <x v="325"/>
    <m/>
    <n v="50"/>
  </r>
  <r>
    <x v="172"/>
    <x v="397"/>
    <x v="396"/>
    <m/>
    <n v="50"/>
  </r>
  <r>
    <x v="172"/>
    <x v="40"/>
    <x v="40"/>
    <m/>
    <n v="14"/>
  </r>
  <r>
    <x v="172"/>
    <x v="110"/>
    <x v="110"/>
    <m/>
    <n v="1"/>
  </r>
  <r>
    <x v="172"/>
    <x v="111"/>
    <x v="111"/>
    <m/>
    <n v="2"/>
  </r>
  <r>
    <x v="172"/>
    <x v="112"/>
    <x v="112"/>
    <m/>
    <n v="1"/>
  </r>
  <r>
    <x v="172"/>
    <x v="113"/>
    <x v="113"/>
    <m/>
    <n v="4"/>
  </r>
  <r>
    <x v="172"/>
    <x v="28"/>
    <x v="28"/>
    <m/>
    <n v="5"/>
  </r>
  <r>
    <x v="172"/>
    <x v="29"/>
    <x v="29"/>
    <m/>
    <n v="7"/>
  </r>
  <r>
    <x v="172"/>
    <x v="116"/>
    <x v="116"/>
    <m/>
    <n v="2"/>
  </r>
  <r>
    <x v="172"/>
    <x v="54"/>
    <x v="54"/>
    <m/>
    <n v="2"/>
  </r>
  <r>
    <x v="172"/>
    <x v="53"/>
    <x v="53"/>
    <m/>
    <n v="1"/>
  </r>
  <r>
    <x v="172"/>
    <x v="118"/>
    <x v="118"/>
    <m/>
    <n v="1"/>
  </r>
  <r>
    <x v="172"/>
    <x v="33"/>
    <x v="33"/>
    <m/>
    <n v="20"/>
  </r>
  <r>
    <x v="172"/>
    <x v="119"/>
    <x v="119"/>
    <m/>
    <n v="2"/>
  </r>
  <r>
    <x v="172"/>
    <x v="40"/>
    <x v="40"/>
    <m/>
    <n v="10"/>
  </r>
  <r>
    <x v="172"/>
    <x v="38"/>
    <x v="38"/>
    <m/>
    <n v="6"/>
  </r>
  <r>
    <x v="172"/>
    <x v="165"/>
    <x v="165"/>
    <m/>
    <n v="3"/>
  </r>
  <r>
    <x v="172"/>
    <x v="355"/>
    <x v="354"/>
    <n v="10"/>
    <m/>
  </r>
  <r>
    <x v="172"/>
    <x v="187"/>
    <x v="187"/>
    <m/>
    <n v="1"/>
  </r>
  <r>
    <x v="172"/>
    <x v="134"/>
    <x v="134"/>
    <n v="10"/>
    <m/>
  </r>
  <r>
    <x v="172"/>
    <x v="168"/>
    <x v="168"/>
    <n v="20"/>
    <m/>
  </r>
  <r>
    <x v="172"/>
    <x v="232"/>
    <x v="232"/>
    <m/>
    <n v="2"/>
  </r>
  <r>
    <x v="172"/>
    <x v="5"/>
    <x v="5"/>
    <m/>
    <n v="1"/>
  </r>
  <r>
    <x v="173"/>
    <x v="210"/>
    <x v="210"/>
    <m/>
    <n v="2"/>
  </r>
  <r>
    <x v="173"/>
    <x v="139"/>
    <x v="139"/>
    <n v="15"/>
    <m/>
  </r>
  <r>
    <x v="173"/>
    <x v="77"/>
    <x v="77"/>
    <n v="10"/>
    <m/>
  </r>
  <r>
    <x v="173"/>
    <x v="78"/>
    <x v="78"/>
    <m/>
    <n v="3"/>
  </r>
  <r>
    <x v="173"/>
    <x v="54"/>
    <x v="54"/>
    <m/>
    <n v="1"/>
  </r>
  <r>
    <x v="173"/>
    <x v="53"/>
    <x v="53"/>
    <m/>
    <n v="1"/>
  </r>
  <r>
    <x v="173"/>
    <x v="65"/>
    <x v="65"/>
    <n v="1"/>
    <m/>
  </r>
  <r>
    <x v="173"/>
    <x v="78"/>
    <x v="78"/>
    <m/>
    <n v="1"/>
  </r>
  <r>
    <x v="173"/>
    <x v="158"/>
    <x v="158"/>
    <n v="200"/>
    <m/>
  </r>
  <r>
    <x v="173"/>
    <x v="164"/>
    <x v="164"/>
    <m/>
    <n v="1"/>
  </r>
  <r>
    <x v="173"/>
    <x v="110"/>
    <x v="110"/>
    <n v="10"/>
    <m/>
  </r>
  <r>
    <x v="173"/>
    <x v="172"/>
    <x v="172"/>
    <n v="80"/>
    <m/>
  </r>
  <r>
    <x v="173"/>
    <x v="189"/>
    <x v="189"/>
    <n v="100"/>
    <m/>
  </r>
  <r>
    <x v="173"/>
    <x v="16"/>
    <x v="16"/>
    <n v="400"/>
    <m/>
  </r>
  <r>
    <x v="173"/>
    <x v="28"/>
    <x v="28"/>
    <m/>
    <n v="10"/>
  </r>
  <r>
    <x v="173"/>
    <x v="514"/>
    <x v="510"/>
    <m/>
    <n v="20"/>
  </r>
  <r>
    <x v="173"/>
    <x v="513"/>
    <x v="509"/>
    <m/>
    <n v="30"/>
  </r>
  <r>
    <x v="173"/>
    <x v="61"/>
    <x v="61"/>
    <n v="1"/>
    <m/>
  </r>
  <r>
    <x v="173"/>
    <x v="63"/>
    <x v="63"/>
    <n v="1"/>
    <m/>
  </r>
  <r>
    <x v="173"/>
    <x v="543"/>
    <x v="539"/>
    <n v="9"/>
    <m/>
  </r>
  <r>
    <x v="173"/>
    <x v="57"/>
    <x v="57"/>
    <n v="1"/>
    <m/>
  </r>
  <r>
    <x v="173"/>
    <x v="56"/>
    <x v="56"/>
    <n v="1"/>
    <m/>
  </r>
  <r>
    <x v="173"/>
    <x v="55"/>
    <x v="55"/>
    <n v="1"/>
    <m/>
  </r>
  <r>
    <x v="173"/>
    <x v="36"/>
    <x v="36"/>
    <n v="4"/>
    <m/>
  </r>
  <r>
    <x v="173"/>
    <x v="59"/>
    <x v="59"/>
    <n v="2"/>
    <m/>
  </r>
  <r>
    <x v="173"/>
    <x v="60"/>
    <x v="60"/>
    <n v="2"/>
    <m/>
  </r>
  <r>
    <x v="173"/>
    <x v="37"/>
    <x v="37"/>
    <n v="2"/>
    <m/>
  </r>
  <r>
    <x v="173"/>
    <x v="58"/>
    <x v="58"/>
    <n v="3"/>
    <m/>
  </r>
  <r>
    <x v="173"/>
    <x v="179"/>
    <x v="179"/>
    <n v="40"/>
    <m/>
  </r>
  <r>
    <x v="173"/>
    <x v="178"/>
    <x v="178"/>
    <n v="20"/>
    <m/>
  </r>
  <r>
    <x v="173"/>
    <x v="544"/>
    <x v="540"/>
    <m/>
    <n v="3"/>
  </r>
  <r>
    <x v="173"/>
    <x v="545"/>
    <x v="541"/>
    <n v="4"/>
    <m/>
  </r>
  <r>
    <x v="173"/>
    <x v="546"/>
    <x v="542"/>
    <n v="3"/>
    <m/>
  </r>
  <r>
    <x v="173"/>
    <x v="404"/>
    <x v="403"/>
    <m/>
    <n v="200"/>
  </r>
  <r>
    <x v="173"/>
    <x v="73"/>
    <x v="73"/>
    <m/>
    <n v="1000"/>
  </r>
  <r>
    <x v="173"/>
    <x v="547"/>
    <x v="543"/>
    <m/>
    <n v="1"/>
  </r>
  <r>
    <x v="173"/>
    <x v="68"/>
    <x v="68"/>
    <m/>
    <n v="100"/>
  </r>
  <r>
    <x v="173"/>
    <x v="548"/>
    <x v="544"/>
    <m/>
    <n v="1"/>
  </r>
  <r>
    <x v="173"/>
    <x v="405"/>
    <x v="404"/>
    <m/>
    <n v="20"/>
  </r>
  <r>
    <x v="173"/>
    <x v="518"/>
    <x v="514"/>
    <n v="1"/>
    <m/>
  </r>
  <r>
    <x v="173"/>
    <x v="27"/>
    <x v="27"/>
    <m/>
    <n v="48"/>
  </r>
  <r>
    <x v="173"/>
    <x v="220"/>
    <x v="220"/>
    <m/>
    <n v="1"/>
  </r>
  <r>
    <x v="173"/>
    <x v="549"/>
    <x v="545"/>
    <m/>
    <n v="2"/>
  </r>
  <r>
    <x v="173"/>
    <x v="49"/>
    <x v="49"/>
    <m/>
    <n v="18"/>
  </r>
  <r>
    <x v="173"/>
    <x v="128"/>
    <x v="128"/>
    <m/>
    <n v="1"/>
  </r>
  <r>
    <x v="173"/>
    <x v="437"/>
    <x v="435"/>
    <m/>
    <n v="9"/>
  </r>
  <r>
    <x v="173"/>
    <x v="210"/>
    <x v="210"/>
    <m/>
    <n v="2"/>
  </r>
  <r>
    <x v="173"/>
    <x v="196"/>
    <x v="196"/>
    <m/>
    <n v="2"/>
  </r>
  <r>
    <x v="173"/>
    <x v="130"/>
    <x v="130"/>
    <n v="3"/>
    <m/>
  </r>
  <r>
    <x v="173"/>
    <x v="132"/>
    <x v="132"/>
    <m/>
    <n v="100"/>
  </r>
  <r>
    <x v="173"/>
    <x v="273"/>
    <x v="273"/>
    <m/>
    <n v="7"/>
  </r>
  <r>
    <x v="173"/>
    <x v="138"/>
    <x v="138"/>
    <m/>
    <n v="1"/>
  </r>
  <r>
    <x v="173"/>
    <x v="445"/>
    <x v="442"/>
    <m/>
    <n v="1"/>
  </r>
  <r>
    <x v="173"/>
    <x v="235"/>
    <x v="235"/>
    <m/>
    <n v="1"/>
  </r>
  <r>
    <x v="173"/>
    <x v="206"/>
    <x v="206"/>
    <m/>
    <n v="2"/>
  </r>
  <r>
    <x v="173"/>
    <x v="79"/>
    <x v="79"/>
    <m/>
    <n v="500"/>
  </r>
  <r>
    <x v="173"/>
    <x v="151"/>
    <x v="151"/>
    <m/>
    <n v="100"/>
  </r>
  <r>
    <x v="173"/>
    <x v="80"/>
    <x v="80"/>
    <n v="1000"/>
    <m/>
  </r>
  <r>
    <x v="173"/>
    <x v="80"/>
    <x v="80"/>
    <m/>
    <n v="200"/>
  </r>
  <r>
    <x v="173"/>
    <x v="81"/>
    <x v="81"/>
    <m/>
    <n v="200"/>
  </r>
  <r>
    <x v="173"/>
    <x v="200"/>
    <x v="200"/>
    <m/>
    <n v="1550"/>
  </r>
  <r>
    <x v="173"/>
    <x v="155"/>
    <x v="155"/>
    <m/>
    <n v="600"/>
  </r>
  <r>
    <x v="173"/>
    <x v="396"/>
    <x v="395"/>
    <m/>
    <n v="400"/>
  </r>
  <r>
    <x v="173"/>
    <x v="201"/>
    <x v="201"/>
    <m/>
    <n v="550"/>
  </r>
  <r>
    <x v="173"/>
    <x v="158"/>
    <x v="158"/>
    <n v="200"/>
    <m/>
  </r>
  <r>
    <x v="173"/>
    <x v="204"/>
    <x v="204"/>
    <m/>
    <n v="100"/>
  </r>
  <r>
    <x v="173"/>
    <x v="84"/>
    <x v="84"/>
    <m/>
    <n v="10"/>
  </r>
  <r>
    <x v="173"/>
    <x v="159"/>
    <x v="159"/>
    <m/>
    <n v="100"/>
  </r>
  <r>
    <x v="173"/>
    <x v="160"/>
    <x v="160"/>
    <m/>
    <n v="160"/>
  </r>
  <r>
    <x v="173"/>
    <x v="160"/>
    <x v="160"/>
    <n v="320"/>
    <m/>
  </r>
  <r>
    <x v="174"/>
    <x v="78"/>
    <x v="78"/>
    <m/>
    <n v="1"/>
  </r>
  <r>
    <x v="174"/>
    <x v="209"/>
    <x v="209"/>
    <n v="2000"/>
    <m/>
  </r>
  <r>
    <x v="174"/>
    <x v="539"/>
    <x v="535"/>
    <m/>
    <n v="2"/>
  </r>
  <r>
    <x v="174"/>
    <x v="287"/>
    <x v="287"/>
    <m/>
    <n v="1"/>
  </r>
  <r>
    <x v="174"/>
    <x v="415"/>
    <x v="413"/>
    <m/>
    <n v="1"/>
  </r>
  <r>
    <x v="174"/>
    <x v="247"/>
    <x v="247"/>
    <m/>
    <n v="6"/>
  </r>
  <r>
    <x v="174"/>
    <x v="18"/>
    <x v="18"/>
    <n v="26"/>
    <m/>
  </r>
  <r>
    <x v="174"/>
    <x v="35"/>
    <x v="35"/>
    <n v="26"/>
    <m/>
  </r>
  <r>
    <x v="174"/>
    <x v="247"/>
    <x v="247"/>
    <n v="52"/>
    <m/>
  </r>
  <r>
    <x v="174"/>
    <x v="77"/>
    <x v="77"/>
    <m/>
    <n v="3"/>
  </r>
  <r>
    <x v="174"/>
    <x v="27"/>
    <x v="27"/>
    <m/>
    <n v="6"/>
  </r>
  <r>
    <x v="174"/>
    <x v="267"/>
    <x v="267"/>
    <m/>
    <n v="6"/>
  </r>
  <r>
    <x v="174"/>
    <x v="6"/>
    <x v="6"/>
    <m/>
    <n v="4"/>
  </r>
  <r>
    <x v="174"/>
    <x v="132"/>
    <x v="132"/>
    <m/>
    <n v="100"/>
  </r>
  <r>
    <x v="174"/>
    <x v="11"/>
    <x v="11"/>
    <m/>
    <n v="1"/>
  </r>
  <r>
    <x v="174"/>
    <x v="40"/>
    <x v="40"/>
    <m/>
    <n v="2"/>
  </r>
  <r>
    <x v="174"/>
    <x v="98"/>
    <x v="98"/>
    <m/>
    <n v="1"/>
  </r>
  <r>
    <x v="174"/>
    <x v="30"/>
    <x v="30"/>
    <m/>
    <n v="10"/>
  </r>
  <r>
    <x v="174"/>
    <x v="14"/>
    <x v="14"/>
    <m/>
    <n v="100"/>
  </r>
  <r>
    <x v="174"/>
    <x v="16"/>
    <x v="16"/>
    <m/>
    <n v="50"/>
  </r>
  <r>
    <x v="174"/>
    <x v="20"/>
    <x v="20"/>
    <m/>
    <n v="3"/>
  </r>
  <r>
    <x v="174"/>
    <x v="35"/>
    <x v="35"/>
    <m/>
    <n v="3"/>
  </r>
  <r>
    <x v="174"/>
    <x v="162"/>
    <x v="162"/>
    <m/>
    <n v="1"/>
  </r>
  <r>
    <x v="174"/>
    <x v="184"/>
    <x v="184"/>
    <m/>
    <n v="1"/>
  </r>
  <r>
    <x v="174"/>
    <x v="367"/>
    <x v="366"/>
    <m/>
    <n v="1"/>
  </r>
  <r>
    <x v="174"/>
    <x v="3"/>
    <x v="3"/>
    <m/>
    <n v="1"/>
  </r>
  <r>
    <x v="174"/>
    <x v="95"/>
    <x v="95"/>
    <m/>
    <n v="3"/>
  </r>
  <r>
    <x v="174"/>
    <x v="227"/>
    <x v="227"/>
    <m/>
    <n v="12"/>
  </r>
  <r>
    <x v="174"/>
    <x v="254"/>
    <x v="254"/>
    <m/>
    <n v="2"/>
  </r>
  <r>
    <x v="174"/>
    <x v="132"/>
    <x v="132"/>
    <m/>
    <n v="100"/>
  </r>
  <r>
    <x v="174"/>
    <x v="3"/>
    <x v="3"/>
    <m/>
    <n v="6"/>
  </r>
  <r>
    <x v="174"/>
    <x v="78"/>
    <x v="78"/>
    <m/>
    <n v="36"/>
  </r>
  <r>
    <x v="174"/>
    <x v="232"/>
    <x v="232"/>
    <m/>
    <n v="1"/>
  </r>
  <r>
    <x v="174"/>
    <x v="240"/>
    <x v="240"/>
    <m/>
    <n v="1"/>
  </r>
  <r>
    <x v="174"/>
    <x v="140"/>
    <x v="140"/>
    <m/>
    <n v="2"/>
  </r>
  <r>
    <x v="174"/>
    <x v="130"/>
    <x v="130"/>
    <m/>
    <n v="1"/>
  </r>
  <r>
    <x v="174"/>
    <x v="0"/>
    <x v="0"/>
    <m/>
    <n v="5"/>
  </r>
  <r>
    <x v="174"/>
    <x v="176"/>
    <x v="176"/>
    <m/>
    <n v="4"/>
  </r>
  <r>
    <x v="174"/>
    <x v="26"/>
    <x v="26"/>
    <m/>
    <n v="1"/>
  </r>
  <r>
    <x v="174"/>
    <x v="24"/>
    <x v="24"/>
    <m/>
    <n v="4"/>
  </r>
  <r>
    <x v="174"/>
    <x v="111"/>
    <x v="111"/>
    <m/>
    <n v="2"/>
  </r>
  <r>
    <x v="174"/>
    <x v="178"/>
    <x v="178"/>
    <m/>
    <n v="1"/>
  </r>
  <r>
    <x v="174"/>
    <x v="179"/>
    <x v="179"/>
    <m/>
    <n v="1"/>
  </r>
  <r>
    <x v="174"/>
    <x v="116"/>
    <x v="116"/>
    <m/>
    <n v="2"/>
  </r>
  <r>
    <x v="174"/>
    <x v="53"/>
    <x v="53"/>
    <m/>
    <n v="2"/>
  </r>
  <r>
    <x v="174"/>
    <x v="118"/>
    <x v="118"/>
    <m/>
    <n v="2"/>
  </r>
  <r>
    <x v="174"/>
    <x v="121"/>
    <x v="121"/>
    <m/>
    <n v="4"/>
  </r>
  <r>
    <x v="174"/>
    <x v="249"/>
    <x v="249"/>
    <n v="4"/>
    <m/>
  </r>
  <r>
    <x v="174"/>
    <x v="187"/>
    <x v="187"/>
    <m/>
    <n v="1"/>
  </r>
  <r>
    <x v="175"/>
    <x v="53"/>
    <x v="53"/>
    <m/>
    <n v="1"/>
  </r>
  <r>
    <x v="175"/>
    <x v="88"/>
    <x v="88"/>
    <m/>
    <n v="2"/>
  </r>
  <r>
    <x v="175"/>
    <x v="385"/>
    <x v="384"/>
    <m/>
    <n v="1"/>
  </r>
  <r>
    <x v="176"/>
    <x v="147"/>
    <x v="147"/>
    <m/>
    <n v="1"/>
  </r>
  <r>
    <x v="176"/>
    <x v="3"/>
    <x v="3"/>
    <m/>
    <n v="1"/>
  </r>
  <r>
    <x v="176"/>
    <x v="254"/>
    <x v="254"/>
    <m/>
    <n v="1"/>
  </r>
  <r>
    <x v="176"/>
    <x v="13"/>
    <x v="13"/>
    <n v="150"/>
    <m/>
  </r>
  <r>
    <x v="176"/>
    <x v="234"/>
    <x v="234"/>
    <m/>
    <n v="1"/>
  </r>
  <r>
    <x v="176"/>
    <x v="10"/>
    <x v="10"/>
    <m/>
    <n v="1"/>
  </r>
  <r>
    <x v="176"/>
    <x v="397"/>
    <x v="396"/>
    <m/>
    <n v="50"/>
  </r>
  <r>
    <x v="176"/>
    <x v="326"/>
    <x v="325"/>
    <m/>
    <n v="100"/>
  </r>
  <r>
    <x v="176"/>
    <x v="187"/>
    <x v="187"/>
    <m/>
    <n v="10"/>
  </r>
  <r>
    <x v="176"/>
    <x v="122"/>
    <x v="122"/>
    <m/>
    <n v="12"/>
  </r>
  <r>
    <x v="176"/>
    <x v="262"/>
    <x v="262"/>
    <m/>
    <n v="10"/>
  </r>
  <r>
    <x v="176"/>
    <x v="188"/>
    <x v="188"/>
    <m/>
    <n v="10"/>
  </r>
  <r>
    <x v="176"/>
    <x v="173"/>
    <x v="173"/>
    <m/>
    <n v="50"/>
  </r>
  <r>
    <x v="176"/>
    <x v="13"/>
    <x v="13"/>
    <m/>
    <n v="50"/>
  </r>
  <r>
    <x v="176"/>
    <x v="14"/>
    <x v="14"/>
    <m/>
    <n v="100"/>
  </r>
  <r>
    <x v="176"/>
    <x v="15"/>
    <x v="15"/>
    <m/>
    <n v="100"/>
  </r>
  <r>
    <x v="176"/>
    <x v="16"/>
    <x v="16"/>
    <m/>
    <n v="100"/>
  </r>
  <r>
    <x v="176"/>
    <x v="20"/>
    <x v="20"/>
    <m/>
    <n v="4"/>
  </r>
  <r>
    <x v="176"/>
    <x v="35"/>
    <x v="35"/>
    <m/>
    <n v="4"/>
  </r>
  <r>
    <x v="176"/>
    <x v="94"/>
    <x v="94"/>
    <m/>
    <n v="1"/>
  </r>
  <r>
    <x v="176"/>
    <x v="21"/>
    <x v="21"/>
    <m/>
    <n v="1"/>
  </r>
  <r>
    <x v="176"/>
    <x v="30"/>
    <x v="30"/>
    <m/>
    <n v="1"/>
  </r>
  <r>
    <x v="176"/>
    <x v="25"/>
    <x v="25"/>
    <n v="6"/>
    <m/>
  </r>
  <r>
    <x v="176"/>
    <x v="43"/>
    <x v="43"/>
    <m/>
    <n v="1"/>
  </r>
  <r>
    <x v="176"/>
    <x v="21"/>
    <x v="21"/>
    <m/>
    <n v="1"/>
  </r>
  <r>
    <x v="176"/>
    <x v="99"/>
    <x v="99"/>
    <m/>
    <n v="1"/>
  </r>
  <r>
    <x v="176"/>
    <x v="111"/>
    <x v="111"/>
    <m/>
    <n v="2"/>
  </r>
  <r>
    <x v="176"/>
    <x v="179"/>
    <x v="179"/>
    <m/>
    <n v="1"/>
  </r>
  <r>
    <x v="176"/>
    <x v="112"/>
    <x v="112"/>
    <m/>
    <n v="1"/>
  </r>
  <r>
    <x v="176"/>
    <x v="113"/>
    <x v="113"/>
    <m/>
    <n v="2"/>
  </r>
  <r>
    <x v="176"/>
    <x v="28"/>
    <x v="28"/>
    <m/>
    <n v="1"/>
  </r>
  <r>
    <x v="176"/>
    <x v="29"/>
    <x v="29"/>
    <m/>
    <n v="1"/>
  </r>
  <r>
    <x v="176"/>
    <x v="114"/>
    <x v="114"/>
    <m/>
    <n v="2"/>
  </r>
  <r>
    <x v="176"/>
    <x v="117"/>
    <x v="117"/>
    <m/>
    <n v="2"/>
  </r>
  <r>
    <x v="176"/>
    <x v="53"/>
    <x v="53"/>
    <m/>
    <n v="1"/>
  </r>
  <r>
    <x v="176"/>
    <x v="314"/>
    <x v="313"/>
    <m/>
    <n v="5"/>
  </r>
  <r>
    <x v="176"/>
    <x v="76"/>
    <x v="76"/>
    <m/>
    <n v="14"/>
  </r>
  <r>
    <x v="176"/>
    <x v="12"/>
    <x v="12"/>
    <m/>
    <n v="300"/>
  </r>
  <r>
    <x v="176"/>
    <x v="119"/>
    <x v="119"/>
    <m/>
    <n v="3"/>
  </r>
  <r>
    <x v="176"/>
    <x v="40"/>
    <x v="40"/>
    <m/>
    <n v="6"/>
  </r>
  <r>
    <x v="176"/>
    <x v="361"/>
    <x v="360"/>
    <m/>
    <n v="2"/>
  </r>
  <r>
    <x v="176"/>
    <x v="275"/>
    <x v="275"/>
    <m/>
    <n v="6"/>
  </r>
  <r>
    <x v="176"/>
    <x v="296"/>
    <x v="296"/>
    <m/>
    <n v="1"/>
  </r>
  <r>
    <x v="176"/>
    <x v="232"/>
    <x v="232"/>
    <m/>
    <n v="2"/>
  </r>
  <r>
    <x v="176"/>
    <x v="465"/>
    <x v="462"/>
    <m/>
    <n v="1"/>
  </r>
  <r>
    <x v="177"/>
    <x v="96"/>
    <x v="96"/>
    <m/>
    <n v="1"/>
  </r>
  <r>
    <x v="177"/>
    <x v="321"/>
    <x v="320"/>
    <m/>
    <n v="1"/>
  </r>
  <r>
    <x v="177"/>
    <x v="261"/>
    <x v="261"/>
    <n v="2"/>
    <m/>
  </r>
  <r>
    <x v="177"/>
    <x v="525"/>
    <x v="521"/>
    <n v="1"/>
    <m/>
  </r>
  <r>
    <x v="177"/>
    <x v="263"/>
    <x v="263"/>
    <n v="2"/>
    <m/>
  </r>
  <r>
    <x v="177"/>
    <x v="305"/>
    <x v="304"/>
    <n v="1"/>
    <m/>
  </r>
  <r>
    <x v="177"/>
    <x v="122"/>
    <x v="122"/>
    <m/>
    <n v="1"/>
  </r>
  <r>
    <x v="177"/>
    <x v="15"/>
    <x v="15"/>
    <m/>
    <n v="70"/>
  </r>
  <r>
    <x v="177"/>
    <x v="191"/>
    <x v="191"/>
    <m/>
    <n v="1"/>
  </r>
  <r>
    <x v="177"/>
    <x v="15"/>
    <x v="15"/>
    <n v="570"/>
    <m/>
  </r>
  <r>
    <x v="177"/>
    <x v="172"/>
    <x v="172"/>
    <n v="400"/>
    <m/>
  </r>
  <r>
    <x v="177"/>
    <x v="186"/>
    <x v="186"/>
    <m/>
    <n v="100"/>
  </r>
  <r>
    <x v="177"/>
    <x v="30"/>
    <x v="30"/>
    <m/>
    <n v="24"/>
  </r>
  <r>
    <x v="177"/>
    <x v="53"/>
    <x v="53"/>
    <m/>
    <n v="4"/>
  </r>
  <r>
    <x v="177"/>
    <x v="54"/>
    <x v="54"/>
    <m/>
    <n v="4"/>
  </r>
  <r>
    <x v="177"/>
    <x v="31"/>
    <x v="31"/>
    <m/>
    <n v="48"/>
  </r>
  <r>
    <x v="177"/>
    <x v="429"/>
    <x v="427"/>
    <n v="2"/>
    <m/>
  </r>
  <r>
    <x v="177"/>
    <x v="278"/>
    <x v="278"/>
    <n v="3"/>
    <m/>
  </r>
  <r>
    <x v="177"/>
    <x v="268"/>
    <x v="268"/>
    <n v="3"/>
    <m/>
  </r>
  <r>
    <x v="177"/>
    <x v="340"/>
    <x v="339"/>
    <m/>
    <n v="1"/>
  </r>
  <r>
    <x v="177"/>
    <x v="379"/>
    <x v="378"/>
    <m/>
    <n v="1"/>
  </r>
  <r>
    <x v="177"/>
    <x v="211"/>
    <x v="211"/>
    <m/>
    <n v="1"/>
  </r>
  <r>
    <x v="177"/>
    <x v="321"/>
    <x v="320"/>
    <m/>
    <n v="1"/>
  </r>
  <r>
    <x v="177"/>
    <x v="161"/>
    <x v="161"/>
    <n v="4"/>
    <m/>
  </r>
  <r>
    <x v="177"/>
    <x v="102"/>
    <x v="102"/>
    <m/>
    <n v="1"/>
  </r>
  <r>
    <x v="177"/>
    <x v="139"/>
    <x v="139"/>
    <m/>
    <n v="4"/>
  </r>
  <r>
    <x v="177"/>
    <x v="49"/>
    <x v="49"/>
    <m/>
    <n v="1"/>
  </r>
  <r>
    <x v="177"/>
    <x v="79"/>
    <x v="79"/>
    <m/>
    <n v="300"/>
  </r>
  <r>
    <x v="177"/>
    <x v="81"/>
    <x v="81"/>
    <m/>
    <n v="400"/>
  </r>
  <r>
    <x v="177"/>
    <x v="81"/>
    <x v="81"/>
    <n v="800"/>
    <m/>
  </r>
  <r>
    <x v="177"/>
    <x v="207"/>
    <x v="207"/>
    <n v="115"/>
    <m/>
  </r>
  <r>
    <x v="177"/>
    <x v="160"/>
    <x v="160"/>
    <m/>
    <n v="60"/>
  </r>
  <r>
    <x v="177"/>
    <x v="339"/>
    <x v="338"/>
    <m/>
    <n v="10"/>
  </r>
  <r>
    <x v="178"/>
    <x v="163"/>
    <x v="163"/>
    <m/>
    <n v="1"/>
  </r>
  <r>
    <x v="178"/>
    <x v="6"/>
    <x v="6"/>
    <m/>
    <n v="20"/>
  </r>
  <r>
    <x v="178"/>
    <x v="546"/>
    <x v="542"/>
    <m/>
    <n v="4"/>
  </r>
  <r>
    <x v="178"/>
    <x v="545"/>
    <x v="541"/>
    <m/>
    <n v="4"/>
  </r>
  <r>
    <x v="178"/>
    <x v="544"/>
    <x v="540"/>
    <m/>
    <n v="1"/>
  </r>
  <r>
    <x v="178"/>
    <x v="544"/>
    <x v="540"/>
    <m/>
    <n v="3"/>
  </r>
  <r>
    <x v="178"/>
    <x v="211"/>
    <x v="211"/>
    <n v="2"/>
    <m/>
  </r>
  <r>
    <x v="178"/>
    <x v="43"/>
    <x v="43"/>
    <n v="16"/>
    <m/>
  </r>
  <r>
    <x v="178"/>
    <x v="28"/>
    <x v="28"/>
    <n v="9"/>
    <m/>
  </r>
  <r>
    <x v="178"/>
    <x v="318"/>
    <x v="317"/>
    <m/>
    <n v="9"/>
  </r>
  <r>
    <x v="178"/>
    <x v="130"/>
    <x v="130"/>
    <m/>
    <n v="2"/>
  </r>
  <r>
    <x v="178"/>
    <x v="166"/>
    <x v="166"/>
    <m/>
    <n v="1"/>
  </r>
  <r>
    <x v="178"/>
    <x v="113"/>
    <x v="113"/>
    <n v="30"/>
    <m/>
  </r>
  <r>
    <x v="178"/>
    <x v="210"/>
    <x v="210"/>
    <m/>
    <n v="2"/>
  </r>
  <r>
    <x v="178"/>
    <x v="40"/>
    <x v="40"/>
    <m/>
    <n v="1"/>
  </r>
  <r>
    <x v="178"/>
    <x v="99"/>
    <x v="99"/>
    <n v="4"/>
    <m/>
  </r>
  <r>
    <x v="178"/>
    <x v="162"/>
    <x v="162"/>
    <n v="1"/>
    <m/>
  </r>
  <r>
    <x v="178"/>
    <x v="188"/>
    <x v="188"/>
    <n v="50"/>
    <m/>
  </r>
  <r>
    <x v="178"/>
    <x v="187"/>
    <x v="187"/>
    <n v="50"/>
    <m/>
  </r>
  <r>
    <x v="178"/>
    <x v="32"/>
    <x v="32"/>
    <n v="35"/>
    <m/>
  </r>
  <r>
    <x v="178"/>
    <x v="28"/>
    <x v="28"/>
    <n v="20"/>
    <m/>
  </r>
  <r>
    <x v="178"/>
    <x v="177"/>
    <x v="177"/>
    <n v="4"/>
    <m/>
  </r>
  <r>
    <x v="178"/>
    <x v="86"/>
    <x v="86"/>
    <n v="1"/>
    <m/>
  </r>
  <r>
    <x v="178"/>
    <x v="287"/>
    <x v="287"/>
    <n v="1"/>
    <m/>
  </r>
  <r>
    <x v="178"/>
    <x v="550"/>
    <x v="546"/>
    <n v="1"/>
    <m/>
  </r>
  <r>
    <x v="178"/>
    <x v="33"/>
    <x v="33"/>
    <m/>
    <n v="10"/>
  </r>
  <r>
    <x v="178"/>
    <x v="275"/>
    <x v="275"/>
    <m/>
    <n v="1"/>
  </r>
  <r>
    <x v="178"/>
    <x v="110"/>
    <x v="110"/>
    <m/>
    <n v="2"/>
  </r>
  <r>
    <x v="178"/>
    <x v="26"/>
    <x v="26"/>
    <m/>
    <n v="3"/>
  </r>
  <r>
    <x v="178"/>
    <x v="27"/>
    <x v="27"/>
    <m/>
    <n v="1"/>
  </r>
  <r>
    <x v="178"/>
    <x v="178"/>
    <x v="178"/>
    <m/>
    <n v="1"/>
  </r>
  <r>
    <x v="178"/>
    <x v="179"/>
    <x v="179"/>
    <m/>
    <n v="1"/>
  </r>
  <r>
    <x v="178"/>
    <x v="21"/>
    <x v="21"/>
    <m/>
    <n v="1"/>
  </r>
  <r>
    <x v="178"/>
    <x v="284"/>
    <x v="284"/>
    <m/>
    <n v="1"/>
  </r>
  <r>
    <x v="178"/>
    <x v="192"/>
    <x v="192"/>
    <m/>
    <n v="2"/>
  </r>
  <r>
    <x v="178"/>
    <x v="28"/>
    <x v="28"/>
    <m/>
    <n v="3"/>
  </r>
  <r>
    <x v="178"/>
    <x v="29"/>
    <x v="29"/>
    <m/>
    <n v="3"/>
  </r>
  <r>
    <x v="178"/>
    <x v="114"/>
    <x v="114"/>
    <m/>
    <n v="3"/>
  </r>
  <r>
    <x v="178"/>
    <x v="53"/>
    <x v="53"/>
    <m/>
    <n v="1"/>
  </r>
  <r>
    <x v="178"/>
    <x v="132"/>
    <x v="132"/>
    <m/>
    <n v="1000"/>
  </r>
  <r>
    <x v="178"/>
    <x v="33"/>
    <x v="33"/>
    <m/>
    <n v="20"/>
  </r>
  <r>
    <x v="178"/>
    <x v="119"/>
    <x v="119"/>
    <m/>
    <n v="1"/>
  </r>
  <r>
    <x v="178"/>
    <x v="121"/>
    <x v="121"/>
    <m/>
    <n v="4"/>
  </r>
  <r>
    <x v="178"/>
    <x v="40"/>
    <x v="40"/>
    <m/>
    <n v="5"/>
  </r>
  <r>
    <x v="178"/>
    <x v="164"/>
    <x v="164"/>
    <m/>
    <n v="1"/>
  </r>
  <r>
    <x v="178"/>
    <x v="120"/>
    <x v="120"/>
    <m/>
    <n v="1"/>
  </r>
  <r>
    <x v="178"/>
    <x v="323"/>
    <x v="322"/>
    <m/>
    <n v="3"/>
  </r>
  <r>
    <x v="178"/>
    <x v="142"/>
    <x v="142"/>
    <m/>
    <n v="1"/>
  </r>
  <r>
    <x v="178"/>
    <x v="115"/>
    <x v="115"/>
    <m/>
    <n v="2"/>
  </r>
  <r>
    <x v="178"/>
    <x v="170"/>
    <x v="170"/>
    <m/>
    <n v="2"/>
  </r>
  <r>
    <x v="178"/>
    <x v="78"/>
    <x v="78"/>
    <m/>
    <n v="2"/>
  </r>
  <r>
    <x v="178"/>
    <x v="385"/>
    <x v="384"/>
    <m/>
    <n v="1"/>
  </r>
  <r>
    <x v="178"/>
    <x v="253"/>
    <x v="253"/>
    <m/>
    <n v="1"/>
  </r>
  <r>
    <x v="178"/>
    <x v="253"/>
    <x v="253"/>
    <m/>
    <n v="2"/>
  </r>
  <r>
    <x v="179"/>
    <x v="143"/>
    <x v="143"/>
    <m/>
    <n v="1"/>
  </r>
  <r>
    <x v="179"/>
    <x v="235"/>
    <x v="235"/>
    <m/>
    <n v="1"/>
  </r>
  <r>
    <x v="179"/>
    <x v="323"/>
    <x v="322"/>
    <m/>
    <n v="1"/>
  </r>
  <r>
    <x v="179"/>
    <x v="372"/>
    <x v="371"/>
    <m/>
    <n v="1"/>
  </r>
  <r>
    <x v="179"/>
    <x v="262"/>
    <x v="262"/>
    <m/>
    <n v="1"/>
  </r>
  <r>
    <x v="179"/>
    <x v="6"/>
    <x v="6"/>
    <m/>
    <n v="30"/>
  </r>
  <r>
    <x v="179"/>
    <x v="77"/>
    <x v="77"/>
    <m/>
    <n v="1"/>
  </r>
  <r>
    <x v="179"/>
    <x v="176"/>
    <x v="176"/>
    <n v="40"/>
    <m/>
  </r>
  <r>
    <x v="179"/>
    <x v="195"/>
    <x v="195"/>
    <m/>
    <n v="100"/>
  </r>
  <r>
    <x v="179"/>
    <x v="209"/>
    <x v="209"/>
    <m/>
    <n v="100"/>
  </r>
  <r>
    <x v="179"/>
    <x v="343"/>
    <x v="342"/>
    <m/>
    <n v="1"/>
  </r>
  <r>
    <x v="179"/>
    <x v="253"/>
    <x v="253"/>
    <m/>
    <n v="2"/>
  </r>
  <r>
    <x v="179"/>
    <x v="6"/>
    <x v="6"/>
    <m/>
    <n v="2"/>
  </r>
  <r>
    <x v="179"/>
    <x v="88"/>
    <x v="88"/>
    <m/>
    <n v="8"/>
  </r>
  <r>
    <x v="179"/>
    <x v="20"/>
    <x v="20"/>
    <n v="1"/>
    <m/>
  </r>
  <r>
    <x v="179"/>
    <x v="38"/>
    <x v="38"/>
    <m/>
    <n v="5"/>
  </r>
  <r>
    <x v="179"/>
    <x v="165"/>
    <x v="165"/>
    <m/>
    <n v="10"/>
  </r>
  <r>
    <x v="179"/>
    <x v="100"/>
    <x v="100"/>
    <m/>
    <n v="1"/>
  </r>
  <r>
    <x v="179"/>
    <x v="180"/>
    <x v="180"/>
    <m/>
    <n v="4"/>
  </r>
  <r>
    <x v="179"/>
    <x v="76"/>
    <x v="76"/>
    <m/>
    <n v="229"/>
  </r>
  <r>
    <x v="179"/>
    <x v="181"/>
    <x v="181"/>
    <n v="2"/>
    <m/>
  </r>
  <r>
    <x v="179"/>
    <x v="230"/>
    <x v="230"/>
    <m/>
    <n v="4"/>
  </r>
  <r>
    <x v="179"/>
    <x v="231"/>
    <x v="231"/>
    <m/>
    <n v="20"/>
  </r>
  <r>
    <x v="179"/>
    <x v="385"/>
    <x v="384"/>
    <m/>
    <n v="1"/>
  </r>
  <r>
    <x v="179"/>
    <x v="234"/>
    <x v="234"/>
    <m/>
    <n v="1"/>
  </r>
  <r>
    <x v="179"/>
    <x v="143"/>
    <x v="143"/>
    <n v="2"/>
    <m/>
  </r>
  <r>
    <x v="179"/>
    <x v="142"/>
    <x v="142"/>
    <m/>
    <n v="1"/>
  </r>
  <r>
    <x v="179"/>
    <x v="327"/>
    <x v="326"/>
    <n v="1"/>
    <m/>
  </r>
  <r>
    <x v="179"/>
    <x v="240"/>
    <x v="240"/>
    <m/>
    <n v="2"/>
  </r>
  <r>
    <x v="179"/>
    <x v="54"/>
    <x v="54"/>
    <m/>
    <n v="1"/>
  </r>
  <r>
    <x v="179"/>
    <x v="77"/>
    <x v="77"/>
    <m/>
    <n v="1"/>
  </r>
  <r>
    <x v="179"/>
    <x v="93"/>
    <x v="93"/>
    <m/>
    <n v="20"/>
  </r>
  <r>
    <x v="179"/>
    <x v="93"/>
    <x v="93"/>
    <n v="120"/>
    <m/>
  </r>
  <r>
    <x v="179"/>
    <x v="4"/>
    <x v="4"/>
    <n v="5"/>
    <m/>
  </r>
  <r>
    <x v="179"/>
    <x v="437"/>
    <x v="435"/>
    <m/>
    <n v="10"/>
  </r>
  <r>
    <x v="179"/>
    <x v="54"/>
    <x v="54"/>
    <m/>
    <n v="1"/>
  </r>
  <r>
    <x v="179"/>
    <x v="40"/>
    <x v="40"/>
    <m/>
    <n v="1"/>
  </r>
  <r>
    <x v="179"/>
    <x v="88"/>
    <x v="88"/>
    <m/>
    <n v="18"/>
  </r>
  <r>
    <x v="179"/>
    <x v="54"/>
    <x v="54"/>
    <m/>
    <n v="1"/>
  </r>
  <r>
    <x v="179"/>
    <x v="165"/>
    <x v="165"/>
    <m/>
    <n v="1"/>
  </r>
  <r>
    <x v="179"/>
    <x v="79"/>
    <x v="79"/>
    <m/>
    <n v="150"/>
  </r>
  <r>
    <x v="179"/>
    <x v="156"/>
    <x v="156"/>
    <m/>
    <n v="800"/>
  </r>
  <r>
    <x v="179"/>
    <x v="158"/>
    <x v="158"/>
    <m/>
    <n v="100"/>
  </r>
  <r>
    <x v="179"/>
    <x v="83"/>
    <x v="83"/>
    <m/>
    <n v="80"/>
  </r>
  <r>
    <x v="179"/>
    <x v="207"/>
    <x v="207"/>
    <m/>
    <n v="115"/>
  </r>
  <r>
    <x v="180"/>
    <x v="88"/>
    <x v="88"/>
    <m/>
    <n v="2"/>
  </r>
  <r>
    <x v="180"/>
    <x v="143"/>
    <x v="143"/>
    <m/>
    <n v="2"/>
  </r>
  <r>
    <x v="180"/>
    <x v="296"/>
    <x v="296"/>
    <m/>
    <n v="1"/>
  </r>
  <r>
    <x v="180"/>
    <x v="269"/>
    <x v="269"/>
    <m/>
    <n v="1"/>
  </r>
  <r>
    <x v="180"/>
    <x v="132"/>
    <x v="132"/>
    <m/>
    <n v="100"/>
  </r>
  <r>
    <x v="180"/>
    <x v="494"/>
    <x v="490"/>
    <m/>
    <n v="1"/>
  </r>
  <r>
    <x v="180"/>
    <x v="216"/>
    <x v="216"/>
    <m/>
    <n v="5"/>
  </r>
  <r>
    <x v="180"/>
    <x v="168"/>
    <x v="168"/>
    <m/>
    <n v="2"/>
  </r>
  <r>
    <x v="180"/>
    <x v="33"/>
    <x v="33"/>
    <n v="240"/>
    <m/>
  </r>
  <r>
    <x v="180"/>
    <x v="138"/>
    <x v="138"/>
    <m/>
    <n v="1"/>
  </r>
  <r>
    <x v="180"/>
    <x v="273"/>
    <x v="273"/>
    <m/>
    <n v="3"/>
  </r>
  <r>
    <x v="180"/>
    <x v="196"/>
    <x v="196"/>
    <m/>
    <n v="2"/>
  </r>
  <r>
    <x v="180"/>
    <x v="134"/>
    <x v="134"/>
    <m/>
    <n v="1"/>
  </r>
  <r>
    <x v="180"/>
    <x v="10"/>
    <x v="10"/>
    <n v="7"/>
    <m/>
  </r>
  <r>
    <x v="180"/>
    <x v="43"/>
    <x v="43"/>
    <m/>
    <n v="1"/>
  </r>
  <r>
    <x v="180"/>
    <x v="15"/>
    <x v="15"/>
    <m/>
    <n v="65"/>
  </r>
  <r>
    <x v="180"/>
    <x v="15"/>
    <x v="15"/>
    <n v="65"/>
    <m/>
  </r>
  <r>
    <x v="180"/>
    <x v="115"/>
    <x v="115"/>
    <m/>
    <n v="12"/>
  </r>
  <r>
    <x v="180"/>
    <x v="91"/>
    <x v="91"/>
    <m/>
    <n v="10"/>
  </r>
  <r>
    <x v="180"/>
    <x v="92"/>
    <x v="92"/>
    <m/>
    <n v="10"/>
  </r>
  <r>
    <x v="180"/>
    <x v="187"/>
    <x v="187"/>
    <m/>
    <n v="10"/>
  </r>
  <r>
    <x v="180"/>
    <x v="122"/>
    <x v="122"/>
    <m/>
    <n v="12"/>
  </r>
  <r>
    <x v="180"/>
    <x v="173"/>
    <x v="173"/>
    <m/>
    <n v="50"/>
  </r>
  <r>
    <x v="180"/>
    <x v="13"/>
    <x v="13"/>
    <m/>
    <n v="50"/>
  </r>
  <r>
    <x v="180"/>
    <x v="14"/>
    <x v="14"/>
    <m/>
    <n v="100"/>
  </r>
  <r>
    <x v="180"/>
    <x v="189"/>
    <x v="189"/>
    <m/>
    <n v="50"/>
  </r>
  <r>
    <x v="180"/>
    <x v="16"/>
    <x v="16"/>
    <m/>
    <n v="50"/>
  </r>
  <r>
    <x v="180"/>
    <x v="17"/>
    <x v="17"/>
    <m/>
    <n v="50"/>
  </r>
  <r>
    <x v="180"/>
    <x v="18"/>
    <x v="18"/>
    <m/>
    <n v="1"/>
  </r>
  <r>
    <x v="180"/>
    <x v="247"/>
    <x v="247"/>
    <m/>
    <n v="1"/>
  </r>
  <r>
    <x v="180"/>
    <x v="20"/>
    <x v="20"/>
    <m/>
    <n v="1"/>
  </r>
  <r>
    <x v="180"/>
    <x v="35"/>
    <x v="35"/>
    <m/>
    <n v="2"/>
  </r>
  <r>
    <x v="180"/>
    <x v="132"/>
    <x v="132"/>
    <m/>
    <n v="100"/>
  </r>
  <r>
    <x v="180"/>
    <x v="321"/>
    <x v="320"/>
    <m/>
    <n v="1"/>
  </r>
  <r>
    <x v="180"/>
    <x v="115"/>
    <x v="115"/>
    <m/>
    <n v="1"/>
  </r>
  <r>
    <x v="180"/>
    <x v="275"/>
    <x v="275"/>
    <m/>
    <n v="1"/>
  </r>
  <r>
    <x v="180"/>
    <x v="243"/>
    <x v="243"/>
    <m/>
    <n v="2"/>
  </r>
  <r>
    <x v="180"/>
    <x v="142"/>
    <x v="142"/>
    <m/>
    <n v="4"/>
  </r>
  <r>
    <x v="180"/>
    <x v="78"/>
    <x v="78"/>
    <m/>
    <n v="5"/>
  </r>
  <r>
    <x v="180"/>
    <x v="125"/>
    <x v="125"/>
    <m/>
    <n v="20"/>
  </r>
  <r>
    <x v="180"/>
    <x v="467"/>
    <x v="464"/>
    <m/>
    <n v="2"/>
  </r>
  <r>
    <x v="180"/>
    <x v="467"/>
    <x v="464"/>
    <n v="1"/>
    <m/>
  </r>
  <r>
    <x v="180"/>
    <x v="179"/>
    <x v="179"/>
    <m/>
    <n v="1"/>
  </r>
  <r>
    <x v="180"/>
    <x v="459"/>
    <x v="456"/>
    <m/>
    <n v="1"/>
  </r>
  <r>
    <x v="180"/>
    <x v="255"/>
    <x v="255"/>
    <m/>
    <n v="1"/>
  </r>
  <r>
    <x v="180"/>
    <x v="78"/>
    <x v="78"/>
    <m/>
    <n v="36"/>
  </r>
  <r>
    <x v="180"/>
    <x v="88"/>
    <x v="88"/>
    <m/>
    <n v="4"/>
  </r>
  <r>
    <x v="180"/>
    <x v="116"/>
    <x v="116"/>
    <m/>
    <n v="10"/>
  </r>
  <r>
    <x v="180"/>
    <x v="117"/>
    <x v="117"/>
    <m/>
    <n v="10"/>
  </r>
  <r>
    <x v="180"/>
    <x v="271"/>
    <x v="271"/>
    <m/>
    <n v="10"/>
  </r>
  <r>
    <x v="180"/>
    <x v="6"/>
    <x v="6"/>
    <m/>
    <n v="1"/>
  </r>
  <r>
    <x v="180"/>
    <x v="54"/>
    <x v="54"/>
    <m/>
    <n v="1"/>
  </r>
  <r>
    <x v="181"/>
    <x v="143"/>
    <x v="143"/>
    <m/>
    <n v="2"/>
  </r>
  <r>
    <x v="181"/>
    <x v="234"/>
    <x v="234"/>
    <m/>
    <n v="1"/>
  </r>
  <r>
    <x v="182"/>
    <x v="88"/>
    <x v="88"/>
    <m/>
    <n v="2"/>
  </r>
  <r>
    <x v="183"/>
    <x v="31"/>
    <x v="31"/>
    <m/>
    <n v="12"/>
  </r>
  <r>
    <x v="183"/>
    <x v="95"/>
    <x v="95"/>
    <m/>
    <n v="6"/>
  </r>
  <r>
    <x v="183"/>
    <x v="28"/>
    <x v="28"/>
    <m/>
    <n v="5"/>
  </r>
  <r>
    <x v="183"/>
    <x v="30"/>
    <x v="30"/>
    <m/>
    <n v="36"/>
  </r>
  <r>
    <x v="183"/>
    <x v="115"/>
    <x v="115"/>
    <m/>
    <n v="24"/>
  </r>
  <r>
    <x v="183"/>
    <x v="122"/>
    <x v="122"/>
    <m/>
    <n v="36"/>
  </r>
  <r>
    <x v="183"/>
    <x v="31"/>
    <x v="31"/>
    <m/>
    <n v="60"/>
  </r>
  <r>
    <x v="183"/>
    <x v="54"/>
    <x v="54"/>
    <m/>
    <n v="8"/>
  </r>
  <r>
    <x v="183"/>
    <x v="368"/>
    <x v="367"/>
    <m/>
    <n v="1"/>
  </r>
  <r>
    <x v="183"/>
    <x v="345"/>
    <x v="344"/>
    <m/>
    <n v="2"/>
  </r>
  <r>
    <x v="183"/>
    <x v="132"/>
    <x v="132"/>
    <m/>
    <n v="1000"/>
  </r>
  <r>
    <x v="183"/>
    <x v="228"/>
    <x v="228"/>
    <m/>
    <n v="1"/>
  </r>
  <r>
    <x v="183"/>
    <x v="384"/>
    <x v="383"/>
    <m/>
    <n v="19"/>
  </r>
  <r>
    <x v="183"/>
    <x v="54"/>
    <x v="54"/>
    <m/>
    <n v="1"/>
  </r>
  <r>
    <x v="183"/>
    <x v="116"/>
    <x v="116"/>
    <n v="3"/>
    <m/>
  </r>
  <r>
    <x v="183"/>
    <x v="186"/>
    <x v="186"/>
    <m/>
    <n v="25"/>
  </r>
  <r>
    <x v="183"/>
    <x v="12"/>
    <x v="12"/>
    <m/>
    <n v="200"/>
  </r>
  <r>
    <x v="183"/>
    <x v="511"/>
    <x v="507"/>
    <m/>
    <n v="100"/>
  </r>
  <r>
    <x v="183"/>
    <x v="115"/>
    <x v="115"/>
    <m/>
    <n v="12"/>
  </r>
  <r>
    <x v="183"/>
    <x v="92"/>
    <x v="92"/>
    <m/>
    <n v="10"/>
  </r>
  <r>
    <x v="183"/>
    <x v="30"/>
    <x v="30"/>
    <m/>
    <n v="12"/>
  </r>
  <r>
    <x v="183"/>
    <x v="122"/>
    <x v="122"/>
    <m/>
    <n v="12"/>
  </r>
  <r>
    <x v="183"/>
    <x v="173"/>
    <x v="173"/>
    <m/>
    <n v="50"/>
  </r>
  <r>
    <x v="183"/>
    <x v="13"/>
    <x v="13"/>
    <m/>
    <n v="50"/>
  </r>
  <r>
    <x v="183"/>
    <x v="14"/>
    <x v="14"/>
    <m/>
    <n v="50"/>
  </r>
  <r>
    <x v="183"/>
    <x v="16"/>
    <x v="16"/>
    <m/>
    <n v="50"/>
  </r>
  <r>
    <x v="183"/>
    <x v="18"/>
    <x v="18"/>
    <m/>
    <n v="1"/>
  </r>
  <r>
    <x v="183"/>
    <x v="247"/>
    <x v="247"/>
    <m/>
    <n v="1"/>
  </r>
  <r>
    <x v="183"/>
    <x v="20"/>
    <x v="20"/>
    <m/>
    <n v="1"/>
  </r>
  <r>
    <x v="183"/>
    <x v="35"/>
    <x v="35"/>
    <m/>
    <n v="1"/>
  </r>
  <r>
    <x v="183"/>
    <x v="21"/>
    <x v="21"/>
    <m/>
    <n v="1"/>
  </r>
  <r>
    <x v="183"/>
    <x v="321"/>
    <x v="320"/>
    <m/>
    <n v="1"/>
  </r>
  <r>
    <x v="183"/>
    <x v="21"/>
    <x v="21"/>
    <m/>
    <n v="1"/>
  </r>
  <r>
    <x v="183"/>
    <x v="221"/>
    <x v="221"/>
    <m/>
    <n v="10"/>
  </r>
  <r>
    <x v="183"/>
    <x v="124"/>
    <x v="124"/>
    <m/>
    <n v="10"/>
  </r>
  <r>
    <x v="183"/>
    <x v="28"/>
    <x v="28"/>
    <m/>
    <n v="2"/>
  </r>
  <r>
    <x v="183"/>
    <x v="29"/>
    <x v="29"/>
    <m/>
    <n v="1"/>
  </r>
  <r>
    <x v="183"/>
    <x v="116"/>
    <x v="116"/>
    <m/>
    <n v="5"/>
  </r>
  <r>
    <x v="183"/>
    <x v="54"/>
    <x v="54"/>
    <m/>
    <n v="1"/>
  </r>
  <r>
    <x v="183"/>
    <x v="33"/>
    <x v="33"/>
    <m/>
    <n v="10"/>
  </r>
  <r>
    <x v="183"/>
    <x v="120"/>
    <x v="120"/>
    <m/>
    <n v="1"/>
  </r>
  <r>
    <x v="183"/>
    <x v="40"/>
    <x v="40"/>
    <m/>
    <n v="6"/>
  </r>
  <r>
    <x v="183"/>
    <x v="98"/>
    <x v="98"/>
    <m/>
    <n v="1"/>
  </r>
  <r>
    <x v="183"/>
    <x v="190"/>
    <x v="190"/>
    <m/>
    <n v="12"/>
  </r>
  <r>
    <x v="183"/>
    <x v="275"/>
    <x v="275"/>
    <m/>
    <n v="6"/>
  </r>
  <r>
    <x v="183"/>
    <x v="147"/>
    <x v="147"/>
    <m/>
    <n v="1"/>
  </r>
  <r>
    <x v="183"/>
    <x v="132"/>
    <x v="132"/>
    <m/>
    <n v="100"/>
  </r>
  <r>
    <x v="183"/>
    <x v="6"/>
    <x v="6"/>
    <m/>
    <n v="1"/>
  </r>
  <r>
    <x v="184"/>
    <x v="34"/>
    <x v="34"/>
    <m/>
    <n v="2"/>
  </r>
  <r>
    <x v="184"/>
    <x v="18"/>
    <x v="18"/>
    <m/>
    <n v="4"/>
  </r>
  <r>
    <x v="184"/>
    <x v="19"/>
    <x v="19"/>
    <m/>
    <n v="4"/>
  </r>
  <r>
    <x v="184"/>
    <x v="247"/>
    <x v="247"/>
    <m/>
    <n v="4"/>
  </r>
  <r>
    <x v="184"/>
    <x v="20"/>
    <x v="20"/>
    <m/>
    <n v="4"/>
  </r>
  <r>
    <x v="184"/>
    <x v="16"/>
    <x v="16"/>
    <m/>
    <n v="50"/>
  </r>
  <r>
    <x v="184"/>
    <x v="14"/>
    <x v="14"/>
    <m/>
    <n v="100"/>
  </r>
  <r>
    <x v="184"/>
    <x v="20"/>
    <x v="20"/>
    <n v="33"/>
    <m/>
  </r>
  <r>
    <x v="184"/>
    <x v="18"/>
    <x v="18"/>
    <n v="7"/>
    <m/>
  </r>
  <r>
    <x v="184"/>
    <x v="19"/>
    <x v="19"/>
    <n v="33"/>
    <m/>
  </r>
  <r>
    <x v="184"/>
    <x v="35"/>
    <x v="35"/>
    <n v="7"/>
    <m/>
  </r>
  <r>
    <x v="184"/>
    <x v="263"/>
    <x v="263"/>
    <n v="1"/>
    <m/>
  </r>
  <r>
    <x v="184"/>
    <x v="307"/>
    <x v="306"/>
    <m/>
    <n v="1"/>
  </r>
  <r>
    <x v="184"/>
    <x v="164"/>
    <x v="164"/>
    <m/>
    <n v="1"/>
  </r>
  <r>
    <x v="184"/>
    <x v="296"/>
    <x v="296"/>
    <m/>
    <n v="1"/>
  </r>
  <r>
    <x v="184"/>
    <x v="168"/>
    <x v="168"/>
    <m/>
    <n v="1"/>
  </r>
  <r>
    <x v="184"/>
    <x v="143"/>
    <x v="143"/>
    <m/>
    <n v="1"/>
  </r>
  <r>
    <x v="184"/>
    <x v="134"/>
    <x v="134"/>
    <m/>
    <n v="1"/>
  </r>
  <r>
    <x v="184"/>
    <x v="238"/>
    <x v="238"/>
    <m/>
    <n v="1"/>
  </r>
  <r>
    <x v="184"/>
    <x v="193"/>
    <x v="193"/>
    <m/>
    <n v="1"/>
  </r>
  <r>
    <x v="184"/>
    <x v="234"/>
    <x v="234"/>
    <m/>
    <n v="1"/>
  </r>
  <r>
    <x v="184"/>
    <x v="142"/>
    <x v="142"/>
    <m/>
    <n v="1"/>
  </r>
  <r>
    <x v="184"/>
    <x v="3"/>
    <x v="3"/>
    <m/>
    <n v="6"/>
  </r>
  <r>
    <x v="184"/>
    <x v="78"/>
    <x v="78"/>
    <m/>
    <n v="1"/>
  </r>
  <r>
    <x v="184"/>
    <x v="540"/>
    <x v="536"/>
    <m/>
    <n v="2"/>
  </r>
  <r>
    <x v="184"/>
    <x v="540"/>
    <x v="536"/>
    <n v="5"/>
    <m/>
  </r>
  <r>
    <x v="184"/>
    <x v="540"/>
    <x v="536"/>
    <n v="24"/>
    <m/>
  </r>
  <r>
    <x v="184"/>
    <x v="267"/>
    <x v="267"/>
    <m/>
    <n v="6"/>
  </r>
  <r>
    <x v="184"/>
    <x v="272"/>
    <x v="272"/>
    <n v="4"/>
    <m/>
  </r>
  <r>
    <x v="184"/>
    <x v="410"/>
    <x v="409"/>
    <m/>
    <n v="1"/>
  </r>
  <r>
    <x v="184"/>
    <x v="40"/>
    <x v="40"/>
    <m/>
    <n v="1"/>
  </r>
  <r>
    <x v="184"/>
    <x v="6"/>
    <x v="6"/>
    <m/>
    <n v="2"/>
  </r>
  <r>
    <x v="184"/>
    <x v="141"/>
    <x v="141"/>
    <m/>
    <n v="1"/>
  </r>
  <r>
    <x v="184"/>
    <x v="317"/>
    <x v="316"/>
    <m/>
    <n v="10"/>
  </r>
  <r>
    <x v="184"/>
    <x v="235"/>
    <x v="235"/>
    <m/>
    <n v="1"/>
  </r>
  <r>
    <x v="184"/>
    <x v="278"/>
    <x v="278"/>
    <m/>
    <n v="1"/>
  </r>
  <r>
    <x v="184"/>
    <x v="268"/>
    <x v="268"/>
    <m/>
    <n v="1"/>
  </r>
  <r>
    <x v="184"/>
    <x v="79"/>
    <x v="79"/>
    <m/>
    <n v="150"/>
  </r>
  <r>
    <x v="184"/>
    <x v="81"/>
    <x v="81"/>
    <m/>
    <n v="200"/>
  </r>
  <r>
    <x v="184"/>
    <x v="204"/>
    <x v="204"/>
    <m/>
    <n v="230"/>
  </r>
  <r>
    <x v="184"/>
    <x v="204"/>
    <x v="204"/>
    <n v="230"/>
    <m/>
  </r>
  <r>
    <x v="184"/>
    <x v="84"/>
    <x v="84"/>
    <n v="230"/>
    <m/>
  </r>
  <r>
    <x v="184"/>
    <x v="84"/>
    <x v="84"/>
    <m/>
    <n v="115"/>
  </r>
  <r>
    <x v="184"/>
    <x v="160"/>
    <x v="160"/>
    <m/>
    <n v="160"/>
  </r>
  <r>
    <x v="184"/>
    <x v="40"/>
    <x v="40"/>
    <m/>
    <n v="1"/>
  </r>
  <r>
    <x v="184"/>
    <x v="28"/>
    <x v="28"/>
    <m/>
    <n v="10"/>
  </r>
  <r>
    <x v="184"/>
    <x v="34"/>
    <x v="34"/>
    <m/>
    <n v="2"/>
  </r>
  <r>
    <x v="185"/>
    <x v="253"/>
    <x v="253"/>
    <m/>
    <n v="1"/>
  </r>
  <r>
    <x v="185"/>
    <x v="54"/>
    <x v="54"/>
    <m/>
    <n v="1"/>
  </r>
  <r>
    <x v="185"/>
    <x v="548"/>
    <x v="544"/>
    <m/>
    <n v="2"/>
  </r>
  <r>
    <x v="185"/>
    <x v="551"/>
    <x v="547"/>
    <m/>
    <n v="2"/>
  </r>
  <r>
    <x v="185"/>
    <x v="544"/>
    <x v="540"/>
    <m/>
    <n v="2"/>
  </r>
  <r>
    <x v="185"/>
    <x v="327"/>
    <x v="326"/>
    <m/>
    <n v="1"/>
  </r>
  <r>
    <x v="185"/>
    <x v="242"/>
    <x v="242"/>
    <m/>
    <n v="250"/>
  </r>
  <r>
    <x v="185"/>
    <x v="236"/>
    <x v="236"/>
    <m/>
    <n v="1000"/>
  </r>
  <r>
    <x v="185"/>
    <x v="4"/>
    <x v="4"/>
    <m/>
    <n v="4"/>
  </r>
  <r>
    <x v="185"/>
    <x v="138"/>
    <x v="138"/>
    <m/>
    <n v="4"/>
  </r>
  <r>
    <x v="185"/>
    <x v="327"/>
    <x v="326"/>
    <m/>
    <n v="3"/>
  </r>
  <r>
    <x v="185"/>
    <x v="103"/>
    <x v="103"/>
    <m/>
    <n v="2"/>
  </r>
  <r>
    <x v="185"/>
    <x v="167"/>
    <x v="167"/>
    <m/>
    <n v="3"/>
  </r>
  <r>
    <x v="185"/>
    <x v="238"/>
    <x v="238"/>
    <m/>
    <n v="3"/>
  </r>
  <r>
    <x v="185"/>
    <x v="5"/>
    <x v="5"/>
    <m/>
    <n v="2"/>
  </r>
  <r>
    <x v="185"/>
    <x v="209"/>
    <x v="209"/>
    <m/>
    <n v="2000"/>
  </r>
  <r>
    <x v="185"/>
    <x v="195"/>
    <x v="195"/>
    <m/>
    <n v="2000"/>
  </r>
  <r>
    <x v="185"/>
    <x v="253"/>
    <x v="253"/>
    <m/>
    <n v="1"/>
  </r>
  <r>
    <x v="185"/>
    <x v="120"/>
    <x v="120"/>
    <m/>
    <n v="1"/>
  </r>
  <r>
    <x v="185"/>
    <x v="194"/>
    <x v="194"/>
    <m/>
    <n v="1"/>
  </r>
  <r>
    <x v="185"/>
    <x v="422"/>
    <x v="420"/>
    <m/>
    <n v="1"/>
  </r>
  <r>
    <x v="185"/>
    <x v="185"/>
    <x v="185"/>
    <n v="2"/>
    <m/>
  </r>
  <r>
    <x v="185"/>
    <x v="184"/>
    <x v="184"/>
    <n v="2"/>
    <m/>
  </r>
  <r>
    <x v="185"/>
    <x v="177"/>
    <x v="177"/>
    <n v="4"/>
    <m/>
  </r>
  <r>
    <x v="185"/>
    <x v="47"/>
    <x v="47"/>
    <n v="2"/>
    <m/>
  </r>
  <r>
    <x v="185"/>
    <x v="31"/>
    <x v="31"/>
    <n v="72"/>
    <m/>
  </r>
  <r>
    <x v="185"/>
    <x v="353"/>
    <x v="352"/>
    <n v="36"/>
    <m/>
  </r>
  <r>
    <x v="185"/>
    <x v="41"/>
    <x v="41"/>
    <n v="6"/>
    <m/>
  </r>
  <r>
    <x v="185"/>
    <x v="165"/>
    <x v="165"/>
    <m/>
    <n v="1"/>
  </r>
  <r>
    <x v="185"/>
    <x v="95"/>
    <x v="95"/>
    <m/>
    <n v="1"/>
  </r>
  <r>
    <x v="185"/>
    <x v="100"/>
    <x v="100"/>
    <n v="15"/>
    <m/>
  </r>
  <r>
    <x v="185"/>
    <x v="7"/>
    <x v="7"/>
    <m/>
    <n v="1"/>
  </r>
  <r>
    <x v="185"/>
    <x v="268"/>
    <x v="268"/>
    <m/>
    <n v="1"/>
  </r>
  <r>
    <x v="185"/>
    <x v="429"/>
    <x v="427"/>
    <m/>
    <n v="1"/>
  </r>
  <r>
    <x v="185"/>
    <x v="184"/>
    <x v="184"/>
    <m/>
    <n v="1"/>
  </r>
  <r>
    <x v="185"/>
    <x v="78"/>
    <x v="78"/>
    <m/>
    <n v="2"/>
  </r>
  <r>
    <x v="185"/>
    <x v="54"/>
    <x v="54"/>
    <m/>
    <n v="1"/>
  </r>
  <r>
    <x v="185"/>
    <x v="168"/>
    <x v="168"/>
    <m/>
    <n v="6"/>
  </r>
  <r>
    <x v="185"/>
    <x v="243"/>
    <x v="243"/>
    <m/>
    <n v="1"/>
  </r>
  <r>
    <x v="185"/>
    <x v="110"/>
    <x v="110"/>
    <m/>
    <n v="1"/>
  </r>
  <r>
    <x v="185"/>
    <x v="26"/>
    <x v="26"/>
    <m/>
    <n v="1"/>
  </r>
  <r>
    <x v="185"/>
    <x v="178"/>
    <x v="178"/>
    <m/>
    <n v="1"/>
  </r>
  <r>
    <x v="185"/>
    <x v="179"/>
    <x v="179"/>
    <m/>
    <n v="1"/>
  </r>
  <r>
    <x v="185"/>
    <x v="112"/>
    <x v="112"/>
    <m/>
    <n v="1"/>
  </r>
  <r>
    <x v="185"/>
    <x v="192"/>
    <x v="192"/>
    <m/>
    <n v="1"/>
  </r>
  <r>
    <x v="185"/>
    <x v="28"/>
    <x v="28"/>
    <m/>
    <n v="1"/>
  </r>
  <r>
    <x v="185"/>
    <x v="116"/>
    <x v="116"/>
    <m/>
    <n v="1"/>
  </r>
  <r>
    <x v="185"/>
    <x v="117"/>
    <x v="117"/>
    <m/>
    <n v="4"/>
  </r>
  <r>
    <x v="185"/>
    <x v="53"/>
    <x v="53"/>
    <m/>
    <n v="1"/>
  </r>
  <r>
    <x v="185"/>
    <x v="370"/>
    <x v="369"/>
    <m/>
    <n v="250"/>
  </r>
  <r>
    <x v="185"/>
    <x v="33"/>
    <x v="33"/>
    <m/>
    <n v="10"/>
  </r>
  <r>
    <x v="185"/>
    <x v="119"/>
    <x v="119"/>
    <m/>
    <n v="2"/>
  </r>
  <r>
    <x v="185"/>
    <x v="121"/>
    <x v="121"/>
    <m/>
    <n v="4"/>
  </r>
  <r>
    <x v="185"/>
    <x v="132"/>
    <x v="132"/>
    <m/>
    <n v="100"/>
  </r>
  <r>
    <x v="185"/>
    <x v="275"/>
    <x v="275"/>
    <m/>
    <n v="6"/>
  </r>
  <r>
    <x v="185"/>
    <x v="16"/>
    <x v="16"/>
    <m/>
    <n v="50"/>
  </r>
  <r>
    <x v="185"/>
    <x v="17"/>
    <x v="17"/>
    <m/>
    <n v="50"/>
  </r>
  <r>
    <x v="185"/>
    <x v="386"/>
    <x v="385"/>
    <m/>
    <n v="1"/>
  </r>
  <r>
    <x v="185"/>
    <x v="115"/>
    <x v="115"/>
    <m/>
    <n v="1"/>
  </r>
  <r>
    <x v="185"/>
    <x v="115"/>
    <x v="115"/>
    <m/>
    <n v="1"/>
  </r>
  <r>
    <x v="185"/>
    <x v="263"/>
    <x v="263"/>
    <m/>
    <n v="1"/>
  </r>
  <r>
    <x v="186"/>
    <x v="29"/>
    <x v="29"/>
    <m/>
    <n v="10"/>
  </r>
  <r>
    <x v="186"/>
    <x v="320"/>
    <x v="319"/>
    <m/>
    <n v="1"/>
  </r>
  <r>
    <x v="186"/>
    <x v="120"/>
    <x v="120"/>
    <m/>
    <n v="1"/>
  </r>
  <r>
    <x v="186"/>
    <x v="147"/>
    <x v="147"/>
    <m/>
    <n v="1"/>
  </r>
  <r>
    <x v="186"/>
    <x v="49"/>
    <x v="49"/>
    <m/>
    <n v="1"/>
  </r>
  <r>
    <x v="186"/>
    <x v="167"/>
    <x v="167"/>
    <m/>
    <n v="1"/>
  </r>
  <r>
    <x v="186"/>
    <x v="30"/>
    <x v="30"/>
    <m/>
    <n v="1"/>
  </r>
  <r>
    <x v="186"/>
    <x v="46"/>
    <x v="46"/>
    <m/>
    <n v="60"/>
  </r>
  <r>
    <x v="186"/>
    <x v="281"/>
    <x v="281"/>
    <n v="100"/>
    <m/>
  </r>
  <r>
    <x v="186"/>
    <x v="397"/>
    <x v="396"/>
    <n v="10"/>
    <m/>
  </r>
  <r>
    <x v="186"/>
    <x v="512"/>
    <x v="508"/>
    <n v="1"/>
    <m/>
  </r>
  <r>
    <x v="186"/>
    <x v="124"/>
    <x v="124"/>
    <m/>
    <n v="20"/>
  </r>
  <r>
    <x v="186"/>
    <x v="384"/>
    <x v="383"/>
    <m/>
    <n v="1"/>
  </r>
  <r>
    <x v="186"/>
    <x v="221"/>
    <x v="221"/>
    <m/>
    <n v="25"/>
  </r>
  <r>
    <x v="186"/>
    <x v="134"/>
    <x v="134"/>
    <m/>
    <n v="10"/>
  </r>
  <r>
    <x v="186"/>
    <x v="49"/>
    <x v="49"/>
    <m/>
    <n v="10"/>
  </r>
  <r>
    <x v="186"/>
    <x v="211"/>
    <x v="211"/>
    <m/>
    <n v="3"/>
  </r>
  <r>
    <x v="186"/>
    <x v="168"/>
    <x v="168"/>
    <m/>
    <n v="1"/>
  </r>
  <r>
    <x v="186"/>
    <x v="46"/>
    <x v="46"/>
    <m/>
    <n v="40"/>
  </r>
  <r>
    <x v="186"/>
    <x v="39"/>
    <x v="39"/>
    <m/>
    <n v="5"/>
  </r>
  <r>
    <x v="186"/>
    <x v="118"/>
    <x v="118"/>
    <m/>
    <n v="5"/>
  </r>
  <r>
    <x v="186"/>
    <x v="88"/>
    <x v="88"/>
    <m/>
    <n v="4"/>
  </r>
  <r>
    <x v="186"/>
    <x v="53"/>
    <x v="53"/>
    <m/>
    <n v="1"/>
  </r>
  <r>
    <x v="186"/>
    <x v="235"/>
    <x v="235"/>
    <m/>
    <n v="2"/>
  </r>
  <r>
    <x v="186"/>
    <x v="210"/>
    <x v="210"/>
    <m/>
    <n v="1"/>
  </r>
  <r>
    <x v="186"/>
    <x v="77"/>
    <x v="77"/>
    <m/>
    <n v="3"/>
  </r>
  <r>
    <x v="186"/>
    <x v="247"/>
    <x v="247"/>
    <m/>
    <n v="7"/>
  </r>
  <r>
    <x v="186"/>
    <x v="247"/>
    <x v="247"/>
    <n v="13"/>
    <m/>
  </r>
  <r>
    <x v="186"/>
    <x v="210"/>
    <x v="210"/>
    <m/>
    <n v="1"/>
  </r>
  <r>
    <x v="186"/>
    <x v="248"/>
    <x v="248"/>
    <m/>
    <n v="1"/>
  </r>
  <r>
    <x v="186"/>
    <x v="54"/>
    <x v="54"/>
    <m/>
    <n v="1"/>
  </r>
  <r>
    <x v="186"/>
    <x v="253"/>
    <x v="253"/>
    <m/>
    <n v="1"/>
  </r>
  <r>
    <x v="186"/>
    <x v="354"/>
    <x v="353"/>
    <m/>
    <n v="2"/>
  </r>
  <r>
    <x v="186"/>
    <x v="231"/>
    <x v="231"/>
    <m/>
    <n v="1"/>
  </r>
  <r>
    <x v="186"/>
    <x v="209"/>
    <x v="209"/>
    <m/>
    <n v="100"/>
  </r>
  <r>
    <x v="186"/>
    <x v="369"/>
    <x v="368"/>
    <m/>
    <n v="1"/>
  </r>
  <r>
    <x v="186"/>
    <x v="231"/>
    <x v="231"/>
    <m/>
    <n v="1"/>
  </r>
  <r>
    <x v="186"/>
    <x v="151"/>
    <x v="151"/>
    <m/>
    <n v="50"/>
  </r>
  <r>
    <x v="186"/>
    <x v="156"/>
    <x v="156"/>
    <m/>
    <n v="400"/>
  </r>
  <r>
    <x v="186"/>
    <x v="204"/>
    <x v="204"/>
    <m/>
    <n v="30"/>
  </r>
  <r>
    <x v="186"/>
    <x v="84"/>
    <x v="84"/>
    <m/>
    <n v="30"/>
  </r>
  <r>
    <x v="186"/>
    <x v="85"/>
    <x v="85"/>
    <m/>
    <n v="30"/>
  </r>
  <r>
    <x v="186"/>
    <x v="160"/>
    <x v="160"/>
    <m/>
    <n v="40"/>
  </r>
  <r>
    <x v="186"/>
    <x v="205"/>
    <x v="205"/>
    <m/>
    <n v="60"/>
  </r>
  <r>
    <x v="186"/>
    <x v="296"/>
    <x v="296"/>
    <m/>
    <n v="1"/>
  </r>
  <r>
    <x v="186"/>
    <x v="46"/>
    <x v="46"/>
    <m/>
    <n v="20"/>
  </r>
  <r>
    <x v="187"/>
    <x v="211"/>
    <x v="211"/>
    <m/>
    <n v="1"/>
  </r>
  <r>
    <x v="187"/>
    <x v="228"/>
    <x v="228"/>
    <m/>
    <n v="1"/>
  </r>
  <r>
    <x v="187"/>
    <x v="136"/>
    <x v="136"/>
    <m/>
    <n v="1"/>
  </r>
  <r>
    <x v="187"/>
    <x v="263"/>
    <x v="263"/>
    <n v="1"/>
    <m/>
  </r>
  <r>
    <x v="187"/>
    <x v="98"/>
    <x v="98"/>
    <m/>
    <n v="1"/>
  </r>
  <r>
    <x v="187"/>
    <x v="78"/>
    <x v="78"/>
    <m/>
    <n v="2"/>
  </r>
  <r>
    <x v="187"/>
    <x v="550"/>
    <x v="546"/>
    <m/>
    <n v="1"/>
  </r>
  <r>
    <x v="187"/>
    <x v="552"/>
    <x v="548"/>
    <n v="5"/>
    <m/>
  </r>
  <r>
    <x v="187"/>
    <x v="138"/>
    <x v="138"/>
    <m/>
    <n v="2"/>
  </r>
  <r>
    <x v="187"/>
    <x v="10"/>
    <x v="10"/>
    <m/>
    <n v="1"/>
  </r>
  <r>
    <x v="187"/>
    <x v="186"/>
    <x v="186"/>
    <m/>
    <n v="25"/>
  </r>
  <r>
    <x v="187"/>
    <x v="40"/>
    <x v="40"/>
    <m/>
    <n v="5"/>
  </r>
  <r>
    <x v="187"/>
    <x v="98"/>
    <x v="98"/>
    <m/>
    <n v="2"/>
  </r>
  <r>
    <x v="187"/>
    <x v="115"/>
    <x v="115"/>
    <m/>
    <n v="12"/>
  </r>
  <r>
    <x v="187"/>
    <x v="122"/>
    <x v="122"/>
    <m/>
    <n v="12"/>
  </r>
  <r>
    <x v="187"/>
    <x v="173"/>
    <x v="173"/>
    <m/>
    <n v="50"/>
  </r>
  <r>
    <x v="187"/>
    <x v="13"/>
    <x v="13"/>
    <m/>
    <n v="50"/>
  </r>
  <r>
    <x v="187"/>
    <x v="14"/>
    <x v="14"/>
    <m/>
    <n v="50"/>
  </r>
  <r>
    <x v="187"/>
    <x v="16"/>
    <x v="16"/>
    <m/>
    <n v="50"/>
  </r>
  <r>
    <x v="187"/>
    <x v="17"/>
    <x v="17"/>
    <m/>
    <n v="50"/>
  </r>
  <r>
    <x v="187"/>
    <x v="18"/>
    <x v="18"/>
    <m/>
    <n v="1"/>
  </r>
  <r>
    <x v="187"/>
    <x v="20"/>
    <x v="20"/>
    <m/>
    <n v="4"/>
  </r>
  <r>
    <x v="187"/>
    <x v="35"/>
    <x v="35"/>
    <m/>
    <n v="1"/>
  </r>
  <r>
    <x v="187"/>
    <x v="263"/>
    <x v="263"/>
    <m/>
    <n v="1"/>
  </r>
  <r>
    <x v="187"/>
    <x v="144"/>
    <x v="144"/>
    <m/>
    <n v="1"/>
  </r>
  <r>
    <x v="187"/>
    <x v="287"/>
    <x v="287"/>
    <m/>
    <n v="1"/>
  </r>
  <r>
    <x v="187"/>
    <x v="146"/>
    <x v="146"/>
    <m/>
    <n v="1"/>
  </r>
  <r>
    <x v="187"/>
    <x v="177"/>
    <x v="177"/>
    <m/>
    <n v="1"/>
  </r>
  <r>
    <x v="187"/>
    <x v="176"/>
    <x v="176"/>
    <m/>
    <n v="4"/>
  </r>
  <r>
    <x v="187"/>
    <x v="26"/>
    <x v="26"/>
    <m/>
    <n v="1"/>
  </r>
  <r>
    <x v="187"/>
    <x v="24"/>
    <x v="24"/>
    <m/>
    <n v="2"/>
  </r>
  <r>
    <x v="187"/>
    <x v="111"/>
    <x v="111"/>
    <m/>
    <n v="4"/>
  </r>
  <r>
    <x v="187"/>
    <x v="28"/>
    <x v="28"/>
    <m/>
    <n v="1"/>
  </r>
  <r>
    <x v="187"/>
    <x v="114"/>
    <x v="114"/>
    <m/>
    <n v="1"/>
  </r>
  <r>
    <x v="187"/>
    <x v="118"/>
    <x v="118"/>
    <m/>
    <n v="1"/>
  </r>
  <r>
    <x v="187"/>
    <x v="120"/>
    <x v="120"/>
    <m/>
    <n v="1"/>
  </r>
  <r>
    <x v="187"/>
    <x v="40"/>
    <x v="40"/>
    <n v="100"/>
    <m/>
  </r>
  <r>
    <x v="187"/>
    <x v="125"/>
    <x v="125"/>
    <m/>
    <n v="5"/>
  </r>
  <r>
    <x v="187"/>
    <x v="130"/>
    <x v="130"/>
    <m/>
    <n v="1"/>
  </r>
  <r>
    <x v="187"/>
    <x v="6"/>
    <x v="6"/>
    <m/>
    <n v="2"/>
  </r>
  <r>
    <x v="187"/>
    <x v="162"/>
    <x v="162"/>
    <m/>
    <n v="1"/>
  </r>
  <r>
    <x v="187"/>
    <x v="134"/>
    <x v="134"/>
    <m/>
    <n v="1"/>
  </r>
  <r>
    <x v="188"/>
    <x v="49"/>
    <x v="49"/>
    <m/>
    <n v="5"/>
  </r>
  <r>
    <x v="188"/>
    <x v="98"/>
    <x v="98"/>
    <m/>
    <n v="1"/>
  </r>
  <r>
    <x v="188"/>
    <x v="233"/>
    <x v="233"/>
    <m/>
    <n v="1"/>
  </r>
  <r>
    <x v="189"/>
    <x v="115"/>
    <x v="115"/>
    <m/>
    <n v="4"/>
  </r>
  <r>
    <x v="189"/>
    <x v="17"/>
    <x v="17"/>
    <n v="100"/>
    <m/>
  </r>
  <r>
    <x v="189"/>
    <x v="16"/>
    <x v="16"/>
    <n v="300"/>
    <m/>
  </r>
  <r>
    <x v="189"/>
    <x v="3"/>
    <x v="3"/>
    <m/>
    <n v="1"/>
  </r>
  <r>
    <x v="189"/>
    <x v="259"/>
    <x v="259"/>
    <m/>
    <n v="1"/>
  </r>
  <r>
    <x v="189"/>
    <x v="132"/>
    <x v="132"/>
    <m/>
    <n v="100"/>
  </r>
  <r>
    <x v="189"/>
    <x v="41"/>
    <x v="41"/>
    <m/>
    <n v="1"/>
  </r>
  <r>
    <x v="189"/>
    <x v="26"/>
    <x v="26"/>
    <m/>
    <n v="2"/>
  </r>
  <r>
    <x v="189"/>
    <x v="179"/>
    <x v="179"/>
    <m/>
    <n v="2"/>
  </r>
  <r>
    <x v="189"/>
    <x v="113"/>
    <x v="113"/>
    <m/>
    <n v="4"/>
  </r>
  <r>
    <x v="189"/>
    <x v="28"/>
    <x v="28"/>
    <m/>
    <n v="5"/>
  </r>
  <r>
    <x v="189"/>
    <x v="29"/>
    <x v="29"/>
    <m/>
    <n v="1"/>
  </r>
  <r>
    <x v="189"/>
    <x v="115"/>
    <x v="115"/>
    <m/>
    <n v="12"/>
  </r>
  <r>
    <x v="189"/>
    <x v="116"/>
    <x v="116"/>
    <m/>
    <n v="4"/>
  </r>
  <r>
    <x v="189"/>
    <x v="33"/>
    <x v="33"/>
    <m/>
    <n v="10"/>
  </r>
  <r>
    <x v="189"/>
    <x v="119"/>
    <x v="119"/>
    <m/>
    <n v="1"/>
  </r>
  <r>
    <x v="189"/>
    <x v="190"/>
    <x v="190"/>
    <m/>
    <n v="12"/>
  </r>
  <r>
    <x v="189"/>
    <x v="275"/>
    <x v="275"/>
    <m/>
    <n v="6"/>
  </r>
  <r>
    <x v="189"/>
    <x v="177"/>
    <x v="177"/>
    <m/>
    <n v="1"/>
  </r>
  <r>
    <x v="189"/>
    <x v="48"/>
    <x v="48"/>
    <m/>
    <n v="1"/>
  </r>
  <r>
    <x v="190"/>
    <x v="195"/>
    <x v="195"/>
    <m/>
    <n v="100"/>
  </r>
  <r>
    <x v="190"/>
    <x v="236"/>
    <x v="236"/>
    <m/>
    <n v="100"/>
  </r>
  <r>
    <x v="190"/>
    <x v="115"/>
    <x v="115"/>
    <m/>
    <n v="1"/>
  </r>
  <r>
    <x v="190"/>
    <x v="217"/>
    <x v="217"/>
    <m/>
    <n v="1"/>
  </r>
  <r>
    <x v="190"/>
    <x v="237"/>
    <x v="237"/>
    <m/>
    <n v="1"/>
  </r>
  <r>
    <x v="190"/>
    <x v="6"/>
    <x v="6"/>
    <m/>
    <n v="10"/>
  </r>
  <r>
    <x v="190"/>
    <x v="140"/>
    <x v="140"/>
    <n v="3"/>
    <m/>
  </r>
  <r>
    <x v="190"/>
    <x v="164"/>
    <x v="164"/>
    <m/>
    <n v="1"/>
  </r>
  <r>
    <x v="190"/>
    <x v="28"/>
    <x v="28"/>
    <n v="20"/>
    <m/>
  </r>
  <r>
    <x v="190"/>
    <x v="184"/>
    <x v="184"/>
    <n v="2"/>
    <m/>
  </r>
  <r>
    <x v="190"/>
    <x v="86"/>
    <x v="86"/>
    <n v="1"/>
    <m/>
  </r>
  <r>
    <x v="190"/>
    <x v="177"/>
    <x v="177"/>
    <n v="3"/>
    <m/>
  </r>
  <r>
    <x v="190"/>
    <x v="114"/>
    <x v="114"/>
    <n v="20"/>
    <m/>
  </r>
  <r>
    <x v="190"/>
    <x v="29"/>
    <x v="29"/>
    <n v="20"/>
    <m/>
  </r>
  <r>
    <x v="190"/>
    <x v="525"/>
    <x v="521"/>
    <m/>
    <n v="1"/>
  </r>
  <r>
    <x v="190"/>
    <x v="128"/>
    <x v="128"/>
    <m/>
    <n v="1"/>
  </r>
  <r>
    <x v="190"/>
    <x v="129"/>
    <x v="129"/>
    <m/>
    <n v="1"/>
  </r>
  <r>
    <x v="190"/>
    <x v="115"/>
    <x v="115"/>
    <m/>
    <n v="1"/>
  </r>
  <r>
    <x v="190"/>
    <x v="31"/>
    <x v="31"/>
    <m/>
    <n v="1"/>
  </r>
  <r>
    <x v="190"/>
    <x v="53"/>
    <x v="53"/>
    <n v="1"/>
    <m/>
  </r>
  <r>
    <x v="190"/>
    <x v="54"/>
    <x v="54"/>
    <n v="20"/>
    <m/>
  </r>
  <r>
    <x v="190"/>
    <x v="53"/>
    <x v="53"/>
    <n v="15"/>
    <m/>
  </r>
  <r>
    <x v="190"/>
    <x v="21"/>
    <x v="21"/>
    <n v="12"/>
    <m/>
  </r>
  <r>
    <x v="190"/>
    <x v="250"/>
    <x v="250"/>
    <n v="25"/>
    <m/>
  </r>
  <r>
    <x v="190"/>
    <x v="233"/>
    <x v="233"/>
    <n v="10"/>
    <m/>
  </r>
  <r>
    <x v="190"/>
    <x v="238"/>
    <x v="238"/>
    <n v="10"/>
    <m/>
  </r>
  <r>
    <x v="190"/>
    <x v="96"/>
    <x v="96"/>
    <n v="5"/>
    <m/>
  </r>
  <r>
    <x v="190"/>
    <x v="10"/>
    <x v="10"/>
    <m/>
    <n v="1"/>
  </r>
  <r>
    <x v="190"/>
    <x v="237"/>
    <x v="237"/>
    <m/>
    <n v="2"/>
  </r>
  <r>
    <x v="190"/>
    <x v="470"/>
    <x v="467"/>
    <m/>
    <n v="50"/>
  </r>
  <r>
    <x v="190"/>
    <x v="222"/>
    <x v="222"/>
    <m/>
    <n v="2"/>
  </r>
  <r>
    <x v="190"/>
    <x v="223"/>
    <x v="223"/>
    <m/>
    <n v="2"/>
  </r>
  <r>
    <x v="190"/>
    <x v="463"/>
    <x v="460"/>
    <m/>
    <n v="1"/>
  </r>
  <r>
    <x v="190"/>
    <x v="326"/>
    <x v="325"/>
    <m/>
    <n v="50"/>
  </r>
  <r>
    <x v="190"/>
    <x v="93"/>
    <x v="93"/>
    <m/>
    <n v="7"/>
  </r>
  <r>
    <x v="190"/>
    <x v="30"/>
    <x v="30"/>
    <m/>
    <n v="12"/>
  </r>
  <r>
    <x v="190"/>
    <x v="187"/>
    <x v="187"/>
    <m/>
    <n v="10"/>
  </r>
  <r>
    <x v="190"/>
    <x v="122"/>
    <x v="122"/>
    <m/>
    <n v="12"/>
  </r>
  <r>
    <x v="190"/>
    <x v="173"/>
    <x v="173"/>
    <m/>
    <n v="100"/>
  </r>
  <r>
    <x v="190"/>
    <x v="13"/>
    <x v="13"/>
    <m/>
    <n v="100"/>
  </r>
  <r>
    <x v="190"/>
    <x v="14"/>
    <x v="14"/>
    <m/>
    <n v="150"/>
  </r>
  <r>
    <x v="190"/>
    <x v="15"/>
    <x v="15"/>
    <m/>
    <n v="150"/>
  </r>
  <r>
    <x v="190"/>
    <x v="16"/>
    <x v="16"/>
    <m/>
    <n v="100"/>
  </r>
  <r>
    <x v="190"/>
    <x v="18"/>
    <x v="18"/>
    <m/>
    <n v="5"/>
  </r>
  <r>
    <x v="190"/>
    <x v="19"/>
    <x v="19"/>
    <m/>
    <n v="2"/>
  </r>
  <r>
    <x v="190"/>
    <x v="20"/>
    <x v="20"/>
    <m/>
    <n v="2"/>
  </r>
  <r>
    <x v="190"/>
    <x v="35"/>
    <x v="35"/>
    <m/>
    <n v="3"/>
  </r>
  <r>
    <x v="190"/>
    <x v="452"/>
    <x v="449"/>
    <m/>
    <n v="20"/>
  </r>
  <r>
    <x v="190"/>
    <x v="21"/>
    <x v="21"/>
    <m/>
    <n v="1"/>
  </r>
  <r>
    <x v="190"/>
    <x v="217"/>
    <x v="217"/>
    <m/>
    <n v="3"/>
  </r>
  <r>
    <x v="190"/>
    <x v="156"/>
    <x v="156"/>
    <m/>
    <n v="400"/>
  </r>
  <r>
    <x v="190"/>
    <x v="84"/>
    <x v="84"/>
    <n v="230"/>
    <m/>
  </r>
  <r>
    <x v="190"/>
    <x v="208"/>
    <x v="208"/>
    <n v="115"/>
    <m/>
  </r>
  <r>
    <x v="190"/>
    <x v="85"/>
    <x v="85"/>
    <n v="120"/>
    <m/>
  </r>
  <r>
    <x v="191"/>
    <x v="115"/>
    <x v="115"/>
    <m/>
    <n v="1"/>
  </r>
  <r>
    <x v="191"/>
    <x v="168"/>
    <x v="168"/>
    <m/>
    <n v="1"/>
  </r>
  <r>
    <x v="191"/>
    <x v="0"/>
    <x v="0"/>
    <m/>
    <n v="1"/>
  </r>
  <r>
    <x v="191"/>
    <x v="539"/>
    <x v="535"/>
    <m/>
    <n v="8"/>
  </r>
  <r>
    <x v="191"/>
    <x v="324"/>
    <x v="323"/>
    <m/>
    <n v="12"/>
  </r>
  <r>
    <x v="191"/>
    <x v="51"/>
    <x v="51"/>
    <m/>
    <n v="1"/>
  </r>
  <r>
    <x v="191"/>
    <x v="0"/>
    <x v="0"/>
    <m/>
    <n v="1"/>
  </r>
  <r>
    <x v="191"/>
    <x v="321"/>
    <x v="320"/>
    <m/>
    <n v="4"/>
  </r>
  <r>
    <x v="191"/>
    <x v="92"/>
    <x v="92"/>
    <n v="120"/>
    <m/>
  </r>
  <r>
    <x v="191"/>
    <x v="364"/>
    <x v="363"/>
    <m/>
    <n v="2"/>
  </r>
  <r>
    <x v="191"/>
    <x v="399"/>
    <x v="398"/>
    <m/>
    <n v="1"/>
  </r>
  <r>
    <x v="191"/>
    <x v="268"/>
    <x v="268"/>
    <m/>
    <n v="1"/>
  </r>
  <r>
    <x v="191"/>
    <x v="40"/>
    <x v="40"/>
    <m/>
    <n v="1"/>
  </r>
  <r>
    <x v="191"/>
    <x v="5"/>
    <x v="5"/>
    <n v="4"/>
    <m/>
  </r>
  <r>
    <x v="191"/>
    <x v="3"/>
    <x v="3"/>
    <m/>
    <n v="1"/>
  </r>
  <r>
    <x v="191"/>
    <x v="321"/>
    <x v="320"/>
    <m/>
    <n v="1"/>
  </r>
  <r>
    <x v="191"/>
    <x v="210"/>
    <x v="210"/>
    <m/>
    <n v="3"/>
  </r>
  <r>
    <x v="191"/>
    <x v="372"/>
    <x v="371"/>
    <m/>
    <n v="5"/>
  </r>
  <r>
    <x v="191"/>
    <x v="6"/>
    <x v="6"/>
    <m/>
    <n v="20"/>
  </r>
  <r>
    <x v="191"/>
    <x v="177"/>
    <x v="177"/>
    <m/>
    <n v="1"/>
  </r>
  <r>
    <x v="191"/>
    <x v="358"/>
    <x v="357"/>
    <m/>
    <n v="1"/>
  </r>
  <r>
    <x v="191"/>
    <x v="26"/>
    <x v="26"/>
    <m/>
    <n v="1"/>
  </r>
  <r>
    <x v="191"/>
    <x v="220"/>
    <x v="220"/>
    <m/>
    <n v="1"/>
  </r>
  <r>
    <x v="191"/>
    <x v="179"/>
    <x v="179"/>
    <m/>
    <n v="1"/>
  </r>
  <r>
    <x v="191"/>
    <x v="46"/>
    <x v="46"/>
    <m/>
    <n v="20"/>
  </r>
  <r>
    <x v="191"/>
    <x v="21"/>
    <x v="21"/>
    <m/>
    <n v="1"/>
  </r>
  <r>
    <x v="191"/>
    <x v="112"/>
    <x v="112"/>
    <m/>
    <n v="1"/>
  </r>
  <r>
    <x v="191"/>
    <x v="94"/>
    <x v="94"/>
    <m/>
    <n v="1"/>
  </r>
  <r>
    <x v="191"/>
    <x v="28"/>
    <x v="28"/>
    <m/>
    <n v="1"/>
  </r>
  <r>
    <x v="191"/>
    <x v="114"/>
    <x v="114"/>
    <m/>
    <n v="1"/>
  </r>
  <r>
    <x v="191"/>
    <x v="43"/>
    <x v="43"/>
    <m/>
    <n v="8"/>
  </r>
  <r>
    <x v="191"/>
    <x v="53"/>
    <x v="53"/>
    <m/>
    <n v="1"/>
  </r>
  <r>
    <x v="191"/>
    <x v="33"/>
    <x v="33"/>
    <m/>
    <n v="10"/>
  </r>
  <r>
    <x v="191"/>
    <x v="119"/>
    <x v="119"/>
    <m/>
    <n v="3"/>
  </r>
  <r>
    <x v="191"/>
    <x v="98"/>
    <x v="98"/>
    <m/>
    <n v="1"/>
  </r>
  <r>
    <x v="191"/>
    <x v="361"/>
    <x v="360"/>
    <m/>
    <n v="1"/>
  </r>
  <r>
    <x v="191"/>
    <x v="121"/>
    <x v="121"/>
    <m/>
    <n v="4"/>
  </r>
  <r>
    <x v="191"/>
    <x v="165"/>
    <x v="165"/>
    <m/>
    <n v="10"/>
  </r>
  <r>
    <x v="191"/>
    <x v="168"/>
    <x v="168"/>
    <m/>
    <n v="2"/>
  </r>
  <r>
    <x v="191"/>
    <x v="211"/>
    <x v="211"/>
    <m/>
    <n v="2"/>
  </r>
  <r>
    <x v="192"/>
    <x v="93"/>
    <x v="93"/>
    <m/>
    <n v="10"/>
  </r>
  <r>
    <x v="192"/>
    <x v="188"/>
    <x v="188"/>
    <m/>
    <n v="10"/>
  </r>
  <r>
    <x v="192"/>
    <x v="6"/>
    <x v="6"/>
    <m/>
    <n v="1"/>
  </r>
  <r>
    <x v="192"/>
    <x v="132"/>
    <x v="132"/>
    <m/>
    <n v="100"/>
  </r>
  <r>
    <x v="192"/>
    <x v="546"/>
    <x v="542"/>
    <n v="15"/>
    <m/>
  </r>
  <r>
    <x v="192"/>
    <x v="545"/>
    <x v="541"/>
    <n v="13"/>
    <m/>
  </r>
  <r>
    <x v="192"/>
    <x v="544"/>
    <x v="540"/>
    <n v="67"/>
    <m/>
  </r>
  <r>
    <x v="192"/>
    <x v="217"/>
    <x v="217"/>
    <m/>
    <n v="3"/>
  </r>
  <r>
    <x v="192"/>
    <x v="140"/>
    <x v="140"/>
    <m/>
    <n v="1"/>
  </r>
  <r>
    <x v="192"/>
    <x v="231"/>
    <x v="231"/>
    <m/>
    <n v="20"/>
  </r>
  <r>
    <x v="192"/>
    <x v="132"/>
    <x v="132"/>
    <m/>
    <n v="100"/>
  </r>
  <r>
    <x v="192"/>
    <x v="47"/>
    <x v="47"/>
    <m/>
    <n v="1"/>
  </r>
  <r>
    <x v="192"/>
    <x v="265"/>
    <x v="265"/>
    <m/>
    <n v="1"/>
  </r>
  <r>
    <x v="192"/>
    <x v="331"/>
    <x v="330"/>
    <m/>
    <n v="1"/>
  </r>
  <r>
    <x v="192"/>
    <x v="85"/>
    <x v="85"/>
    <n v="1"/>
    <m/>
  </r>
  <r>
    <x v="192"/>
    <x v="85"/>
    <x v="85"/>
    <m/>
    <n v="1"/>
  </r>
  <r>
    <x v="192"/>
    <x v="220"/>
    <x v="220"/>
    <n v="15"/>
    <m/>
  </r>
  <r>
    <x v="192"/>
    <x v="4"/>
    <x v="4"/>
    <m/>
    <n v="1"/>
  </r>
  <r>
    <x v="192"/>
    <x v="307"/>
    <x v="306"/>
    <m/>
    <n v="1"/>
  </r>
  <r>
    <x v="192"/>
    <x v="147"/>
    <x v="147"/>
    <m/>
    <n v="1"/>
  </r>
  <r>
    <x v="192"/>
    <x v="51"/>
    <x v="51"/>
    <m/>
    <n v="1"/>
  </r>
  <r>
    <x v="192"/>
    <x v="40"/>
    <x v="40"/>
    <m/>
    <n v="29"/>
  </r>
  <r>
    <x v="192"/>
    <x v="41"/>
    <x v="41"/>
    <m/>
    <n v="2"/>
  </r>
  <r>
    <x v="192"/>
    <x v="54"/>
    <x v="54"/>
    <m/>
    <n v="2"/>
  </r>
  <r>
    <x v="192"/>
    <x v="261"/>
    <x v="261"/>
    <m/>
    <n v="1"/>
  </r>
  <r>
    <x v="192"/>
    <x v="144"/>
    <x v="144"/>
    <m/>
    <n v="1"/>
  </r>
  <r>
    <x v="192"/>
    <x v="32"/>
    <x v="32"/>
    <m/>
    <n v="5"/>
  </r>
  <r>
    <x v="192"/>
    <x v="361"/>
    <x v="360"/>
    <m/>
    <n v="1"/>
  </r>
  <r>
    <x v="192"/>
    <x v="318"/>
    <x v="317"/>
    <m/>
    <n v="1"/>
  </r>
  <r>
    <x v="192"/>
    <x v="284"/>
    <x v="284"/>
    <m/>
    <n v="20"/>
  </r>
  <r>
    <x v="192"/>
    <x v="117"/>
    <x v="117"/>
    <n v="20"/>
    <m/>
  </r>
  <r>
    <x v="192"/>
    <x v="120"/>
    <x v="120"/>
    <n v="2"/>
    <m/>
  </r>
  <r>
    <x v="192"/>
    <x v="120"/>
    <x v="120"/>
    <m/>
    <n v="1"/>
  </r>
  <r>
    <x v="192"/>
    <x v="305"/>
    <x v="304"/>
    <m/>
    <n v="1"/>
  </r>
  <r>
    <x v="192"/>
    <x v="115"/>
    <x v="115"/>
    <n v="1"/>
    <m/>
  </r>
  <r>
    <x v="192"/>
    <x v="122"/>
    <x v="122"/>
    <m/>
    <n v="2"/>
  </r>
  <r>
    <x v="192"/>
    <x v="31"/>
    <x v="31"/>
    <m/>
    <n v="3"/>
  </r>
  <r>
    <x v="192"/>
    <x v="262"/>
    <x v="262"/>
    <m/>
    <n v="1"/>
  </r>
  <r>
    <x v="192"/>
    <x v="188"/>
    <x v="188"/>
    <n v="1"/>
    <m/>
  </r>
  <r>
    <x v="192"/>
    <x v="49"/>
    <x v="49"/>
    <m/>
    <n v="1"/>
  </r>
  <r>
    <x v="192"/>
    <x v="174"/>
    <x v="174"/>
    <n v="5"/>
    <m/>
  </r>
  <r>
    <x v="192"/>
    <x v="226"/>
    <x v="226"/>
    <m/>
    <n v="1"/>
  </r>
  <r>
    <x v="192"/>
    <x v="307"/>
    <x v="306"/>
    <n v="2"/>
    <m/>
  </r>
  <r>
    <x v="192"/>
    <x v="272"/>
    <x v="272"/>
    <m/>
    <n v="1"/>
  </r>
  <r>
    <x v="192"/>
    <x v="206"/>
    <x v="206"/>
    <m/>
    <n v="2"/>
  </r>
  <r>
    <x v="192"/>
    <x v="151"/>
    <x v="151"/>
    <m/>
    <n v="50"/>
  </r>
  <r>
    <x v="192"/>
    <x v="80"/>
    <x v="80"/>
    <m/>
    <n v="100"/>
  </r>
  <r>
    <x v="192"/>
    <x v="81"/>
    <x v="81"/>
    <m/>
    <n v="200"/>
  </r>
  <r>
    <x v="192"/>
    <x v="84"/>
    <x v="84"/>
    <m/>
    <n v="10"/>
  </r>
  <r>
    <x v="192"/>
    <x v="85"/>
    <x v="85"/>
    <m/>
    <n v="120"/>
  </r>
  <r>
    <x v="164"/>
    <x v="0"/>
    <x v="0"/>
    <m/>
    <n v="1"/>
  </r>
  <r>
    <x v="164"/>
    <x v="143"/>
    <x v="143"/>
    <m/>
    <n v="1"/>
  </r>
  <r>
    <x v="164"/>
    <x v="253"/>
    <x v="253"/>
    <m/>
    <n v="1"/>
  </r>
  <r>
    <x v="164"/>
    <x v="378"/>
    <x v="377"/>
    <m/>
    <n v="6"/>
  </r>
  <r>
    <x v="164"/>
    <x v="377"/>
    <x v="376"/>
    <m/>
    <n v="6"/>
  </r>
  <r>
    <x v="164"/>
    <x v="28"/>
    <x v="28"/>
    <m/>
    <n v="6"/>
  </r>
  <r>
    <x v="164"/>
    <x v="377"/>
    <x v="376"/>
    <n v="6"/>
    <m/>
  </r>
  <r>
    <x v="164"/>
    <x v="378"/>
    <x v="377"/>
    <n v="6"/>
    <m/>
  </r>
  <r>
    <x v="164"/>
    <x v="242"/>
    <x v="242"/>
    <n v="1000"/>
    <m/>
  </r>
  <r>
    <x v="164"/>
    <x v="78"/>
    <x v="78"/>
    <m/>
    <n v="1"/>
  </r>
  <r>
    <x v="164"/>
    <x v="0"/>
    <x v="0"/>
    <m/>
    <n v="2"/>
  </r>
  <r>
    <x v="164"/>
    <x v="0"/>
    <x v="0"/>
    <m/>
    <n v="2"/>
  </r>
  <r>
    <x v="164"/>
    <x v="127"/>
    <x v="127"/>
    <m/>
    <n v="2"/>
  </r>
  <r>
    <x v="164"/>
    <x v="129"/>
    <x v="129"/>
    <m/>
    <n v="2"/>
  </r>
  <r>
    <x v="164"/>
    <x v="46"/>
    <x v="46"/>
    <m/>
    <n v="10"/>
  </r>
  <r>
    <x v="164"/>
    <x v="115"/>
    <x v="115"/>
    <m/>
    <n v="12"/>
  </r>
  <r>
    <x v="164"/>
    <x v="266"/>
    <x v="266"/>
    <m/>
    <n v="1"/>
  </r>
  <r>
    <x v="164"/>
    <x v="246"/>
    <x v="246"/>
    <n v="2"/>
    <m/>
  </r>
  <r>
    <x v="164"/>
    <x v="224"/>
    <x v="224"/>
    <n v="2"/>
    <m/>
  </r>
  <r>
    <x v="164"/>
    <x v="98"/>
    <x v="98"/>
    <m/>
    <n v="2"/>
  </r>
  <r>
    <x v="164"/>
    <x v="115"/>
    <x v="115"/>
    <m/>
    <n v="12"/>
  </r>
  <r>
    <x v="164"/>
    <x v="30"/>
    <x v="30"/>
    <m/>
    <n v="12"/>
  </r>
  <r>
    <x v="164"/>
    <x v="122"/>
    <x v="122"/>
    <m/>
    <n v="12"/>
  </r>
  <r>
    <x v="164"/>
    <x v="14"/>
    <x v="14"/>
    <m/>
    <n v="50"/>
  </r>
  <r>
    <x v="164"/>
    <x v="20"/>
    <x v="20"/>
    <m/>
    <n v="1"/>
  </r>
  <r>
    <x v="164"/>
    <x v="21"/>
    <x v="21"/>
    <m/>
    <n v="1"/>
  </r>
  <r>
    <x v="164"/>
    <x v="539"/>
    <x v="535"/>
    <n v="30"/>
    <m/>
  </r>
  <r>
    <x v="164"/>
    <x v="253"/>
    <x v="253"/>
    <n v="20"/>
    <m/>
  </r>
  <r>
    <x v="164"/>
    <x v="225"/>
    <x v="225"/>
    <m/>
    <n v="1"/>
  </r>
  <r>
    <x v="164"/>
    <x v="40"/>
    <x v="40"/>
    <m/>
    <n v="3"/>
  </r>
  <r>
    <x v="164"/>
    <x v="413"/>
    <x v="412"/>
    <m/>
    <n v="2"/>
  </r>
  <r>
    <x v="164"/>
    <x v="0"/>
    <x v="0"/>
    <m/>
    <n v="1"/>
  </r>
  <r>
    <x v="164"/>
    <x v="275"/>
    <x v="275"/>
    <m/>
    <n v="1"/>
  </r>
  <r>
    <x v="164"/>
    <x v="551"/>
    <x v="547"/>
    <n v="7"/>
    <m/>
  </r>
  <r>
    <x v="164"/>
    <x v="548"/>
    <x v="544"/>
    <n v="9"/>
    <m/>
  </r>
  <r>
    <x v="164"/>
    <x v="543"/>
    <x v="539"/>
    <m/>
    <n v="10"/>
  </r>
  <r>
    <x v="164"/>
    <x v="24"/>
    <x v="24"/>
    <m/>
    <n v="1"/>
  </r>
  <r>
    <x v="164"/>
    <x v="26"/>
    <x v="26"/>
    <m/>
    <n v="3"/>
  </r>
  <r>
    <x v="164"/>
    <x v="111"/>
    <x v="111"/>
    <m/>
    <n v="1"/>
  </r>
  <r>
    <x v="164"/>
    <x v="178"/>
    <x v="178"/>
    <m/>
    <n v="1"/>
  </r>
  <r>
    <x v="164"/>
    <x v="179"/>
    <x v="179"/>
    <m/>
    <n v="1"/>
  </r>
  <r>
    <x v="164"/>
    <x v="113"/>
    <x v="113"/>
    <m/>
    <n v="3"/>
  </r>
  <r>
    <x v="164"/>
    <x v="192"/>
    <x v="192"/>
    <m/>
    <n v="1"/>
  </r>
  <r>
    <x v="164"/>
    <x v="251"/>
    <x v="251"/>
    <m/>
    <n v="2"/>
  </r>
  <r>
    <x v="164"/>
    <x v="29"/>
    <x v="29"/>
    <m/>
    <n v="2"/>
  </r>
  <r>
    <x v="164"/>
    <x v="114"/>
    <x v="114"/>
    <m/>
    <n v="1"/>
  </r>
  <r>
    <x v="164"/>
    <x v="117"/>
    <x v="117"/>
    <m/>
    <n v="3"/>
  </r>
  <r>
    <x v="164"/>
    <x v="118"/>
    <x v="118"/>
    <m/>
    <n v="2"/>
  </r>
  <r>
    <x v="164"/>
    <x v="33"/>
    <x v="33"/>
    <m/>
    <n v="10"/>
  </r>
  <r>
    <x v="164"/>
    <x v="120"/>
    <x v="120"/>
    <m/>
    <n v="1"/>
  </r>
  <r>
    <x v="164"/>
    <x v="40"/>
    <x v="40"/>
    <m/>
    <n v="5"/>
  </r>
  <r>
    <x v="164"/>
    <x v="275"/>
    <x v="275"/>
    <m/>
    <n v="6"/>
  </r>
  <r>
    <x v="164"/>
    <x v="124"/>
    <x v="124"/>
    <m/>
    <n v="5"/>
  </r>
  <r>
    <x v="164"/>
    <x v="221"/>
    <x v="221"/>
    <m/>
    <n v="5"/>
  </r>
  <r>
    <x v="164"/>
    <x v="130"/>
    <x v="130"/>
    <m/>
    <n v="1"/>
  </r>
  <r>
    <x v="164"/>
    <x v="177"/>
    <x v="177"/>
    <m/>
    <n v="1"/>
  </r>
  <r>
    <x v="164"/>
    <x v="78"/>
    <x v="78"/>
    <m/>
    <n v="3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6" indent="0" outline="1" outlineData="1" multipleFieldFilters="0">
  <location ref="B4:AB557" firstHeaderRow="1" firstDataRow="4" firstDataCol="1" rowPageCount="1" colPageCount="1"/>
  <pivotFields count="6">
    <pivotField axis="axisCol" numFmtId="14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  <item t="default"/>
      </items>
    </pivotField>
    <pivotField axis="axisPage" showAll="0">
      <items count="554">
        <item x="375"/>
        <item x="526"/>
        <item x="347"/>
        <item x="470"/>
        <item x="279"/>
        <item x="325"/>
        <item x="517"/>
        <item x="494"/>
        <item x="221"/>
        <item x="124"/>
        <item x="112"/>
        <item x="212"/>
        <item x="174"/>
        <item x="493"/>
        <item x="474"/>
        <item x="466"/>
        <item x="413"/>
        <item x="217"/>
        <item x="237"/>
        <item x="133"/>
        <item x="123"/>
        <item x="313"/>
        <item x="312"/>
        <item x="481"/>
        <item x="354"/>
        <item x="260"/>
        <item x="296"/>
        <item x="225"/>
        <item x="190"/>
        <item x="275"/>
        <item x="102"/>
        <item x="95"/>
        <item x="101"/>
        <item x="100"/>
        <item x="301"/>
        <item x="267"/>
        <item x="245"/>
        <item x="408"/>
        <item x="477"/>
        <item x="475"/>
        <item x="473"/>
        <item x="340"/>
        <item x="322"/>
        <item x="303"/>
        <item x="11"/>
        <item x="302"/>
        <item x="10"/>
        <item x="357"/>
        <item x="513"/>
        <item x="514"/>
        <item x="414"/>
        <item x="117"/>
        <item x="222"/>
        <item x="223"/>
        <item x="348"/>
        <item x="80"/>
        <item x="79"/>
        <item x="416"/>
        <item x="151"/>
        <item x="69"/>
        <item x="70"/>
        <item x="532"/>
        <item x="75"/>
        <item x="74"/>
        <item x="71"/>
        <item x="73"/>
        <item x="72"/>
        <item x="404"/>
        <item x="68"/>
        <item x="41"/>
        <item x="126"/>
        <item x="433"/>
        <item x="495"/>
        <item x="259"/>
        <item x="2"/>
        <item x="407"/>
        <item x="96"/>
        <item x="83"/>
        <item x="85"/>
        <item x="168"/>
        <item x="205"/>
        <item x="157"/>
        <item x="159"/>
        <item x="160"/>
        <item x="201"/>
        <item x="203"/>
        <item x="204"/>
        <item x="282"/>
        <item x="1"/>
        <item x="431"/>
        <item x="207"/>
        <item x="438"/>
        <item x="439"/>
        <item x="82"/>
        <item x="437"/>
        <item x="158"/>
        <item x="120"/>
        <item x="432"/>
        <item x="240"/>
        <item x="327"/>
        <item x="7"/>
        <item x="523"/>
        <item x="401"/>
        <item x="394"/>
        <item x="400"/>
        <item x="393"/>
        <item x="251"/>
        <item x="403"/>
        <item x="141"/>
        <item x="496"/>
        <item x="398"/>
        <item x="180"/>
        <item x="228"/>
        <item x="360"/>
        <item x="197"/>
        <item x="208"/>
        <item x="84"/>
        <item x="487"/>
        <item x="136"/>
        <item x="137"/>
        <item x="286"/>
        <item x="144"/>
        <item x="185"/>
        <item x="146"/>
        <item x="86"/>
        <item x="287"/>
        <item x="371"/>
        <item x="63"/>
        <item x="110"/>
        <item x="220"/>
        <item x="25"/>
        <item x="460"/>
        <item x="427"/>
        <item x="421"/>
        <item x="186"/>
        <item x="402"/>
        <item x="276"/>
        <item x="512"/>
        <item x="483"/>
        <item x="383"/>
        <item x="298"/>
        <item x="349"/>
        <item x="299"/>
        <item x="119"/>
        <item x="456"/>
        <item x="390"/>
        <item x="508"/>
        <item x="297"/>
        <item x="515"/>
        <item x="397"/>
        <item x="326"/>
        <item x="12"/>
        <item x="352"/>
        <item x="0"/>
        <item x="178"/>
        <item x="505"/>
        <item x="444"/>
        <item x="193"/>
        <item x="373"/>
        <item x="257"/>
        <item x="256"/>
        <item x="181"/>
        <item x="479"/>
        <item x="270"/>
        <item x="227"/>
        <item x="233"/>
        <item x="422"/>
        <item x="324"/>
        <item x="527"/>
        <item x="489"/>
        <item x="8"/>
        <item x="9"/>
        <item x="387"/>
        <item x="430"/>
        <item x="252"/>
        <item x="125"/>
        <item x="113"/>
        <item x="406"/>
        <item x="478"/>
        <item x="44"/>
        <item x="469"/>
        <item x="476"/>
        <item x="87"/>
        <item x="346"/>
        <item x="516"/>
        <item x="258"/>
        <item x="283"/>
        <item x="163"/>
        <item x="202"/>
        <item x="531"/>
        <item x="530"/>
        <item x="308"/>
        <item x="309"/>
        <item x="81"/>
        <item x="273"/>
        <item x="196"/>
        <item x="384"/>
        <item x="3"/>
        <item x="99"/>
        <item x="533"/>
        <item x="370"/>
        <item x="314"/>
        <item x="519"/>
        <item x="520"/>
        <item x="293"/>
        <item x="450"/>
        <item x="457"/>
        <item x="452"/>
        <item x="472"/>
        <item x="350"/>
        <item x="484"/>
        <item x="509"/>
        <item x="528"/>
        <item x="250"/>
        <item x="294"/>
        <item x="229"/>
        <item x="231"/>
        <item x="175"/>
        <item x="264"/>
        <item x="230"/>
        <item x="295"/>
        <item x="292"/>
        <item x="291"/>
        <item x="459"/>
        <item x="268"/>
        <item x="278"/>
        <item x="353"/>
        <item x="31"/>
        <item x="122"/>
        <item x="115"/>
        <item x="30"/>
        <item x="395"/>
        <item x="471"/>
        <item x="42"/>
        <item x="35"/>
        <item x="247"/>
        <item x="18"/>
        <item x="19"/>
        <item x="20"/>
        <item x="241"/>
        <item x="234"/>
        <item x="135"/>
        <item x="448"/>
        <item x="369"/>
        <item x="280"/>
        <item x="103"/>
        <item x="4"/>
        <item x="374"/>
        <item x="288"/>
        <item x="529"/>
        <item x="381"/>
        <item x="447"/>
        <item x="305"/>
        <item x="492"/>
        <item x="488"/>
        <item x="304"/>
        <item x="463"/>
        <item x="323"/>
        <item x="364"/>
        <item x="343"/>
        <item x="415"/>
        <item x="355"/>
        <item x="464"/>
        <item x="51"/>
        <item x="284"/>
        <item x="192"/>
        <item x="318"/>
        <item x="179"/>
        <item x="385"/>
        <item x="98"/>
        <item x="361"/>
        <item x="249"/>
        <item x="338"/>
        <item x="379"/>
        <item x="510"/>
        <item x="22"/>
        <item x="311"/>
        <item x="486"/>
        <item x="485"/>
        <item x="455"/>
        <item x="426"/>
        <item x="418"/>
        <item x="506"/>
        <item x="507"/>
        <item x="425"/>
        <item x="511"/>
        <item x="138"/>
        <item x="129"/>
        <item x="127"/>
        <item x="388"/>
        <item x="128"/>
        <item x="389"/>
        <item x="445"/>
        <item x="5"/>
        <item x="232"/>
        <item x="428"/>
        <item x="238"/>
        <item x="219"/>
        <item x="213"/>
        <item x="17"/>
        <item x="16"/>
        <item x="15"/>
        <item x="189"/>
        <item x="172"/>
        <item x="468"/>
        <item x="143"/>
        <item x="411"/>
        <item x="198"/>
        <item x="199"/>
        <item x="362"/>
        <item x="183"/>
        <item x="261"/>
        <item x="177"/>
        <item x="147"/>
        <item x="184"/>
        <item x="162"/>
        <item x="145"/>
        <item x="45"/>
        <item x="29"/>
        <item x="114"/>
        <item x="339"/>
        <item x="28"/>
        <item x="140"/>
        <item x="368"/>
        <item x="47"/>
        <item x="285"/>
        <item x="367"/>
        <item x="525"/>
        <item x="524"/>
        <item x="536"/>
        <item x="61"/>
        <item x="211"/>
        <item x="218"/>
        <item x="392"/>
        <item x="134"/>
        <item x="97"/>
        <item x="363"/>
        <item x="248"/>
        <item x="167"/>
        <item x="376"/>
        <item x="399"/>
        <item x="306"/>
        <item x="410"/>
        <item x="458"/>
        <item x="107"/>
        <item x="108"/>
        <item x="105"/>
        <item x="54"/>
        <item x="206"/>
        <item x="66"/>
        <item x="497"/>
        <item x="62"/>
        <item x="64"/>
        <item x="316"/>
        <item x="130"/>
        <item x="499"/>
        <item x="59"/>
        <item x="501"/>
        <item x="57"/>
        <item x="36"/>
        <item x="503"/>
        <item x="502"/>
        <item x="55"/>
        <item x="56"/>
        <item x="467"/>
        <item x="500"/>
        <item x="37"/>
        <item x="60"/>
        <item x="58"/>
        <item x="498"/>
        <item x="518"/>
        <item x="423"/>
        <item x="419"/>
        <item x="24"/>
        <item x="111"/>
        <item x="176"/>
        <item x="26"/>
        <item x="131"/>
        <item x="27"/>
        <item x="412"/>
        <item x="534"/>
        <item x="449"/>
        <item x="405"/>
        <item x="216"/>
        <item x="266"/>
        <item x="6"/>
        <item x="342"/>
        <item x="88"/>
        <item x="341"/>
        <item x="34"/>
        <item x="253"/>
        <item x="226"/>
        <item x="166"/>
        <item x="164"/>
        <item x="310"/>
        <item x="191"/>
        <item x="429"/>
        <item x="104"/>
        <item x="453"/>
        <item x="454"/>
        <item x="491"/>
        <item x="391"/>
        <item x="351"/>
        <item x="149"/>
        <item x="150"/>
        <item x="148"/>
        <item x="377"/>
        <item x="378"/>
        <item x="242"/>
        <item x="537"/>
        <item x="255"/>
        <item x="33"/>
        <item x="76"/>
        <item x="118"/>
        <item x="39"/>
        <item x="32"/>
        <item x="386"/>
        <item x="171"/>
        <item x="210"/>
        <item x="48"/>
        <item x="170"/>
        <item x="243"/>
        <item x="435"/>
        <item x="169"/>
        <item x="434"/>
        <item x="436"/>
        <item x="365"/>
        <item x="194"/>
        <item x="49"/>
        <item x="142"/>
        <item x="337"/>
        <item x="224"/>
        <item x="244"/>
        <item x="358"/>
        <item x="345"/>
        <item x="317"/>
        <item x="50"/>
        <item x="490"/>
        <item x="281"/>
        <item x="46"/>
        <item x="359"/>
        <item x="504"/>
        <item x="417"/>
        <item x="382"/>
        <item x="14"/>
        <item x="13"/>
        <item x="173"/>
        <item x="116"/>
        <item x="366"/>
        <item x="277"/>
        <item x="424"/>
        <item x="332"/>
        <item x="333"/>
        <item x="274"/>
        <item x="330"/>
        <item x="235"/>
        <item x="109"/>
        <item x="331"/>
        <item x="215"/>
        <item x="265"/>
        <item x="300"/>
        <item x="334"/>
        <item x="335"/>
        <item x="336"/>
        <item x="23"/>
        <item x="465"/>
        <item x="254"/>
        <item x="420"/>
        <item x="441"/>
        <item x="442"/>
        <item x="67"/>
        <item x="65"/>
        <item x="209"/>
        <item x="43"/>
        <item x="200"/>
        <item x="443"/>
        <item x="153"/>
        <item x="182"/>
        <item x="154"/>
        <item x="155"/>
        <item x="156"/>
        <item x="396"/>
        <item x="440"/>
        <item x="132"/>
        <item x="195"/>
        <item x="236"/>
        <item x="269"/>
        <item x="372"/>
        <item x="21"/>
        <item x="356"/>
        <item x="94"/>
        <item x="78"/>
        <item x="38"/>
        <item x="165"/>
        <item x="90"/>
        <item x="89"/>
        <item x="93"/>
        <item x="92"/>
        <item x="91"/>
        <item x="329"/>
        <item x="446"/>
        <item x="462"/>
        <item x="161"/>
        <item x="409"/>
        <item x="451"/>
        <item x="246"/>
        <item x="272"/>
        <item x="461"/>
        <item x="480"/>
        <item x="482"/>
        <item x="522"/>
        <item x="521"/>
        <item x="535"/>
        <item x="239"/>
        <item x="121"/>
        <item x="214"/>
        <item x="290"/>
        <item x="106"/>
        <item x="315"/>
        <item x="328"/>
        <item x="344"/>
        <item x="321"/>
        <item x="77"/>
        <item x="139"/>
        <item x="319"/>
        <item x="188"/>
        <item x="262"/>
        <item x="187"/>
        <item x="152"/>
        <item x="40"/>
        <item x="271"/>
        <item x="52"/>
        <item x="289"/>
        <item x="263"/>
        <item x="307"/>
        <item x="320"/>
        <item x="380"/>
        <item x="53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t="default"/>
      </items>
    </pivotField>
    <pivotField axis="axisRow" showAll="0" sortType="descending">
      <items count="550">
        <item sd="0" x="149"/>
        <item sd="0" x="436"/>
        <item sd="0" x="215"/>
        <item sd="0" x="415"/>
        <item sd="0" x="438"/>
        <item sd="0" x="35"/>
        <item sd="0" x="231"/>
        <item sd="0" x="456"/>
        <item sd="0" x="428"/>
        <item sd="0" x="516"/>
        <item sd="0" x="515"/>
        <item sd="0" x="95"/>
        <item sd="0" x="102"/>
        <item sd="0" x="101"/>
        <item sd="0" x="100"/>
        <item sd="0" x="32"/>
        <item sd="0" x="14"/>
        <item sd="0" x="13"/>
        <item sd="0" x="173"/>
        <item sd="0" x="81"/>
        <item sd="0" x="369"/>
        <item sd="0" x="0"/>
        <item sd="0" x="141"/>
        <item sd="0" x="305"/>
        <item sd="0" x="153"/>
        <item sd="0" x="360"/>
        <item sd="0" x="216"/>
        <item sd="0" x="446"/>
        <item sd="0" x="3"/>
        <item sd="0" x="186"/>
        <item sd="0" x="41"/>
        <item sd="0" x="96"/>
        <item sd="0" x="20"/>
        <item sd="0" x="247"/>
        <item sd="0" x="19"/>
        <item sd="0" x="18"/>
        <item sd="0" x="519"/>
        <item sd="0" x="241"/>
        <item sd="0" x="159"/>
        <item sd="0" x="160"/>
        <item sd="0" x="205"/>
        <item sd="0" x="85"/>
        <item sd="0" x="83"/>
        <item sd="0" x="80"/>
        <item sd="0" x="151"/>
        <item sd="0" x="79"/>
        <item sd="0" x="329"/>
        <item sd="0" x="21"/>
        <item sd="0" x="460"/>
        <item sd="0" x="255"/>
        <item sd="0" x="356"/>
        <item sd="0" x="300"/>
        <item sd="0" x="350"/>
        <item sd="0" x="353"/>
        <item sd="0" x="94"/>
        <item sd="0" x="435"/>
        <item sd="0" x="165"/>
        <item sd="0" x="2"/>
        <item sd="0" x="259"/>
        <item sd="0" x="506"/>
        <item sd="0" x="121"/>
        <item sd="0" x="296"/>
        <item sd="0" x="337"/>
        <item sd="0" x="313"/>
        <item sd="0" x="249"/>
        <item sd="0" x="386"/>
        <item sd="0" x="110"/>
        <item sd="0" x="25"/>
        <item sd="0" x="301"/>
        <item sd="0" x="505"/>
        <item sd="0" x="511"/>
        <item sd="0" x="396"/>
        <item sd="0" x="325"/>
        <item sd="0" x="167"/>
        <item sd="0" x="111"/>
        <item sd="0" x="24"/>
        <item sd="0" x="26"/>
        <item sd="0" x="176"/>
        <item sd="0" x="220"/>
        <item sd="0" x="309"/>
        <item sd="0" x="214"/>
        <item sd="0" x="27"/>
        <item sd="0" x="421"/>
        <item sd="0" x="514"/>
        <item sd="0" x="341"/>
        <item sd="0" x="250"/>
        <item sd="0" x="295"/>
        <item sd="0" x="264"/>
        <item sd="0" x="230"/>
        <item sd="0" x="229"/>
        <item sd="0" x="38"/>
        <item sd="0" x="294"/>
        <item sd="0" x="87"/>
        <item sd="0" x="44"/>
        <item sd="0" x="466"/>
        <item sd="0" x="148"/>
        <item sd="0" x="120"/>
        <item sd="0" x="11"/>
        <item sd="0" x="10"/>
        <item sd="0" x="381"/>
        <item sd="0" x="99"/>
        <item sd="0" x="351"/>
        <item sd="0" x="461"/>
        <item sd="0" x="235"/>
        <item sd="0" x="109"/>
        <item sd="0" x="330"/>
        <item sd="0" x="265"/>
        <item sd="0" x="169"/>
        <item sd="0" x="434"/>
        <item sd="0" x="433"/>
        <item sd="0" x="364"/>
        <item sd="0" x="432"/>
        <item sd="0" x="129"/>
        <item sd="0" x="128"/>
        <item sd="0" x="127"/>
        <item sd="0" x="388"/>
        <item sd="0" x="387"/>
        <item sd="0" x="406"/>
        <item sd="0" x="525"/>
        <item sd="0" x="67"/>
        <item sd="0" x="65"/>
        <item sd="0" x="383"/>
        <item sd="0" x="9"/>
        <item sd="0" x="528"/>
        <item sd="0" x="78"/>
        <item sd="0" x="527"/>
        <item sd="0" x="206"/>
        <item sd="0" x="118"/>
        <item sd="0" x="417"/>
        <item sd="0" x="39"/>
        <item sd="0" x="103"/>
        <item sd="0" x="522"/>
        <item sd="0" x="226"/>
        <item sd="0" x="253"/>
        <item sd="0" x="34"/>
        <item sd="0" x="370"/>
        <item sd="0" x="354"/>
        <item sd="0" x="248"/>
        <item sd="0" x="134"/>
        <item sd="0" x="97"/>
        <item sd="0" x="22"/>
        <item sd="0" x="310"/>
        <item sd="0" x="482"/>
        <item sd="0" x="481"/>
        <item sd="0" x="404"/>
        <item sd="0" x="457"/>
        <item sd="0" x="17"/>
        <item sd="0" x="16"/>
        <item sd="0" x="15"/>
        <item sd="0" x="189"/>
        <item sd="0" x="172"/>
        <item sd="0" x="465"/>
        <item sd="0" x="368"/>
        <item sd="0" x="390"/>
        <item sd="0" x="232"/>
        <item sd="0" x="384"/>
        <item sd="0" x="200"/>
        <item sd="0" x="440"/>
        <item sd="0" x="280"/>
        <item sd="0" x="490"/>
        <item sd="0" x="513"/>
        <item sd="0" x="279"/>
        <item sd="0" x="324"/>
        <item sd="0" x="243"/>
        <item sd="0" x="479"/>
        <item sd="0" x="382"/>
        <item sd="0" x="348"/>
        <item sd="0" x="401"/>
        <item sd="0" x="164"/>
        <item sd="0" x="500"/>
        <item sd="0" x="302"/>
        <item sd="0" x="512"/>
        <item sd="0" x="166"/>
        <item sd="0" x="88"/>
        <item sd="0" x="6"/>
        <item sd="0" x="142"/>
        <item sd="0" x="207"/>
        <item sd="0" x="195"/>
        <item sd="0" x="132"/>
        <item sd="0" x="236"/>
        <item sd="0" x="333"/>
        <item sd="0" x="334"/>
        <item sd="0" x="23"/>
        <item sd="0" x="335"/>
        <item sd="0" x="219"/>
        <item sd="0" x="143"/>
        <item sd="0" x="51"/>
        <item sd="0" x="240"/>
        <item sd="0" x="218"/>
        <item sd="0" x="391"/>
        <item sd="0" x="340"/>
        <item sd="0" x="238"/>
        <item sd="0" x="140"/>
        <item sd="0" x="237"/>
        <item sd="0" x="447"/>
        <item sd="0" x="454"/>
        <item sd="0" x="449"/>
        <item sd="0" x="469"/>
        <item sd="0" x="349"/>
        <item sd="0" x="480"/>
        <item sd="0" x="276"/>
        <item sd="0" x="508"/>
        <item sd="0" x="299"/>
        <item sd="0" x="298"/>
        <item sd="0" x="119"/>
        <item sd="0" x="453"/>
        <item sd="0" x="389"/>
        <item sd="0" x="504"/>
        <item sd="0" x="297"/>
        <item sd="0" x="416"/>
        <item sd="0" x="502"/>
        <item sd="0" x="503"/>
        <item sd="0" x="452"/>
        <item sd="0" x="422"/>
        <item sd="0" x="277"/>
        <item sd="0" x="423"/>
        <item sd="0" x="507"/>
        <item sd="0" x="531"/>
        <item sd="0" x="478"/>
        <item sd="0" x="290"/>
        <item sd="0" x="419"/>
        <item sd="0" x="518"/>
        <item sd="0" x="517"/>
        <item sd="0" x="425"/>
        <item sd="0" x="426"/>
        <item sd="0" x="8"/>
        <item sd="0" x="450"/>
        <item sd="0" x="222"/>
        <item sd="0" x="223"/>
        <item sd="0" x="347"/>
        <item sd="0" x="68"/>
        <item sd="0" x="42"/>
        <item sd="0" x="429"/>
        <item sd="0" x="355"/>
        <item sd="0" x="217"/>
        <item sd="0" x="75"/>
        <item sd="0" x="74"/>
        <item sd="0" x="71"/>
        <item sd="0" x="529"/>
        <item sd="0" x="73"/>
        <item sd="0" x="72"/>
        <item sd="0" x="403"/>
        <item sd="0" x="418"/>
        <item sd="0" x="451"/>
        <item sd="0" x="282"/>
        <item sd="0" x="194"/>
        <item sd="0" x="49"/>
        <item sd="0" x="430"/>
        <item sd="0" x="359"/>
        <item sd="0" x="197"/>
        <item sd="0" x="251"/>
        <item sd="0" x="402"/>
        <item sd="0" x="203"/>
        <item sd="0" x="244"/>
        <item sd="0" x="268"/>
        <item sd="0" x="278"/>
        <item sd="0" x="385"/>
        <item sd="0" x="414"/>
        <item sd="0" x="158"/>
        <item sd="0" x="190"/>
        <item sd="0" x="168"/>
        <item sd="0" x="314"/>
        <item sd="0" x="327"/>
        <item sd="0" x="445"/>
        <item sd="0" x="339"/>
        <item sd="0" x="321"/>
        <item sd="0" x="378"/>
        <item sd="0" x="411"/>
        <item sd="0" x="470"/>
        <item sd="0" x="43"/>
        <item sd="0" x="474"/>
        <item sd="0" x="274"/>
        <item sd="0" x="270"/>
        <item sd="0" x="182"/>
        <item sd="0" x="193"/>
        <item sd="0" x="234"/>
        <item sd="0" x="413"/>
        <item sd="0" x="342"/>
        <item sd="0" x="138"/>
        <item sd="0" x="213"/>
        <item sd="0" x="7"/>
        <item sd="0" x="405"/>
        <item sd="0" x="84"/>
        <item sd="0" x="126"/>
        <item sd="0" x="431"/>
        <item sd="0" x="178"/>
        <item sd="0" x="179"/>
        <item sd="0" x="33"/>
        <item sd="0" x="76"/>
        <item sd="0" x="180"/>
        <item sd="0" x="397"/>
        <item sd="0" x="439"/>
        <item sd="0" x="462"/>
        <item sd="0" x="54"/>
        <item sd="0" x="427"/>
        <item sd="0" x="245"/>
        <item sd="0" x="493"/>
        <item sd="0" x="62"/>
        <item sd="0" x="64"/>
        <item sd="0" x="66"/>
        <item sd="0" x="48"/>
        <item sd="0" x="210"/>
        <item sd="0" x="171"/>
        <item sd="0" x="170"/>
        <item sd="0" x="530"/>
        <item sd="0" x="345"/>
        <item sd="0" x="489"/>
        <item sd="0" x="191"/>
        <item sd="0" x="471"/>
        <item sd="0" x="82"/>
        <item sd="0" x="133"/>
        <item sd="0" x="30"/>
        <item sd="0" x="352"/>
        <item sd="0" x="31"/>
        <item sd="0" x="122"/>
        <item sd="0" x="115"/>
        <item sd="0" x="204"/>
        <item sd="0" x="107"/>
        <item sd="0" x="108"/>
        <item sd="0" x="106"/>
        <item sd="0" x="105"/>
        <item sd="0" x="343"/>
        <item sd="0" x="157"/>
        <item sd="0" x="201"/>
        <item sd="0" x="113"/>
        <item sd="0" x="242"/>
        <item sd="0" x="202"/>
        <item sd="0" x="228"/>
        <item sd="0" x="400"/>
        <item sd="0" x="393"/>
        <item sd="0" x="399"/>
        <item sd="0" x="392"/>
        <item sd="0" x="154"/>
        <item sd="0" x="155"/>
        <item sd="0" x="156"/>
        <item sd="0" x="395"/>
        <item sd="0" x="437"/>
        <item sd="0" x="424"/>
        <item sd="0" x="281"/>
        <item sd="0" x="46"/>
        <item sd="0" x="358"/>
        <item sd="0" x="486"/>
        <item sd="0" x="12"/>
        <item sd="0" x="376"/>
        <item sd="0" x="377"/>
        <item sd="0" x="239"/>
        <item sd="0" x="357"/>
        <item sd="0" x="344"/>
        <item sd="0" x="316"/>
        <item sd="0" x="50"/>
        <item sd="0" x="284"/>
        <item sd="0" x="117"/>
        <item sd="0" x="192"/>
        <item sd="0" x="271"/>
        <item sd="0" x="375"/>
        <item sd="0" x="317"/>
        <item sd="0" x="116"/>
        <item sd="0" x="150"/>
        <item sd="0" x="320"/>
        <item sd="0" x="77"/>
        <item sd="0" x="139"/>
        <item sd="0" x="40"/>
        <item sd="0" x="524"/>
        <item sd="0" x="275"/>
        <item sd="0" x="135"/>
        <item sd="0" x="53"/>
        <item sd="0" x="252"/>
        <item sd="0" x="443"/>
        <item sd="0" x="459"/>
        <item sd="0" x="318"/>
        <item sd="0" x="188"/>
        <item sd="0" x="262"/>
        <item sd="0" x="187"/>
        <item sd="0" x="152"/>
        <item sd="0" x="420"/>
        <item sd="0" x="372"/>
        <item sd="0" x="257"/>
        <item sd="0" x="256"/>
        <item sd="0" x="181"/>
        <item sd="0" x="473"/>
        <item sd="0" x="89"/>
        <item sd="0" x="93"/>
        <item sd="0" x="92"/>
        <item sd="0" x="91"/>
        <item sd="0" x="90"/>
        <item sd="0" x="464"/>
        <item sd="0" x="494"/>
        <item sd="0" x="58"/>
        <item sd="0" x="495"/>
        <item sd="0" x="496"/>
        <item sd="0" x="37"/>
        <item sd="0" x="60"/>
        <item sd="0" x="59"/>
        <item sd="0" x="36"/>
        <item sd="0" x="55"/>
        <item sd="0" x="56"/>
        <item sd="0" x="498"/>
        <item sd="0" x="499"/>
        <item sd="0" x="199"/>
        <item sd="0" x="476"/>
        <item sd="0" x="408"/>
        <item sd="0" x="246"/>
        <item sd="0" x="448"/>
        <item sd="0" x="409"/>
        <item sd="0" x="475"/>
        <item sd="0" x="412"/>
        <item sd="0" x="374"/>
        <item sd="0" x="497"/>
        <item sd="0" x="57"/>
        <item sd="0" x="125"/>
        <item sd="0" x="491"/>
        <item sd="0" x="1"/>
        <item sd="0" x="254"/>
        <item sd="0" x="293"/>
        <item sd="0" x="112"/>
        <item sd="0" x="323"/>
        <item sd="0" x="267"/>
        <item sd="0" x="269"/>
        <item sd="0" x="198"/>
        <item sd="0" x="272"/>
        <item sd="0" x="458"/>
        <item sd="0" x="407"/>
        <item sd="0" x="303"/>
        <item sd="0" x="410"/>
        <item sd="0" x="63"/>
        <item sd="0" x="523"/>
        <item sd="0" x="487"/>
        <item sd="0" x="61"/>
        <item sd="0" x="98"/>
        <item sd="0" x="346"/>
        <item sd="0" x="365"/>
        <item sd="0" x="312"/>
        <item sd="0" x="311"/>
        <item sd="0" x="477"/>
        <item sd="0" x="338"/>
        <item sd="0" x="114"/>
        <item sd="0" x="29"/>
        <item sd="0" x="28"/>
        <item sd="0" x="5"/>
        <item sd="0" x="163"/>
        <item sd="0" x="258"/>
        <item sd="0" x="283"/>
        <item sd="0" x="227"/>
        <item sd="0" x="394"/>
        <item sd="0" x="468"/>
        <item sd="0" x="211"/>
        <item sd="0" x="322"/>
        <item sd="0" x="485"/>
        <item sd="0" x="362"/>
        <item sd="0" x="463"/>
        <item sd="0" x="131"/>
        <item sd="0" x="371"/>
        <item sd="0" x="212"/>
        <item sd="0" x="174"/>
        <item sd="0" x="175"/>
        <item sd="0" x="509"/>
        <item sd="0" x="510"/>
        <item sd="0" x="124"/>
        <item sd="0" x="221"/>
        <item sd="0" x="123"/>
        <item sd="0" x="442"/>
        <item sd="0" x="492"/>
        <item sd="0" x="501"/>
        <item sd="0" x="266"/>
        <item sd="0" x="161"/>
        <item sd="0" x="196"/>
        <item sd="0" x="273"/>
        <item sd="0" x="208"/>
        <item sd="0" x="398"/>
        <item sd="0" x="441"/>
        <item sd="0" x="467"/>
        <item sd="0" x="4"/>
        <item sd="0" x="224"/>
        <item sd="0" x="533"/>
        <item sd="0" x="472"/>
        <item sd="0" x="209"/>
        <item sd="0" x="292"/>
        <item sd="0" x="291"/>
        <item sd="0" x="130"/>
        <item sd="0" x="328"/>
        <item sd="0" x="260"/>
        <item sd="0" x="233"/>
        <item sd="0" x="104"/>
        <item sd="0" x="326"/>
        <item sd="0" x="225"/>
        <item sd="0" x="315"/>
        <item sd="0" x="336"/>
        <item sd="0" x="373"/>
        <item sd="0" x="363"/>
        <item sd="0" x="332"/>
        <item sd="0" x="331"/>
        <item sd="0" x="70"/>
        <item sd="0" x="69"/>
        <item sd="0" x="307"/>
        <item sd="0" x="308"/>
        <item sd="0" x="288"/>
        <item sd="0" x="526"/>
        <item sd="0" x="380"/>
        <item sd="0" x="444"/>
        <item sd="0" x="304"/>
        <item sd="0" x="488"/>
        <item sd="0" x="484"/>
        <item sd="0" x="52"/>
        <item sd="0" x="289"/>
        <item sd="0" x="263"/>
        <item sd="0" x="306"/>
        <item sd="0" x="319"/>
        <item sd="0" x="379"/>
        <item sd="0" x="483"/>
        <item sd="0" x="136"/>
        <item sd="0" x="137"/>
        <item sd="0" x="286"/>
        <item sd="0" x="144"/>
        <item sd="0" x="185"/>
        <item sd="0" x="146"/>
        <item sd="0" x="86"/>
        <item sd="0" x="287"/>
        <item sd="0" x="361"/>
        <item sd="0" x="183"/>
        <item sd="0" x="261"/>
        <item sd="0" x="177"/>
        <item sd="0" x="147"/>
        <item sd="0" x="184"/>
        <item sd="0" x="162"/>
        <item sd="0" x="145"/>
        <item sd="0" x="45"/>
        <item sd="0" x="367"/>
        <item sd="0" x="47"/>
        <item sd="0" x="285"/>
        <item sd="0" x="366"/>
        <item sd="0" x="521"/>
        <item sd="0" x="520"/>
        <item sd="0" x="532"/>
        <item sd="0" x="455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t="default" sd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showAll="0"/>
    <pivotField axis="axisCol" showAll="0">
      <items count="15">
        <item sd="0" x="0"/>
        <item n="janvier" sd="0" x="1"/>
        <item n="février" sd="0" x="2"/>
        <item sd="0" x="3"/>
        <item n="Avril" sd="0" x="4"/>
        <item sd="0" x="5"/>
        <item sd="0" x="6"/>
        <item n="Juillet" sd="0" x="7"/>
        <item sd="0" x="8"/>
        <item n="Septembre" sd="0" x="9"/>
        <item n="octobre" sd="0" x="10"/>
        <item n="novembre" sd="0" x="11"/>
        <item n="décembre" sd="0" x="12"/>
        <item sd="0" x="13"/>
        <item t="default"/>
      </items>
    </pivotField>
  </pivotFields>
  <rowFields count="1">
    <field x="2"/>
  </rowFields>
  <rowItems count="550">
    <i>
      <x v="21"/>
    </i>
    <i>
      <x v="437"/>
    </i>
    <i>
      <x v="315"/>
    </i>
    <i>
      <x v="314"/>
    </i>
    <i>
      <x v="351"/>
    </i>
    <i>
      <x v="293"/>
    </i>
    <i>
      <x v="365"/>
    </i>
    <i>
      <x v="5"/>
    </i>
    <i>
      <x v="258"/>
    </i>
    <i>
      <x v="445"/>
    </i>
    <i>
      <x v="311"/>
    </i>
    <i>
      <x v="520"/>
    </i>
    <i>
      <x v="33"/>
    </i>
    <i>
      <x v="74"/>
    </i>
    <i>
      <x v="29"/>
    </i>
    <i>
      <x v="47"/>
    </i>
    <i>
      <x v="428"/>
    </i>
    <i>
      <x v="356"/>
    </i>
    <i>
      <x v="147"/>
    </i>
    <i>
      <x v="98"/>
    </i>
    <i>
      <x v="16"/>
    </i>
    <i>
      <x v="32"/>
    </i>
    <i>
      <x v="127"/>
    </i>
    <i>
      <x v="178"/>
    </i>
    <i>
      <x v="186"/>
    </i>
    <i>
      <x v="15"/>
    </i>
    <i>
      <x v="282"/>
    </i>
    <i>
      <x v="436"/>
    </i>
    <i>
      <x v="522"/>
    </i>
    <i>
      <x v="521"/>
    </i>
    <i>
      <x v="342"/>
    </i>
    <i>
      <x v="313"/>
    </i>
    <i>
      <x v="316"/>
    </i>
    <i>
      <x v="146"/>
    </i>
    <i>
      <x v="80"/>
    </i>
    <i>
      <x v="17"/>
    </i>
    <i>
      <x v="41"/>
    </i>
    <i>
      <x v="148"/>
    </i>
    <i>
      <x v="177"/>
    </i>
    <i>
      <x v="523"/>
    </i>
    <i>
      <x v="512"/>
    </i>
    <i>
      <x v="325"/>
    </i>
    <i>
      <x v="327"/>
    </i>
    <i>
      <x v="359"/>
    </i>
    <i>
      <x v="361"/>
    </i>
    <i>
      <x v="97"/>
    </i>
    <i>
      <x v="43"/>
    </i>
    <i>
      <x v="173"/>
    </i>
    <i>
      <x v="138"/>
    </i>
    <i>
      <x v="35"/>
    </i>
    <i>
      <x v="28"/>
    </i>
    <i>
      <x v="75"/>
    </i>
    <i>
      <x v="214"/>
    </i>
    <i>
      <x v="60"/>
    </i>
    <i>
      <x v="66"/>
    </i>
    <i>
      <x v="67"/>
    </i>
    <i>
      <x v="504"/>
    </i>
    <i>
      <x v="350"/>
    </i>
    <i>
      <x v="513"/>
    </i>
    <i>
      <x v="363"/>
    </i>
    <i>
      <x v="471"/>
    </i>
    <i>
      <x v="372"/>
    </i>
    <i>
      <x v="505"/>
    </i>
    <i>
      <x v="414"/>
    </i>
    <i>
      <x v="519"/>
    </i>
    <i>
      <x v="312"/>
    </i>
    <i>
      <x v="358"/>
    </i>
    <i>
      <x v="334"/>
    </i>
    <i>
      <x v="184"/>
    </i>
    <i>
      <x v="30"/>
    </i>
    <i>
      <x v="19"/>
    </i>
    <i>
      <x v="34"/>
    </i>
    <i>
      <x v="39"/>
    </i>
    <i>
      <x v="154"/>
    </i>
    <i>
      <x v="259"/>
    </i>
    <i>
      <x v="96"/>
    </i>
    <i>
      <x v="254"/>
    </i>
    <i>
      <x v="176"/>
    </i>
    <i>
      <x v="77"/>
    </i>
    <i>
      <x v="31"/>
    </i>
    <i>
      <x v="84"/>
    </i>
    <i>
      <x v="412"/>
    </i>
    <i>
      <x v="527"/>
    </i>
    <i>
      <x v="283"/>
    </i>
    <i>
      <x v="284"/>
    </i>
    <i>
      <x v="510"/>
    </i>
    <i>
      <x v="301"/>
    </i>
    <i>
      <x v="320"/>
    </i>
    <i>
      <x v="322"/>
    </i>
    <i>
      <x v="502"/>
    </i>
    <i>
      <x v="448"/>
    </i>
    <i>
      <x v="275"/>
    </i>
    <i>
      <x v="449"/>
    </i>
    <i>
      <x v="285"/>
    </i>
    <i>
      <x v="360"/>
    </i>
    <i>
      <x v="413"/>
    </i>
    <i>
      <x v="475"/>
    </i>
    <i>
      <x v="287"/>
    </i>
    <i>
      <x v="478"/>
    </i>
    <i>
      <x v="324"/>
    </i>
    <i>
      <x v="495"/>
    </i>
    <i>
      <x v="378"/>
    </i>
    <i>
      <x v="185"/>
    </i>
    <i>
      <x v="103"/>
    </i>
    <i>
      <x v="225"/>
    </i>
    <i>
      <x v="132"/>
    </i>
    <i>
      <x v="91"/>
    </i>
    <i>
      <x v="133"/>
    </i>
    <i>
      <x v="208"/>
    </i>
    <i>
      <x v="134"/>
    </i>
    <i>
      <x v="234"/>
    </i>
    <i>
      <x v="45"/>
    </i>
    <i>
      <x v="269"/>
    </i>
    <i>
      <x v="25"/>
    </i>
    <i>
      <x v="63"/>
    </i>
    <i>
      <x v="76"/>
    </i>
    <i>
      <x v="18"/>
    </i>
    <i>
      <x v="42"/>
    </i>
    <i>
      <x v="44"/>
    </i>
    <i>
      <x v="61"/>
    </i>
    <i>
      <x v="227"/>
    </i>
    <i>
      <x v="260"/>
    </i>
    <i>
      <x v="249"/>
    </i>
    <i>
      <x v="175"/>
    </i>
    <i>
      <x v="104"/>
    </i>
    <i>
      <x v="85"/>
    </i>
    <i>
      <x v="73"/>
    </i>
    <i>
      <x v="88"/>
    </i>
    <i>
      <x v="268"/>
    </i>
    <i>
      <x v="515"/>
    </i>
    <i>
      <x v="376"/>
    </i>
    <i>
      <x v="419"/>
    </i>
    <i>
      <x v="422"/>
    </i>
    <i>
      <x v="506"/>
    </i>
    <i>
      <x v="426"/>
    </i>
    <i>
      <x v="279"/>
    </i>
    <i>
      <x v="357"/>
    </i>
    <i>
      <x v="481"/>
    </i>
    <i>
      <x v="435"/>
    </i>
    <i>
      <x v="344"/>
    </i>
    <i>
      <x v="307"/>
    </i>
    <i>
      <x v="390"/>
    </i>
    <i>
      <x v="326"/>
    </i>
    <i>
      <x v="401"/>
    </i>
    <i>
      <x v="438"/>
    </i>
    <i>
      <x v="286"/>
    </i>
    <i>
      <x v="442"/>
    </i>
    <i>
      <x v="370"/>
    </i>
    <i>
      <x v="277"/>
    </i>
    <i>
      <x v="343"/>
    </i>
    <i>
      <x v="317"/>
    </i>
    <i>
      <x v="503"/>
    </i>
    <i>
      <x v="338"/>
    </i>
    <i>
      <x v="528"/>
    </i>
    <i>
      <x v="458"/>
    </i>
    <i>
      <x v="385"/>
    </i>
    <i>
      <x v="464"/>
    </i>
    <i>
      <x v="393"/>
    </i>
    <i>
      <x v="467"/>
    </i>
    <i>
      <x v="516"/>
    </i>
    <i>
      <x v="318"/>
    </i>
    <i>
      <x v="348"/>
    </i>
    <i>
      <x v="472"/>
    </i>
    <i>
      <x v="300"/>
    </i>
    <i>
      <x v="369"/>
    </i>
    <i>
      <x v="524"/>
    </i>
    <i>
      <x v="476"/>
    </i>
    <i>
      <x v="477"/>
    </i>
    <i>
      <x v="529"/>
    </i>
    <i>
      <x v="381"/>
    </i>
    <i>
      <x v="402"/>
    </i>
    <i>
      <x v="110"/>
    </i>
    <i>
      <x v="188"/>
    </i>
    <i>
      <x v="78"/>
    </i>
    <i>
      <x/>
    </i>
    <i>
      <x v="11"/>
    </i>
    <i>
      <x v="40"/>
    </i>
    <i>
      <x v="250"/>
    </i>
    <i>
      <x v="139"/>
    </i>
    <i>
      <x v="38"/>
    </i>
    <i>
      <x v="26"/>
    </i>
    <i>
      <x v="197"/>
    </i>
    <i>
      <x v="87"/>
    </i>
    <i>
      <x v="48"/>
    </i>
    <i>
      <x v="13"/>
    </i>
    <i>
      <x v="248"/>
    </i>
    <i>
      <x v="149"/>
    </i>
    <i>
      <x v="255"/>
    </i>
    <i>
      <x v="150"/>
    </i>
    <i>
      <x v="57"/>
    </i>
    <i>
      <x v="89"/>
    </i>
    <i>
      <x v="100"/>
    </i>
    <i>
      <x v="161"/>
    </i>
    <i>
      <x v="192"/>
    </i>
    <i>
      <x v="164"/>
    </i>
    <i>
      <x v="204"/>
    </i>
    <i>
      <x v="172"/>
    </i>
    <i>
      <x v="209"/>
    </i>
    <i>
      <x v="90"/>
    </i>
    <i>
      <x v="105"/>
    </i>
    <i>
      <x v="174"/>
    </i>
    <i>
      <x v="122"/>
    </i>
    <i>
      <x v="22"/>
    </i>
    <i>
      <x v="50"/>
    </i>
    <i>
      <x v="264"/>
    </i>
    <i>
      <x v="55"/>
    </i>
    <i>
      <x v="95"/>
    </i>
    <i>
      <x v="130"/>
    </i>
    <i>
      <x v="23"/>
    </i>
    <i>
      <x v="79"/>
    </i>
    <i>
      <x v="182"/>
    </i>
    <i>
      <x v="68"/>
    </i>
    <i>
      <x v="93"/>
    </i>
    <i>
      <x v="270"/>
    </i>
    <i>
      <x v="485"/>
    </i>
    <i>
      <x v="518"/>
    </i>
    <i>
      <x v="333"/>
    </i>
    <i>
      <x v="434"/>
    </i>
    <i>
      <x v="427"/>
    </i>
    <i>
      <x v="340"/>
    </i>
    <i>
      <x v="403"/>
    </i>
    <i>
      <x v="321"/>
    </i>
    <i>
      <x v="416"/>
    </i>
    <i>
      <x v="281"/>
    </i>
    <i>
      <x v="423"/>
    </i>
    <i>
      <x v="375"/>
    </i>
    <i>
      <x v="541"/>
    </i>
    <i>
      <x v="439"/>
    </i>
    <i>
      <x v="498"/>
    </i>
    <i>
      <x v="440"/>
    </i>
    <i>
      <x v="409"/>
    </i>
    <i>
      <x v="323"/>
    </i>
    <i>
      <x v="511"/>
    </i>
    <i>
      <x v="346"/>
    </i>
    <i>
      <x v="417"/>
    </i>
    <i>
      <x v="446"/>
    </i>
    <i>
      <x v="421"/>
    </i>
    <i>
      <x v="380"/>
    </i>
    <i>
      <x v="339"/>
    </i>
    <i>
      <x v="308"/>
    </i>
    <i>
      <x v="431"/>
    </i>
    <i>
      <x v="450"/>
    </i>
    <i>
      <x v="483"/>
    </i>
    <i>
      <x v="451"/>
    </i>
    <i>
      <x v="542"/>
    </i>
    <i>
      <x v="454"/>
    </i>
    <i>
      <x v="499"/>
    </i>
    <i>
      <x v="457"/>
    </i>
    <i>
      <x v="404"/>
    </i>
    <i>
      <x v="382"/>
    </i>
    <i>
      <x v="332"/>
    </i>
    <i>
      <x v="310"/>
    </i>
    <i>
      <x v="319"/>
    </i>
    <i>
      <x v="466"/>
    </i>
    <i>
      <x v="335"/>
    </i>
    <i>
      <x v="387"/>
    </i>
    <i>
      <x v="514"/>
    </i>
    <i>
      <x v="276"/>
    </i>
    <i>
      <x v="337"/>
    </i>
    <i>
      <x v="391"/>
    </i>
    <i>
      <x v="420"/>
    </i>
    <i>
      <x v="474"/>
    </i>
    <i>
      <x v="306"/>
    </i>
    <i>
      <x v="353"/>
    </i>
    <i>
      <x v="424"/>
    </i>
    <i>
      <x v="394"/>
    </i>
    <i>
      <x v="525"/>
    </i>
    <i>
      <x v="395"/>
    </i>
    <i>
      <x v="368"/>
    </i>
    <i>
      <x v="400"/>
    </i>
    <i>
      <x v="536"/>
    </i>
    <i>
      <x v="303"/>
    </i>
    <i>
      <x v="433"/>
    </i>
    <i>
      <x v="482"/>
    </i>
    <i>
      <x v="411"/>
    </i>
    <i>
      <x v="232"/>
    </i>
    <i>
      <x v="257"/>
    </i>
    <i>
      <x v="162"/>
    </i>
    <i>
      <x v="82"/>
    </i>
    <i>
      <x v="223"/>
    </i>
    <i>
      <x v="83"/>
    </i>
    <i>
      <x v="244"/>
    </i>
    <i>
      <x v="56"/>
    </i>
    <i>
      <x v="252"/>
    </i>
    <i>
      <x v="179"/>
    </i>
    <i>
      <x v="263"/>
    </i>
    <i>
      <x v="180"/>
    </i>
    <i>
      <x v="155"/>
    </i>
    <i>
      <x v="273"/>
    </i>
    <i>
      <x v="235"/>
    </i>
    <i>
      <x v="14"/>
    </i>
    <i>
      <x v="246"/>
    </i>
    <i>
      <x v="101"/>
    </i>
    <i>
      <x v="6"/>
    </i>
    <i>
      <x v="86"/>
    </i>
    <i>
      <x v="166"/>
    </i>
    <i>
      <x v="58"/>
    </i>
    <i>
      <x v="168"/>
    </i>
    <i>
      <x v="189"/>
    </i>
    <i>
      <x v="129"/>
    </i>
    <i>
      <x v="191"/>
    </i>
    <i>
      <x v="111"/>
    </i>
    <i>
      <x v="2"/>
    </i>
    <i>
      <x v="228"/>
    </i>
    <i>
      <x v="193"/>
    </i>
    <i>
      <x v="112"/>
    </i>
    <i>
      <x v="194"/>
    </i>
    <i>
      <x v="241"/>
    </i>
    <i>
      <x v="196"/>
    </i>
    <i>
      <x v="245"/>
    </i>
    <i>
      <x v="106"/>
    </i>
    <i>
      <x v="247"/>
    </i>
    <i>
      <x v="202"/>
    </i>
    <i>
      <x v="163"/>
    </i>
    <i>
      <x v="203"/>
    </i>
    <i>
      <x v="251"/>
    </i>
    <i>
      <x v="109"/>
    </i>
    <i>
      <x v="165"/>
    </i>
    <i>
      <x v="49"/>
    </i>
    <i>
      <x v="256"/>
    </i>
    <i>
      <x v="151"/>
    </i>
    <i>
      <x v="167"/>
    </i>
    <i>
      <x v="152"/>
    </i>
    <i>
      <x v="64"/>
    </i>
    <i>
      <x v="216"/>
    </i>
    <i>
      <x v="52"/>
    </i>
    <i>
      <x v="218"/>
    </i>
    <i>
      <x v="46"/>
    </i>
    <i>
      <x v="220"/>
    </i>
    <i>
      <x v="126"/>
    </i>
    <i>
      <x v="274"/>
    </i>
    <i>
      <x v="367"/>
    </i>
    <i>
      <x v="407"/>
    </i>
    <i>
      <x v="540"/>
    </i>
    <i>
      <x v="377"/>
    </i>
    <i>
      <x v="509"/>
    </i>
    <i>
      <x v="302"/>
    </i>
    <i>
      <x v="373"/>
    </i>
    <i>
      <x v="289"/>
    </i>
    <i>
      <x v="492"/>
    </i>
    <i>
      <x v="441"/>
    </i>
    <i>
      <x v="328"/>
    </i>
    <i>
      <x v="304"/>
    </i>
    <i>
      <x v="418"/>
    </i>
    <i>
      <x v="443"/>
    </i>
    <i>
      <x v="299"/>
    </i>
    <i>
      <x v="444"/>
    </i>
    <i>
      <x v="534"/>
    </i>
    <i>
      <x v="383"/>
    </i>
    <i>
      <x v="546"/>
    </i>
    <i>
      <x v="384"/>
    </i>
    <i>
      <x v="494"/>
    </i>
    <i>
      <x v="345"/>
    </i>
    <i>
      <x v="500"/>
    </i>
    <i>
      <x v="386"/>
    </i>
    <i>
      <x v="507"/>
    </i>
    <i>
      <x v="388"/>
    </i>
    <i>
      <x v="415"/>
    </i>
    <i>
      <x v="452"/>
    </i>
    <i>
      <x v="296"/>
    </i>
    <i>
      <x v="453"/>
    </i>
    <i>
      <x v="298"/>
    </i>
    <i>
      <x v="389"/>
    </i>
    <i>
      <x v="429"/>
    </i>
    <i>
      <x v="455"/>
    </i>
    <i>
      <x v="532"/>
    </i>
    <i>
      <x v="456"/>
    </i>
    <i>
      <x v="432"/>
    </i>
    <i>
      <x v="290"/>
    </i>
    <i>
      <x v="278"/>
    </i>
    <i>
      <x v="460"/>
    </i>
    <i>
      <x v="548"/>
    </i>
    <i>
      <x v="462"/>
    </i>
    <i>
      <x v="493"/>
    </i>
    <i>
      <x v="463"/>
    </i>
    <i>
      <x v="496"/>
    </i>
    <i>
      <x v="392"/>
    </i>
    <i>
      <x v="408"/>
    </i>
    <i>
      <x v="291"/>
    </i>
    <i>
      <x v="501"/>
    </i>
    <i>
      <x v="468"/>
    </i>
    <i>
      <x v="330"/>
    </i>
    <i>
      <x v="292"/>
    </i>
    <i>
      <x v="508"/>
    </i>
    <i>
      <x v="396"/>
    </i>
    <i>
      <x v="294"/>
    </i>
    <i>
      <x v="397"/>
    </i>
    <i>
      <x v="362"/>
    </i>
    <i>
      <x v="398"/>
    </i>
    <i>
      <x v="364"/>
    </i>
    <i>
      <x v="399"/>
    </i>
    <i>
      <x v="366"/>
    </i>
    <i>
      <x v="352"/>
    </i>
    <i>
      <x v="336"/>
    </i>
    <i>
      <x v="309"/>
    </i>
    <i>
      <x v="371"/>
    </i>
    <i>
      <x v="479"/>
    </i>
    <i>
      <x v="526"/>
    </i>
    <i>
      <x v="480"/>
    </i>
    <i>
      <x v="430"/>
    </i>
    <i>
      <x v="354"/>
    </i>
    <i>
      <x v="530"/>
    </i>
    <i>
      <x v="355"/>
    </i>
    <i>
      <x v="533"/>
    </i>
    <i>
      <x v="280"/>
    </i>
    <i>
      <x v="535"/>
    </i>
    <i>
      <x v="484"/>
    </i>
    <i>
      <x v="539"/>
    </i>
    <i>
      <x v="486"/>
    </i>
    <i>
      <x v="374"/>
    </i>
    <i>
      <x v="487"/>
    </i>
    <i>
      <x v="544"/>
    </i>
    <i>
      <x v="488"/>
    </i>
    <i>
      <x v="547"/>
    </i>
    <i>
      <x v="489"/>
    </i>
    <i>
      <x v="490"/>
    </i>
    <i>
      <x v="491"/>
    </i>
    <i>
      <x v="140"/>
    </i>
    <i>
      <x v="125"/>
    </i>
    <i>
      <x v="236"/>
    </i>
    <i>
      <x v="195"/>
    </i>
    <i>
      <x v="253"/>
    </i>
    <i>
      <x v="107"/>
    </i>
    <i>
      <x v="272"/>
    </i>
    <i>
      <x v="108"/>
    </i>
    <i>
      <x v="240"/>
    </i>
    <i>
      <x v="198"/>
    </i>
    <i>
      <x v="7"/>
    </i>
    <i>
      <x v="199"/>
    </i>
    <i>
      <x v="136"/>
    </i>
    <i>
      <x v="201"/>
    </i>
    <i>
      <x v="267"/>
    </i>
    <i>
      <x v="1"/>
    </i>
    <i>
      <x v="121"/>
    </i>
    <i>
      <x v="36"/>
    </i>
    <i>
      <x v="238"/>
    </i>
    <i>
      <x v="37"/>
    </i>
    <i>
      <x v="243"/>
    </i>
    <i>
      <x v="206"/>
    </i>
    <i>
      <x v="94"/>
    </i>
    <i>
      <x v="20"/>
    </i>
    <i>
      <x v="9"/>
    </i>
    <i>
      <x v="113"/>
    </i>
    <i>
      <x v="181"/>
    </i>
    <i>
      <x v="210"/>
    </i>
    <i>
      <x v="4"/>
    </i>
    <i>
      <x v="211"/>
    </i>
    <i>
      <x v="265"/>
    </i>
    <i>
      <x v="212"/>
    </i>
    <i>
      <x v="145"/>
    </i>
    <i>
      <x v="213"/>
    </i>
    <i>
      <x v="233"/>
    </i>
    <i>
      <x v="156"/>
    </i>
    <i>
      <x v="92"/>
    </i>
    <i>
      <x v="215"/>
    </i>
    <i>
      <x v="237"/>
    </i>
    <i>
      <x v="157"/>
    </i>
    <i>
      <x v="239"/>
    </i>
    <i>
      <x v="217"/>
    </i>
    <i>
      <x v="124"/>
    </i>
    <i>
      <x v="159"/>
    </i>
    <i>
      <x v="170"/>
    </i>
    <i>
      <x v="219"/>
    </i>
    <i>
      <x v="3"/>
    </i>
    <i>
      <x v="160"/>
    </i>
    <i>
      <x v="62"/>
    </i>
    <i>
      <x v="221"/>
    </i>
    <i>
      <x v="131"/>
    </i>
    <i>
      <x v="222"/>
    </i>
    <i>
      <x v="81"/>
    </i>
    <i>
      <x v="114"/>
    </i>
    <i>
      <x v="99"/>
    </i>
    <i>
      <x v="224"/>
    </i>
    <i>
      <x v="10"/>
    </i>
    <i>
      <x v="115"/>
    </i>
    <i>
      <x v="54"/>
    </i>
    <i>
      <x v="226"/>
    </i>
    <i>
      <x v="70"/>
    </i>
    <i>
      <x v="116"/>
    </i>
    <i>
      <x v="190"/>
    </i>
    <i>
      <x v="119"/>
    </i>
    <i>
      <x v="266"/>
    </i>
    <i>
      <x v="229"/>
    </i>
    <i>
      <x v="141"/>
    </i>
    <i>
      <x v="230"/>
    </i>
    <i>
      <x v="71"/>
    </i>
    <i>
      <x v="231"/>
    </i>
    <i>
      <x v="72"/>
    </i>
    <i>
      <x v="120"/>
    </i>
    <i>
      <x v="135"/>
    </i>
    <i>
      <x v="137"/>
    </i>
    <i>
      <x v="379"/>
    </i>
    <i>
      <x v="517"/>
    </i>
    <i>
      <x v="459"/>
    </i>
    <i>
      <x v="425"/>
    </i>
    <i>
      <x v="297"/>
    </i>
    <i>
      <x v="461"/>
    </i>
    <i>
      <x v="538"/>
    </i>
    <i>
      <x v="405"/>
    </i>
    <i>
      <x v="469"/>
    </i>
    <i>
      <x v="473"/>
    </i>
    <i>
      <x v="497"/>
    </i>
    <i>
      <x v="410"/>
    </i>
    <i>
      <x v="349"/>
    </i>
    <i>
      <x v="329"/>
    </i>
    <i>
      <x v="537"/>
    </i>
    <i>
      <x v="447"/>
    </i>
    <i>
      <x v="295"/>
    </i>
    <i>
      <x v="331"/>
    </i>
    <i>
      <x v="406"/>
    </i>
    <i>
      <x v="341"/>
    </i>
    <i>
      <x v="543"/>
    </i>
    <i>
      <x v="531"/>
    </i>
    <i>
      <x v="545"/>
    </i>
    <i>
      <x v="347"/>
    </i>
    <i>
      <x v="470"/>
    </i>
    <i>
      <x v="465"/>
    </i>
    <i>
      <x v="305"/>
    </i>
    <i>
      <x v="288"/>
    </i>
    <i>
      <x v="207"/>
    </i>
    <i>
      <x v="187"/>
    </i>
    <i>
      <x v="183"/>
    </i>
    <i>
      <x v="24"/>
    </i>
    <i>
      <x v="242"/>
    </i>
    <i>
      <x v="171"/>
    </i>
    <i>
      <x v="262"/>
    </i>
    <i>
      <x v="12"/>
    </i>
    <i>
      <x v="144"/>
    </i>
    <i>
      <x v="8"/>
    </i>
    <i>
      <x v="69"/>
    </i>
    <i>
      <x v="153"/>
    </i>
    <i>
      <x v="118"/>
    </i>
    <i>
      <x v="51"/>
    </i>
    <i>
      <x v="261"/>
    </i>
    <i>
      <x v="123"/>
    </i>
    <i>
      <x v="142"/>
    </i>
    <i>
      <x v="200"/>
    </i>
    <i>
      <x v="143"/>
    </i>
    <i>
      <x v="65"/>
    </i>
    <i>
      <x v="128"/>
    </i>
    <i>
      <x v="102"/>
    </i>
    <i>
      <x v="53"/>
    </i>
    <i>
      <x v="158"/>
    </i>
    <i>
      <x v="271"/>
    </i>
    <i>
      <x v="27"/>
    </i>
    <i>
      <x v="117"/>
    </i>
    <i>
      <x v="205"/>
    </i>
    <i>
      <x v="169"/>
    </i>
    <i>
      <x v="59"/>
    </i>
    <i t="grand">
      <x/>
    </i>
  </rowItems>
  <colFields count="3">
    <field x="5"/>
    <field x="0"/>
    <field x="-2"/>
  </colFields>
  <colItems count="26">
    <i>
      <x v="1"/>
      <x v="1048832"/>
      <x/>
    </i>
    <i r="2" i="1">
      <x v="1"/>
    </i>
    <i>
      <x v="2"/>
      <x v="1048832"/>
      <x/>
    </i>
    <i r="2" i="1">
      <x v="1"/>
    </i>
    <i>
      <x v="3"/>
      <x v="1048832"/>
      <x/>
    </i>
    <i r="2" i="1">
      <x v="1"/>
    </i>
    <i>
      <x v="4"/>
      <x v="1048832"/>
      <x/>
    </i>
    <i r="2" i="1">
      <x v="1"/>
    </i>
    <i>
      <x v="5"/>
      <x v="1048832"/>
      <x/>
    </i>
    <i r="2" i="1">
      <x v="1"/>
    </i>
    <i>
      <x v="6"/>
      <x v="1048832"/>
      <x/>
    </i>
    <i r="2" i="1">
      <x v="1"/>
    </i>
    <i>
      <x v="7"/>
      <x v="1048832"/>
      <x/>
    </i>
    <i r="2" i="1">
      <x v="1"/>
    </i>
    <i>
      <x v="8"/>
      <x v="1048832"/>
      <x/>
    </i>
    <i r="2" i="1">
      <x v="1"/>
    </i>
    <i>
      <x v="9"/>
      <x v="1048832"/>
      <x/>
    </i>
    <i r="2" i="1">
      <x v="1"/>
    </i>
    <i>
      <x v="10"/>
      <x v="1048832"/>
      <x/>
    </i>
    <i r="2" i="1">
      <x v="1"/>
    </i>
    <i>
      <x v="11"/>
      <x v="1048832"/>
      <x/>
    </i>
    <i r="2" i="1">
      <x v="1"/>
    </i>
    <i>
      <x v="12"/>
      <x v="1048832"/>
      <x/>
    </i>
    <i r="2" i="1">
      <x v="1"/>
    </i>
    <i t="grand">
      <x/>
    </i>
    <i t="grand" i="1">
      <x/>
    </i>
  </colItems>
  <pageFields count="1">
    <pageField fld="1" hier="-1"/>
  </pageFields>
  <dataFields count="2">
    <dataField name="Nombre de Quantité" fld="3" subtotal="count" baseField="2" baseItem="0"/>
    <dataField name="Somme de Quantité_x000a_Entrée" fld="3" baseField="0" baseItem="0"/>
  </dataFields>
  <formats count="376">
    <format dxfId="695">
      <pivotArea field="5" type="button" dataOnly="0" labelOnly="1" outline="0" axis="axisCol" fieldPosition="0"/>
    </format>
    <format dxfId="694">
      <pivotArea field="2" type="button" dataOnly="0" labelOnly="1" outline="0" axis="axisRow" fieldPosition="0"/>
    </format>
    <format dxfId="693">
      <pivotArea dataOnly="0" labelOnly="1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92">
      <pivotArea dataOnly="0" labelOnly="1" fieldPosition="0">
        <references count="1">
          <reference field="2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691">
      <pivotArea dataOnly="0" labelOnly="1" fieldPosition="0">
        <references count="1">
          <reference field="2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690">
      <pivotArea dataOnly="0" labelOnly="1" fieldPosition="0">
        <references count="1">
          <reference field="2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689">
      <pivotArea dataOnly="0" labelOnly="1" fieldPosition="0">
        <references count="1">
          <reference field="2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688">
      <pivotArea dataOnly="0" labelOnly="1" fieldPosition="0">
        <references count="1">
          <reference field="2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687">
      <pivotArea dataOnly="0" labelOnly="1" fieldPosition="0">
        <references count="1">
          <reference field="2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686">
      <pivotArea dataOnly="0" labelOnly="1" fieldPosition="0">
        <references count="1">
          <reference field="2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685">
      <pivotArea dataOnly="0" labelOnly="1" fieldPosition="0">
        <references count="1">
          <reference field="2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684">
      <pivotArea dataOnly="0" labelOnly="1" fieldPosition="0">
        <references count="1">
          <reference field="2" count="50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</reference>
        </references>
      </pivotArea>
    </format>
    <format dxfId="683">
      <pivotArea dataOnly="0" labelOnly="1" fieldPosition="0">
        <references count="1">
          <reference field="2" count="34"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</reference>
        </references>
      </pivotArea>
    </format>
    <format dxfId="682">
      <pivotArea dataOnly="0" labelOnly="1" grandRow="1" outline="0" fieldPosition="0"/>
    </format>
    <format dxfId="681">
      <pivotArea field="2" type="button" dataOnly="0" labelOnly="1" outline="0" axis="axisRow" fieldPosition="0"/>
    </format>
    <format dxfId="680">
      <pivotArea dataOnly="0" labelOnly="1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79">
      <pivotArea dataOnly="0" labelOnly="1" fieldPosition="0">
        <references count="1">
          <reference field="2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678">
      <pivotArea dataOnly="0" labelOnly="1" fieldPosition="0">
        <references count="1">
          <reference field="2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677">
      <pivotArea dataOnly="0" labelOnly="1" fieldPosition="0">
        <references count="1">
          <reference field="2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676">
      <pivotArea dataOnly="0" labelOnly="1" fieldPosition="0">
        <references count="1">
          <reference field="2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675">
      <pivotArea dataOnly="0" labelOnly="1" fieldPosition="0">
        <references count="1">
          <reference field="2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674">
      <pivotArea dataOnly="0" labelOnly="1" fieldPosition="0">
        <references count="1">
          <reference field="2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673">
      <pivotArea dataOnly="0" labelOnly="1" fieldPosition="0">
        <references count="1">
          <reference field="2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672">
      <pivotArea dataOnly="0" labelOnly="1" fieldPosition="0">
        <references count="1">
          <reference field="2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671">
      <pivotArea dataOnly="0" labelOnly="1" fieldPosition="0">
        <references count="1">
          <reference field="2" count="50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</reference>
        </references>
      </pivotArea>
    </format>
    <format dxfId="670">
      <pivotArea dataOnly="0" labelOnly="1" fieldPosition="0">
        <references count="1">
          <reference field="2" count="34"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</reference>
        </references>
      </pivotArea>
    </format>
    <format dxfId="669">
      <pivotArea dataOnly="0" labelOnly="1" grandRow="1" outline="0" fieldPosition="0"/>
    </format>
    <format dxfId="668">
      <pivotArea field="2" type="button" dataOnly="0" labelOnly="1" outline="0" axis="axisRow" fieldPosition="0"/>
    </format>
    <format dxfId="667">
      <pivotArea dataOnly="0" labelOnly="1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66">
      <pivotArea dataOnly="0" labelOnly="1" fieldPosition="0">
        <references count="1">
          <reference field="2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665">
      <pivotArea dataOnly="0" labelOnly="1" fieldPosition="0">
        <references count="1">
          <reference field="2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664">
      <pivotArea dataOnly="0" labelOnly="1" fieldPosition="0">
        <references count="1">
          <reference field="2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663">
      <pivotArea dataOnly="0" labelOnly="1" fieldPosition="0">
        <references count="1">
          <reference field="2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662">
      <pivotArea dataOnly="0" labelOnly="1" fieldPosition="0">
        <references count="1">
          <reference field="2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661">
      <pivotArea dataOnly="0" labelOnly="1" fieldPosition="0">
        <references count="1">
          <reference field="2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660">
      <pivotArea dataOnly="0" labelOnly="1" fieldPosition="0">
        <references count="1">
          <reference field="2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659">
      <pivotArea dataOnly="0" labelOnly="1" fieldPosition="0">
        <references count="1">
          <reference field="2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658">
      <pivotArea dataOnly="0" labelOnly="1" fieldPosition="0">
        <references count="1">
          <reference field="2" count="50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</reference>
        </references>
      </pivotArea>
    </format>
    <format dxfId="657">
      <pivotArea dataOnly="0" labelOnly="1" fieldPosition="0">
        <references count="1">
          <reference field="2" count="34"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</reference>
        </references>
      </pivotArea>
    </format>
    <format dxfId="656">
      <pivotArea dataOnly="0" labelOnly="1" grandRow="1" outline="0" fieldPosition="0"/>
    </format>
    <format dxfId="655">
      <pivotArea dataOnly="0" labelOnly="1" offset="A256" fieldPosition="0">
        <references count="1">
          <reference field="5" count="1">
            <x v="3"/>
          </reference>
        </references>
      </pivotArea>
    </format>
    <format dxfId="654">
      <pivotArea dataOnly="0" labelOnly="1" offset="A256" fieldPosition="0">
        <references count="1">
          <reference field="5" count="1">
            <x v="4"/>
          </reference>
        </references>
      </pivotArea>
    </format>
    <format dxfId="653">
      <pivotArea dataOnly="0" labelOnly="1" offset="A256" fieldPosition="0">
        <references count="1">
          <reference field="5" count="1">
            <x v="5"/>
          </reference>
        </references>
      </pivotArea>
    </format>
    <format dxfId="652">
      <pivotArea dataOnly="0" labelOnly="1" offset="A256" fieldPosition="0">
        <references count="1">
          <reference field="5" count="1">
            <x v="6"/>
          </reference>
        </references>
      </pivotArea>
    </format>
    <format dxfId="651">
      <pivotArea dataOnly="0" labelOnly="1" offset="A256" fieldPosition="0">
        <references count="1">
          <reference field="5" count="1">
            <x v="7"/>
          </reference>
        </references>
      </pivotArea>
    </format>
    <format dxfId="650">
      <pivotArea dataOnly="0" labelOnly="1" offset="A256" fieldPosition="0">
        <references count="1">
          <reference field="5" count="1">
            <x v="8"/>
          </reference>
        </references>
      </pivotArea>
    </format>
    <format dxfId="649">
      <pivotArea dataOnly="0" labelOnly="1" offset="A256" fieldPosition="0">
        <references count="1">
          <reference field="5" count="1">
            <x v="9"/>
          </reference>
        </references>
      </pivotArea>
    </format>
    <format dxfId="648">
      <pivotArea field="2" type="button" dataOnly="0" labelOnly="1" outline="0" axis="axisRow" fieldPosition="0"/>
    </format>
    <format dxfId="647">
      <pivotArea dataOnly="0" labelOnly="1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46">
      <pivotArea dataOnly="0" labelOnly="1" fieldPosition="0">
        <references count="1">
          <reference field="2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645">
      <pivotArea dataOnly="0" labelOnly="1" fieldPosition="0">
        <references count="1">
          <reference field="2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644">
      <pivotArea dataOnly="0" labelOnly="1" fieldPosition="0">
        <references count="1">
          <reference field="2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643">
      <pivotArea dataOnly="0" labelOnly="1" fieldPosition="0">
        <references count="1">
          <reference field="2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642">
      <pivotArea dataOnly="0" labelOnly="1" fieldPosition="0">
        <references count="1">
          <reference field="2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641">
      <pivotArea dataOnly="0" labelOnly="1" fieldPosition="0">
        <references count="1">
          <reference field="2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640">
      <pivotArea dataOnly="0" labelOnly="1" fieldPosition="0">
        <references count="1">
          <reference field="2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639">
      <pivotArea dataOnly="0" labelOnly="1" fieldPosition="0">
        <references count="1">
          <reference field="2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638">
      <pivotArea dataOnly="0" labelOnly="1" fieldPosition="0">
        <references count="1">
          <reference field="2" count="50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</reference>
        </references>
      </pivotArea>
    </format>
    <format dxfId="637">
      <pivotArea dataOnly="0" labelOnly="1" fieldPosition="0">
        <references count="1">
          <reference field="2" count="34"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</reference>
        </references>
      </pivotArea>
    </format>
    <format dxfId="636">
      <pivotArea dataOnly="0" labelOnly="1" grandRow="1" outline="0" fieldPosition="0"/>
    </format>
    <format dxfId="635">
      <pivotArea field="2" type="button" dataOnly="0" labelOnly="1" outline="0" axis="axisRow" fieldPosition="0"/>
    </format>
    <format dxfId="634">
      <pivotArea grandRow="1" outline="0" collapsedLevelsAreSubtotals="1" fieldPosition="0"/>
    </format>
    <format dxfId="633">
      <pivotArea dataOnly="0" labelOnly="1" grandRow="1" outline="0" fieldPosition="0"/>
    </format>
    <format dxfId="632">
      <pivotArea dataOnly="0" labelOnly="1" outline="0" fieldPosition="0">
        <references count="1">
          <reference field="1" count="0"/>
        </references>
      </pivotArea>
    </format>
    <format dxfId="631">
      <pivotArea field="1" type="button" dataOnly="0" labelOnly="1" outline="0" axis="axisPage" fieldPosition="0"/>
    </format>
    <format dxfId="630">
      <pivotArea dataOnly="0" labelOnly="1" offset="A256" fieldPosition="0">
        <references count="1">
          <reference field="5" count="1">
            <x v="9"/>
          </reference>
        </references>
      </pivotArea>
    </format>
    <format dxfId="629">
      <pivotArea dataOnly="0" labelOnly="1" offset="A256" fieldPosition="0">
        <references count="1">
          <reference field="5" count="1">
            <x v="8"/>
          </reference>
        </references>
      </pivotArea>
    </format>
    <format dxfId="628">
      <pivotArea dataOnly="0" labelOnly="1" offset="A256" fieldPosition="0">
        <references count="1">
          <reference field="5" count="1">
            <x v="7"/>
          </reference>
        </references>
      </pivotArea>
    </format>
    <format dxfId="627">
      <pivotArea dataOnly="0" labelOnly="1" offset="A256" fieldPosition="0">
        <references count="1">
          <reference field="5" count="1">
            <x v="6"/>
          </reference>
        </references>
      </pivotArea>
    </format>
    <format dxfId="626">
      <pivotArea dataOnly="0" labelOnly="1" offset="A256" fieldPosition="0">
        <references count="1">
          <reference field="5" count="1">
            <x v="5"/>
          </reference>
        </references>
      </pivotArea>
    </format>
    <format dxfId="625">
      <pivotArea dataOnly="0" labelOnly="1" offset="A256" fieldPosition="0">
        <references count="1">
          <reference field="5" count="1">
            <x v="4"/>
          </reference>
        </references>
      </pivotArea>
    </format>
    <format dxfId="624">
      <pivotArea dataOnly="0" labelOnly="1" offset="A256" fieldPosition="0">
        <references count="1">
          <reference field="5" count="1">
            <x v="3"/>
          </reference>
        </references>
      </pivotArea>
    </format>
    <format dxfId="623">
      <pivotArea dataOnly="0" labelOnly="1" fieldPosition="0">
        <references count="1">
          <reference field="5" count="6">
            <x v="3"/>
            <x v="4"/>
            <x v="5"/>
            <x v="6"/>
            <x v="7"/>
            <x v="8"/>
          </reference>
        </references>
      </pivotArea>
    </format>
    <format dxfId="622">
      <pivotArea dataOnly="0" labelOnly="1" fieldPosition="0">
        <references count="1">
          <reference field="5" count="1">
            <x v="9"/>
          </reference>
        </references>
      </pivotArea>
    </format>
    <format dxfId="621">
      <pivotArea dataOnly="0" labelOnly="1" fieldPosition="0">
        <references count="1">
          <reference field="5" count="6">
            <x v="3"/>
            <x v="4"/>
            <x v="5"/>
            <x v="6"/>
            <x v="7"/>
            <x v="8"/>
          </reference>
        </references>
      </pivotArea>
    </format>
    <format dxfId="620">
      <pivotArea dataOnly="0" labelOnly="1" fieldPosition="0">
        <references count="1">
          <reference field="5" count="1">
            <x v="9"/>
          </reference>
        </references>
      </pivotArea>
    </format>
    <format dxfId="619">
      <pivotArea type="origin" dataOnly="0" labelOnly="1" outline="0" fieldPosition="0"/>
    </format>
    <format dxfId="618">
      <pivotArea type="origin" dataOnly="0" labelOnly="1" outline="0" fieldPosition="0"/>
    </format>
    <format dxfId="617">
      <pivotArea type="origin" dataOnly="0" labelOnly="1" outline="0" fieldPosition="0"/>
    </format>
    <format dxfId="616">
      <pivotArea dataOnly="0" labelOnly="1" offset="A256:B256" fieldPosition="0">
        <references count="2">
          <reference field="0" count="1">
            <x v="1048832"/>
          </reference>
          <reference field="5" count="1" selected="0">
            <x v="3"/>
          </reference>
        </references>
      </pivotArea>
    </format>
    <format dxfId="615">
      <pivotArea field="0" type="button" dataOnly="0" labelOnly="1" outline="0" axis="axisCol" fieldPosition="1"/>
    </format>
    <format dxfId="614">
      <pivotArea dataOnly="0" labelOnly="1" offset="IV256" fieldPosition="0">
        <references count="1">
          <reference field="5" count="1">
            <x v="3"/>
          </reference>
        </references>
      </pivotArea>
    </format>
    <format dxfId="613">
      <pivotArea dataOnly="0" labelOnly="1" offset="C256:D256" fieldPosition="0">
        <references count="2">
          <reference field="0" count="1">
            <x v="1048832"/>
          </reference>
          <reference field="5" count="1" selected="0">
            <x v="3"/>
          </reference>
        </references>
      </pivotArea>
    </format>
    <format dxfId="612">
      <pivotArea field="-2" type="button" dataOnly="0" labelOnly="1" outline="0" axis="axisCol" fieldPosition="2"/>
    </format>
    <format dxfId="611">
      <pivotArea type="topRight" dataOnly="0" labelOnly="1" outline="0" offset="A1" fieldPosition="0"/>
    </format>
    <format dxfId="610">
      <pivotArea dataOnly="0" labelOnly="1" offset="IV256" fieldPosition="0">
        <references count="1">
          <reference field="5" count="1">
            <x v="4"/>
          </reference>
        </references>
      </pivotArea>
    </format>
    <format dxfId="609">
      <pivotArea type="topRight" dataOnly="0" labelOnly="1" outline="0" offset="B1:C1" fieldPosition="0"/>
    </format>
    <format dxfId="608">
      <pivotArea dataOnly="0" labelOnly="1" offset="IV256" fieldPosition="0">
        <references count="1">
          <reference field="5" count="1">
            <x v="5"/>
          </reference>
        </references>
      </pivotArea>
    </format>
    <format dxfId="607">
      <pivotArea dataOnly="0" labelOnly="1" offset="F256" fieldPosition="0">
        <references count="2">
          <reference field="0" count="1">
            <x v="1048832"/>
          </reference>
          <reference field="5" count="1" selected="0">
            <x v="3"/>
          </reference>
        </references>
      </pivotArea>
    </format>
    <format dxfId="606">
      <pivotArea dataOnly="0" labelOnly="1" offset="E256" fieldPosition="0">
        <references count="2">
          <reference field="0" count="1">
            <x v="1048832"/>
          </reference>
          <reference field="5" count="1" selected="0">
            <x v="3"/>
          </reference>
        </references>
      </pivotArea>
    </format>
    <format dxfId="605">
      <pivotArea dataOnly="0" labelOnly="1" offset="G256:H256" fieldPosition="0">
        <references count="2">
          <reference field="0" count="1">
            <x v="1048832"/>
          </reference>
          <reference field="5" count="1" selected="0">
            <x v="3"/>
          </reference>
        </references>
      </pivotArea>
    </format>
    <format dxfId="604">
      <pivotArea type="topRight" dataOnly="0" labelOnly="1" outline="0" offset="D1:E1" fieldPosition="0"/>
    </format>
    <format dxfId="603">
      <pivotArea dataOnly="0" labelOnly="1" offset="IV256" fieldPosition="0">
        <references count="1">
          <reference field="5" count="1">
            <x v="6"/>
          </reference>
        </references>
      </pivotArea>
    </format>
    <format dxfId="602">
      <pivotArea dataOnly="0" labelOnly="1" offset="I256:J256" fieldPosition="0">
        <references count="2">
          <reference field="0" count="1">
            <x v="1048832"/>
          </reference>
          <reference field="5" count="1" selected="0">
            <x v="3"/>
          </reference>
        </references>
      </pivotArea>
    </format>
    <format dxfId="601">
      <pivotArea type="topRight" dataOnly="0" labelOnly="1" outline="0" offset="F1:G1" fieldPosition="0"/>
    </format>
    <format dxfId="600">
      <pivotArea dataOnly="0" labelOnly="1" offset="IV256" fieldPosition="0">
        <references count="1">
          <reference field="5" count="1">
            <x v="7"/>
          </reference>
        </references>
      </pivotArea>
    </format>
    <format dxfId="599">
      <pivotArea dataOnly="0" labelOnly="1" offset="K256:L256" fieldPosition="0">
        <references count="2">
          <reference field="0" count="1">
            <x v="1048832"/>
          </reference>
          <reference field="5" count="1" selected="0">
            <x v="3"/>
          </reference>
        </references>
      </pivotArea>
    </format>
    <format dxfId="598">
      <pivotArea type="topRight" dataOnly="0" labelOnly="1" outline="0" offset="H1" fieldPosition="0"/>
    </format>
    <format dxfId="597">
      <pivotArea type="topRight" dataOnly="0" labelOnly="1" outline="0" offset="I1" fieldPosition="0"/>
    </format>
    <format dxfId="596">
      <pivotArea dataOnly="0" labelOnly="1" offset="IV256" fieldPosition="0">
        <references count="1">
          <reference field="5" count="1">
            <x v="8"/>
          </reference>
        </references>
      </pivotArea>
    </format>
    <format dxfId="595">
      <pivotArea dataOnly="0" labelOnly="1" offset="M256" fieldPosition="0">
        <references count="2">
          <reference field="0" count="1">
            <x v="1048832"/>
          </reference>
          <reference field="5" count="1" selected="0">
            <x v="3"/>
          </reference>
        </references>
      </pivotArea>
    </format>
    <format dxfId="594">
      <pivotArea type="topRight" dataOnly="0" labelOnly="1" outline="0" offset="J1" fieldPosition="0"/>
    </format>
    <format dxfId="593">
      <pivotArea type="topRight" dataOnly="0" labelOnly="1" outline="0" offset="K1" fieldPosition="0"/>
    </format>
    <format dxfId="592">
      <pivotArea dataOnly="0" labelOnly="1" offset="IV256" fieldPosition="0">
        <references count="1">
          <reference field="5" count="1">
            <x v="9"/>
          </reference>
        </references>
      </pivotArea>
    </format>
    <format dxfId="591">
      <pivotArea dataOnly="0" labelOnly="1" offset="IV256" fieldPosition="0">
        <references count="2">
          <reference field="0" count="1">
            <x v="1048832"/>
          </reference>
          <reference field="5" count="1" selected="0">
            <x v="3"/>
          </reference>
        </references>
      </pivotArea>
    </format>
    <format dxfId="590">
      <pivotArea type="topRight" dataOnly="0" labelOnly="1" outline="0" offset="L1:M1" fieldPosition="0"/>
    </format>
    <format dxfId="589">
      <pivotArea dataOnly="0" labelOnly="1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88">
      <pivotArea dataOnly="0" labelOnly="1" fieldPosition="0">
        <references count="1">
          <reference field="2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587">
      <pivotArea dataOnly="0" labelOnly="1" fieldPosition="0">
        <references count="1">
          <reference field="2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586">
      <pivotArea dataOnly="0" labelOnly="1" fieldPosition="0">
        <references count="1">
          <reference field="2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585">
      <pivotArea dataOnly="0" labelOnly="1" fieldPosition="0">
        <references count="1">
          <reference field="2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584">
      <pivotArea dataOnly="0" labelOnly="1" fieldPosition="0">
        <references count="1">
          <reference field="2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583">
      <pivotArea dataOnly="0" labelOnly="1" fieldPosition="0">
        <references count="1">
          <reference field="2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582">
      <pivotArea dataOnly="0" labelOnly="1" fieldPosition="0">
        <references count="1">
          <reference field="2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581">
      <pivotArea dataOnly="0" labelOnly="1" fieldPosition="0">
        <references count="1">
          <reference field="2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580">
      <pivotArea dataOnly="0" labelOnly="1" fieldPosition="0">
        <references count="1">
          <reference field="2" count="50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</reference>
        </references>
      </pivotArea>
    </format>
    <format dxfId="579">
      <pivotArea dataOnly="0" labelOnly="1" fieldPosition="0">
        <references count="1">
          <reference field="2" count="34"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</reference>
        </references>
      </pivotArea>
    </format>
    <format dxfId="578">
      <pivotArea dataOnly="0" labelOnly="1" offset="A256" fieldPosition="0">
        <references count="1">
          <reference field="5" count="1">
            <x v="3"/>
          </reference>
        </references>
      </pivotArea>
    </format>
    <format dxfId="577">
      <pivotArea dataOnly="0" labelOnly="1" offset="A256" fieldPosition="0">
        <references count="1">
          <reference field="5" count="1">
            <x v="4"/>
          </reference>
        </references>
      </pivotArea>
    </format>
    <format dxfId="576">
      <pivotArea dataOnly="0" labelOnly="1" offset="A256" fieldPosition="0">
        <references count="1">
          <reference field="5" count="1">
            <x v="5"/>
          </reference>
        </references>
      </pivotArea>
    </format>
    <format dxfId="575">
      <pivotArea dataOnly="0" labelOnly="1" offset="A256" fieldPosition="0">
        <references count="1">
          <reference field="5" count="1">
            <x v="6"/>
          </reference>
        </references>
      </pivotArea>
    </format>
    <format dxfId="574">
      <pivotArea dataOnly="0" labelOnly="1" offset="A256" fieldPosition="0">
        <references count="1">
          <reference field="5" count="1">
            <x v="7"/>
          </reference>
        </references>
      </pivotArea>
    </format>
    <format dxfId="573">
      <pivotArea dataOnly="0" labelOnly="1" offset="A256" fieldPosition="0">
        <references count="1">
          <reference field="5" count="1">
            <x v="8"/>
          </reference>
        </references>
      </pivotArea>
    </format>
    <format dxfId="572">
      <pivotArea dataOnly="0" labelOnly="1" offset="A256" fieldPosition="0">
        <references count="1">
          <reference field="5" count="1">
            <x v="9"/>
          </reference>
        </references>
      </pivotArea>
    </format>
    <format dxfId="571">
      <pivotArea outline="0" collapsedLevelsAreSubtotals="1" fieldPosition="0">
        <references count="1">
          <reference field="5" count="7" selected="0">
            <x v="3"/>
            <x v="4"/>
            <x v="5"/>
            <x v="6"/>
            <x v="7"/>
            <x v="8"/>
            <x v="9"/>
          </reference>
        </references>
      </pivotArea>
    </format>
    <format dxfId="570">
      <pivotArea outline="0" collapsedLevelsAreSubtotals="1" fieldPosition="0">
        <references count="1">
          <reference field="5" count="7" selected="0">
            <x v="3"/>
            <x v="4"/>
            <x v="5"/>
            <x v="6"/>
            <x v="7"/>
            <x v="8"/>
            <x v="9"/>
          </reference>
        </references>
      </pivotArea>
    </format>
    <format dxfId="569">
      <pivotArea outline="0" collapsedLevelsAreSubtotals="1" fieldPosition="0">
        <references count="1">
          <reference field="5" count="7" selected="0">
            <x v="3"/>
            <x v="4"/>
            <x v="5"/>
            <x v="6"/>
            <x v="7"/>
            <x v="8"/>
            <x v="9"/>
          </reference>
        </references>
      </pivotArea>
    </format>
    <format dxfId="568">
      <pivotArea outline="0" collapsedLevelsAreSubtotals="1" fieldPosition="0"/>
    </format>
    <format dxfId="567">
      <pivotArea field="2" type="button" dataOnly="0" labelOnly="1" outline="0" axis="axisRow" fieldPosition="0"/>
    </format>
    <format dxfId="566">
      <pivotArea dataOnly="0" labelOnly="1" fieldPosition="0">
        <references count="1">
          <reference field="2" count="50">
            <x v="16"/>
            <x v="17"/>
            <x v="18"/>
            <x v="19"/>
            <x v="20"/>
            <x v="24"/>
            <x v="29"/>
            <x v="30"/>
            <x v="39"/>
            <x v="41"/>
            <x v="43"/>
            <x v="44"/>
            <x v="45"/>
            <x v="49"/>
            <x v="123"/>
            <x v="124"/>
            <x v="146"/>
            <x v="147"/>
            <x v="148"/>
            <x v="156"/>
            <x v="165"/>
            <x v="177"/>
            <x v="178"/>
            <x v="179"/>
            <x v="200"/>
            <x v="202"/>
            <x v="204"/>
            <x v="208"/>
            <x v="241"/>
            <x v="249"/>
            <x v="273"/>
            <x v="282"/>
            <x v="283"/>
            <x v="284"/>
            <x v="309"/>
            <x v="311"/>
            <x v="314"/>
            <x v="315"/>
            <x v="316"/>
            <x v="322"/>
            <x v="324"/>
            <x v="325"/>
            <x v="332"/>
            <x v="333"/>
            <x v="334"/>
            <x v="342"/>
            <x v="343"/>
            <x v="344"/>
            <x v="417"/>
            <x v="485"/>
          </reference>
        </references>
      </pivotArea>
    </format>
    <format dxfId="565">
      <pivotArea dataOnly="0" labelOnly="1" fieldPosition="0">
        <references count="1">
          <reference field="2" count="50">
            <x v="15"/>
            <x v="21"/>
            <x v="38"/>
            <x v="40"/>
            <x v="42"/>
            <x v="71"/>
            <x v="72"/>
            <x v="98"/>
            <x v="101"/>
            <x v="145"/>
            <x v="149"/>
            <x v="150"/>
            <x v="164"/>
            <x v="166"/>
            <x v="167"/>
            <x v="173"/>
            <x v="174"/>
            <x v="176"/>
            <x v="203"/>
            <x v="209"/>
            <x v="220"/>
            <x v="223"/>
            <x v="237"/>
            <x v="244"/>
            <x v="246"/>
            <x v="248"/>
            <x v="258"/>
            <x v="259"/>
            <x v="287"/>
            <x v="293"/>
            <x v="313"/>
            <x v="317"/>
            <x v="318"/>
            <x v="319"/>
            <x v="320"/>
            <x v="323"/>
            <x v="339"/>
            <x v="351"/>
            <x v="357"/>
            <x v="361"/>
            <x v="362"/>
            <x v="363"/>
            <x v="366"/>
            <x v="370"/>
            <x v="372"/>
            <x v="411"/>
            <x v="428"/>
            <x v="429"/>
            <x v="437"/>
            <x v="467"/>
          </reference>
        </references>
      </pivotArea>
    </format>
    <format dxfId="564">
      <pivotArea dataOnly="0" labelOnly="1" fieldPosition="0">
        <references count="1">
          <reference field="2" count="50">
            <x v="0"/>
            <x v="1"/>
            <x v="11"/>
            <x v="23"/>
            <x v="28"/>
            <x v="32"/>
            <x v="33"/>
            <x v="56"/>
            <x v="60"/>
            <x v="68"/>
            <x v="74"/>
            <x v="75"/>
            <x v="76"/>
            <x v="77"/>
            <x v="84"/>
            <x v="95"/>
            <x v="97"/>
            <x v="140"/>
            <x v="141"/>
            <x v="186"/>
            <x v="206"/>
            <x v="207"/>
            <x v="211"/>
            <x v="213"/>
            <x v="214"/>
            <x v="260"/>
            <x v="268"/>
            <x v="286"/>
            <x v="312"/>
            <x v="321"/>
            <x v="326"/>
            <x v="337"/>
            <x v="338"/>
            <x v="356"/>
            <x v="365"/>
            <x v="371"/>
            <x v="373"/>
            <x v="380"/>
            <x v="381"/>
            <x v="382"/>
            <x v="383"/>
            <x v="409"/>
            <x v="435"/>
            <x v="436"/>
            <x v="442"/>
            <x v="446"/>
            <x v="447"/>
            <x v="458"/>
            <x v="466"/>
            <x v="475"/>
          </reference>
        </references>
      </pivotArea>
    </format>
    <format dxfId="563">
      <pivotArea dataOnly="0" labelOnly="1" fieldPosition="0">
        <references count="1">
          <reference field="2" count="50">
            <x v="5"/>
            <x v="6"/>
            <x v="13"/>
            <x v="22"/>
            <x v="25"/>
            <x v="34"/>
            <x v="35"/>
            <x v="47"/>
            <x v="59"/>
            <x v="63"/>
            <x v="66"/>
            <x v="127"/>
            <x v="132"/>
            <x v="134"/>
            <x v="138"/>
            <x v="142"/>
            <x v="143"/>
            <x v="144"/>
            <x v="168"/>
            <x v="172"/>
            <x v="175"/>
            <x v="194"/>
            <x v="197"/>
            <x v="201"/>
            <x v="205"/>
            <x v="210"/>
            <x v="212"/>
            <x v="215"/>
            <x v="216"/>
            <x v="225"/>
            <x v="235"/>
            <x v="250"/>
            <x v="251"/>
            <x v="270"/>
            <x v="275"/>
            <x v="281"/>
            <x v="285"/>
            <x v="288"/>
            <x v="301"/>
            <x v="346"/>
            <x v="348"/>
            <x v="352"/>
            <x v="369"/>
            <x v="384"/>
            <x v="415"/>
            <x v="416"/>
            <x v="434"/>
            <x v="457"/>
            <x v="470"/>
            <x v="474"/>
          </reference>
        </references>
      </pivotArea>
    </format>
    <format dxfId="562">
      <pivotArea dataOnly="0" labelOnly="1" fieldPosition="0">
        <references count="1">
          <reference field="2" count="50">
            <x v="12"/>
            <x v="14"/>
            <x v="73"/>
            <x v="80"/>
            <x v="81"/>
            <x v="82"/>
            <x v="88"/>
            <x v="89"/>
            <x v="90"/>
            <x v="91"/>
            <x v="96"/>
            <x v="103"/>
            <x v="112"/>
            <x v="113"/>
            <x v="126"/>
            <x v="133"/>
            <x v="137"/>
            <x v="151"/>
            <x v="155"/>
            <x v="184"/>
            <x v="191"/>
            <x v="196"/>
            <x v="218"/>
            <x v="219"/>
            <x v="227"/>
            <x v="243"/>
            <x v="269"/>
            <x v="274"/>
            <x v="278"/>
            <x v="289"/>
            <x v="300"/>
            <x v="327"/>
            <x v="340"/>
            <x v="345"/>
            <x v="347"/>
            <x v="349"/>
            <x v="350"/>
            <x v="353"/>
            <x v="359"/>
            <x v="360"/>
            <x v="378"/>
            <x v="406"/>
            <x v="414"/>
            <x v="431"/>
            <x v="432"/>
            <x v="443"/>
            <x v="445"/>
            <x v="468"/>
            <x v="520"/>
            <x v="521"/>
          </reference>
        </references>
      </pivotArea>
    </format>
    <format dxfId="561">
      <pivotArea dataOnly="0" labelOnly="1" fieldPosition="0">
        <references count="1">
          <reference field="2" count="50">
            <x v="26"/>
            <x v="31"/>
            <x v="37"/>
            <x v="50"/>
            <x v="57"/>
            <x v="79"/>
            <x v="85"/>
            <x v="86"/>
            <x v="87"/>
            <x v="100"/>
            <x v="102"/>
            <x v="104"/>
            <x v="105"/>
            <x v="114"/>
            <x v="121"/>
            <x v="122"/>
            <x v="129"/>
            <x v="139"/>
            <x v="152"/>
            <x v="163"/>
            <x v="170"/>
            <x v="180"/>
            <x v="185"/>
            <x v="188"/>
            <x v="198"/>
            <x v="231"/>
            <x v="245"/>
            <x v="252"/>
            <x v="254"/>
            <x v="303"/>
            <x v="310"/>
            <x v="328"/>
            <x v="330"/>
            <x v="354"/>
            <x v="358"/>
            <x v="374"/>
            <x v="376"/>
            <x v="412"/>
            <x v="413"/>
            <x v="426"/>
            <x v="433"/>
            <x v="438"/>
            <x v="448"/>
            <x v="449"/>
            <x v="465"/>
            <x v="471"/>
            <x v="512"/>
            <x v="513"/>
            <x v="519"/>
            <x v="522"/>
          </reference>
        </references>
      </pivotArea>
    </format>
    <format dxfId="560">
      <pivotArea dataOnly="0" labelOnly="1" fieldPosition="0">
        <references count="1">
          <reference field="2" count="50">
            <x v="2"/>
            <x v="51"/>
            <x v="53"/>
            <x v="54"/>
            <x v="61"/>
            <x v="67"/>
            <x v="69"/>
            <x v="78"/>
            <x v="92"/>
            <x v="106"/>
            <x v="116"/>
            <x v="119"/>
            <x v="130"/>
            <x v="154"/>
            <x v="181"/>
            <x v="187"/>
            <x v="189"/>
            <x v="193"/>
            <x v="195"/>
            <x v="199"/>
            <x v="226"/>
            <x v="229"/>
            <x v="234"/>
            <x v="255"/>
            <x v="256"/>
            <x v="261"/>
            <x v="264"/>
            <x v="265"/>
            <x v="267"/>
            <x v="276"/>
            <x v="277"/>
            <x v="280"/>
            <x v="290"/>
            <x v="295"/>
            <x v="341"/>
            <x v="355"/>
            <x v="364"/>
            <x v="375"/>
            <x v="377"/>
            <x v="424"/>
            <x v="439"/>
            <x v="450"/>
            <x v="463"/>
            <x v="478"/>
            <x v="480"/>
            <x v="481"/>
            <x v="503"/>
            <x v="511"/>
            <x v="515"/>
            <x v="523"/>
          </reference>
        </references>
      </pivotArea>
    </format>
    <format dxfId="559">
      <pivotArea dataOnly="0" labelOnly="1" fieldPosition="0">
        <references count="1">
          <reference field="2" count="50">
            <x v="52"/>
            <x v="58"/>
            <x v="64"/>
            <x v="107"/>
            <x v="115"/>
            <x v="117"/>
            <x v="171"/>
            <x v="183"/>
            <x v="228"/>
            <x v="233"/>
            <x v="263"/>
            <x v="266"/>
            <x v="272"/>
            <x v="279"/>
            <x v="292"/>
            <x v="306"/>
            <x v="387"/>
            <x v="390"/>
            <x v="391"/>
            <x v="393"/>
            <x v="401"/>
            <x v="419"/>
            <x v="422"/>
            <x v="425"/>
            <x v="430"/>
            <x v="440"/>
            <x v="441"/>
            <x v="451"/>
            <x v="452"/>
            <x v="453"/>
            <x v="454"/>
            <x v="460"/>
            <x v="476"/>
            <x v="477"/>
            <x v="482"/>
            <x v="483"/>
            <x v="484"/>
            <x v="487"/>
            <x v="489"/>
            <x v="490"/>
            <x v="495"/>
            <x v="502"/>
            <x v="504"/>
            <x v="505"/>
            <x v="506"/>
            <x v="510"/>
            <x v="514"/>
            <x v="518"/>
            <x v="524"/>
            <x v="527"/>
          </reference>
        </references>
      </pivotArea>
    </format>
    <format dxfId="558">
      <pivotArea dataOnly="0" labelOnly="1" fieldPosition="0">
        <references count="1">
          <reference field="2" count="50">
            <x v="46"/>
            <x v="93"/>
            <x v="108"/>
            <x v="110"/>
            <x v="128"/>
            <x v="153"/>
            <x v="161"/>
            <x v="162"/>
            <x v="190"/>
            <x v="192"/>
            <x v="242"/>
            <x v="253"/>
            <x v="262"/>
            <x v="271"/>
            <x v="294"/>
            <x v="296"/>
            <x v="297"/>
            <x v="302"/>
            <x v="305"/>
            <x v="307"/>
            <x v="329"/>
            <x v="331"/>
            <x v="379"/>
            <x v="385"/>
            <x v="392"/>
            <x v="395"/>
            <x v="402"/>
            <x v="405"/>
            <x v="427"/>
            <x v="459"/>
            <x v="461"/>
            <x v="464"/>
            <x v="469"/>
            <x v="473"/>
            <x v="488"/>
            <x v="496"/>
            <x v="497"/>
            <x v="498"/>
            <x v="500"/>
            <x v="507"/>
            <x v="508"/>
            <x v="509"/>
            <x v="516"/>
            <x v="517"/>
            <x v="525"/>
            <x v="526"/>
            <x v="528"/>
            <x v="529"/>
            <x v="530"/>
            <x v="532"/>
          </reference>
        </references>
      </pivotArea>
    </format>
    <format dxfId="557">
      <pivotArea dataOnly="0" labelOnly="1" fieldPosition="0">
        <references count="1">
          <reference field="2" count="50">
            <x v="8"/>
            <x v="27"/>
            <x v="55"/>
            <x v="65"/>
            <x v="94"/>
            <x v="99"/>
            <x v="118"/>
            <x v="120"/>
            <x v="135"/>
            <x v="136"/>
            <x v="158"/>
            <x v="159"/>
            <x v="169"/>
            <x v="291"/>
            <x v="298"/>
            <x v="299"/>
            <x v="304"/>
            <x v="308"/>
            <x v="335"/>
            <x v="336"/>
            <x v="367"/>
            <x v="368"/>
            <x v="386"/>
            <x v="388"/>
            <x v="389"/>
            <x v="394"/>
            <x v="396"/>
            <x v="397"/>
            <x v="403"/>
            <x v="404"/>
            <x v="407"/>
            <x v="408"/>
            <x v="410"/>
            <x v="418"/>
            <x v="420"/>
            <x v="421"/>
            <x v="423"/>
            <x v="444"/>
            <x v="455"/>
            <x v="456"/>
            <x v="462"/>
            <x v="472"/>
            <x v="479"/>
            <x v="491"/>
            <x v="492"/>
            <x v="493"/>
            <x v="494"/>
            <x v="499"/>
            <x v="501"/>
            <x v="531"/>
          </reference>
        </references>
      </pivotArea>
    </format>
    <format dxfId="556">
      <pivotArea dataOnly="0" labelOnly="1" fieldPosition="0">
        <references count="1">
          <reference field="2" count="34">
            <x v="3"/>
            <x v="4"/>
            <x v="7"/>
            <x v="9"/>
            <x v="10"/>
            <x v="36"/>
            <x v="48"/>
            <x v="62"/>
            <x v="70"/>
            <x v="83"/>
            <x v="109"/>
            <x v="111"/>
            <x v="125"/>
            <x v="131"/>
            <x v="157"/>
            <x v="160"/>
            <x v="182"/>
            <x v="217"/>
            <x v="221"/>
            <x v="222"/>
            <x v="224"/>
            <x v="230"/>
            <x v="232"/>
            <x v="236"/>
            <x v="238"/>
            <x v="239"/>
            <x v="240"/>
            <x v="247"/>
            <x v="257"/>
            <x v="398"/>
            <x v="399"/>
            <x v="400"/>
            <x v="486"/>
            <x v="533"/>
          </reference>
        </references>
      </pivotArea>
    </format>
    <format dxfId="555">
      <pivotArea dataOnly="0" labelOnly="1" grandRow="1" outline="0" fieldPosition="0"/>
    </format>
    <format dxfId="554">
      <pivotArea dataOnly="0" labelOnly="1" offset="IV256" fieldPosition="0">
        <references count="1">
          <reference field="5" count="1">
            <x v="3"/>
          </reference>
        </references>
      </pivotArea>
    </format>
    <format dxfId="553">
      <pivotArea dataOnly="0" labelOnly="1" offset="IV256" fieldPosition="0">
        <references count="1">
          <reference field="5" count="1">
            <x v="4"/>
          </reference>
        </references>
      </pivotArea>
    </format>
    <format dxfId="552">
      <pivotArea dataOnly="0" labelOnly="1" offset="IV256" fieldPosition="0">
        <references count="1">
          <reference field="5" count="1">
            <x v="5"/>
          </reference>
        </references>
      </pivotArea>
    </format>
    <format dxfId="551">
      <pivotArea dataOnly="0" labelOnly="1" offset="IV256" fieldPosition="0">
        <references count="1">
          <reference field="5" count="1">
            <x v="6"/>
          </reference>
        </references>
      </pivotArea>
    </format>
    <format dxfId="550">
      <pivotArea dataOnly="0" labelOnly="1" offset="IV256" fieldPosition="0">
        <references count="1">
          <reference field="5" count="1">
            <x v="7"/>
          </reference>
        </references>
      </pivotArea>
    </format>
    <format dxfId="549">
      <pivotArea dataOnly="0" labelOnly="1" offset="IV256" fieldPosition="0">
        <references count="1">
          <reference field="5" count="1">
            <x v="8"/>
          </reference>
        </references>
      </pivotArea>
    </format>
    <format dxfId="548">
      <pivotArea dataOnly="0" labelOnly="1" offset="IV256" fieldPosition="0">
        <references count="1">
          <reference field="5" count="1">
            <x v="9"/>
          </reference>
        </references>
      </pivotArea>
    </format>
    <format dxfId="547">
      <pivotArea dataOnly="0" labelOnly="1" grandCol="1" outline="0" offset="IV256" fieldPosition="0"/>
    </format>
    <format dxfId="546">
      <pivotArea dataOnly="0" labelOnly="1" fieldPosition="0">
        <references count="1">
          <reference field="2" count="50">
            <x v="16"/>
            <x v="17"/>
            <x v="18"/>
            <x v="19"/>
            <x v="20"/>
            <x v="24"/>
            <x v="29"/>
            <x v="30"/>
            <x v="39"/>
            <x v="41"/>
            <x v="43"/>
            <x v="44"/>
            <x v="45"/>
            <x v="49"/>
            <x v="123"/>
            <x v="124"/>
            <x v="146"/>
            <x v="147"/>
            <x v="148"/>
            <x v="156"/>
            <x v="165"/>
            <x v="166"/>
            <x v="177"/>
            <x v="179"/>
            <x v="200"/>
            <x v="202"/>
            <x v="204"/>
            <x v="208"/>
            <x v="241"/>
            <x v="249"/>
            <x v="273"/>
            <x v="282"/>
            <x v="283"/>
            <x v="284"/>
            <x v="309"/>
            <x v="311"/>
            <x v="314"/>
            <x v="315"/>
            <x v="316"/>
            <x v="322"/>
            <x v="324"/>
            <x v="325"/>
            <x v="332"/>
            <x v="333"/>
            <x v="334"/>
            <x v="342"/>
            <x v="343"/>
            <x v="344"/>
            <x v="417"/>
            <x v="485"/>
          </reference>
        </references>
      </pivotArea>
    </format>
    <format dxfId="545">
      <pivotArea dataOnly="0" labelOnly="1" fieldPosition="0">
        <references count="1">
          <reference field="2" count="50">
            <x v="15"/>
            <x v="21"/>
            <x v="38"/>
            <x v="40"/>
            <x v="42"/>
            <x v="71"/>
            <x v="72"/>
            <x v="98"/>
            <x v="101"/>
            <x v="145"/>
            <x v="149"/>
            <x v="150"/>
            <x v="164"/>
            <x v="167"/>
            <x v="173"/>
            <x v="174"/>
            <x v="176"/>
            <x v="203"/>
            <x v="206"/>
            <x v="209"/>
            <x v="220"/>
            <x v="223"/>
            <x v="237"/>
            <x v="244"/>
            <x v="246"/>
            <x v="248"/>
            <x v="258"/>
            <x v="259"/>
            <x v="287"/>
            <x v="293"/>
            <x v="313"/>
            <x v="317"/>
            <x v="318"/>
            <x v="319"/>
            <x v="320"/>
            <x v="323"/>
            <x v="339"/>
            <x v="351"/>
            <x v="357"/>
            <x v="361"/>
            <x v="362"/>
            <x v="363"/>
            <x v="366"/>
            <x v="370"/>
            <x v="372"/>
            <x v="411"/>
            <x v="428"/>
            <x v="429"/>
            <x v="437"/>
            <x v="467"/>
          </reference>
        </references>
      </pivotArea>
    </format>
    <format dxfId="544">
      <pivotArea dataOnly="0" labelOnly="1" fieldPosition="0">
        <references count="1">
          <reference field="2" count="50">
            <x v="0"/>
            <x v="1"/>
            <x v="11"/>
            <x v="23"/>
            <x v="28"/>
            <x v="32"/>
            <x v="33"/>
            <x v="56"/>
            <x v="60"/>
            <x v="68"/>
            <x v="74"/>
            <x v="75"/>
            <x v="76"/>
            <x v="77"/>
            <x v="84"/>
            <x v="95"/>
            <x v="97"/>
            <x v="140"/>
            <x v="141"/>
            <x v="186"/>
            <x v="207"/>
            <x v="210"/>
            <x v="211"/>
            <x v="213"/>
            <x v="214"/>
            <x v="260"/>
            <x v="268"/>
            <x v="286"/>
            <x v="312"/>
            <x v="321"/>
            <x v="326"/>
            <x v="337"/>
            <x v="338"/>
            <x v="356"/>
            <x v="365"/>
            <x v="371"/>
            <x v="373"/>
            <x v="380"/>
            <x v="381"/>
            <x v="382"/>
            <x v="383"/>
            <x v="409"/>
            <x v="435"/>
            <x v="436"/>
            <x v="442"/>
            <x v="446"/>
            <x v="447"/>
            <x v="458"/>
            <x v="466"/>
            <x v="475"/>
          </reference>
        </references>
      </pivotArea>
    </format>
    <format dxfId="543">
      <pivotArea dataOnly="0" labelOnly="1" fieldPosition="0">
        <references count="1">
          <reference field="2" count="50">
            <x v="5"/>
            <x v="6"/>
            <x v="13"/>
            <x v="22"/>
            <x v="25"/>
            <x v="34"/>
            <x v="35"/>
            <x v="47"/>
            <x v="59"/>
            <x v="63"/>
            <x v="66"/>
            <x v="127"/>
            <x v="132"/>
            <x v="134"/>
            <x v="138"/>
            <x v="142"/>
            <x v="143"/>
            <x v="144"/>
            <x v="168"/>
            <x v="172"/>
            <x v="175"/>
            <x v="194"/>
            <x v="197"/>
            <x v="201"/>
            <x v="205"/>
            <x v="212"/>
            <x v="215"/>
            <x v="216"/>
            <x v="225"/>
            <x v="235"/>
            <x v="250"/>
            <x v="251"/>
            <x v="270"/>
            <x v="275"/>
            <x v="281"/>
            <x v="285"/>
            <x v="288"/>
            <x v="301"/>
            <x v="346"/>
            <x v="348"/>
            <x v="352"/>
            <x v="353"/>
            <x v="369"/>
            <x v="384"/>
            <x v="415"/>
            <x v="416"/>
            <x v="434"/>
            <x v="457"/>
            <x v="470"/>
            <x v="474"/>
          </reference>
        </references>
      </pivotArea>
    </format>
    <format dxfId="542">
      <pivotArea dataOnly="0" labelOnly="1" fieldPosition="0">
        <references count="1">
          <reference field="2" count="50">
            <x v="12"/>
            <x v="14"/>
            <x v="73"/>
            <x v="80"/>
            <x v="81"/>
            <x v="82"/>
            <x v="88"/>
            <x v="89"/>
            <x v="90"/>
            <x v="91"/>
            <x v="96"/>
            <x v="103"/>
            <x v="112"/>
            <x v="113"/>
            <x v="126"/>
            <x v="133"/>
            <x v="137"/>
            <x v="139"/>
            <x v="151"/>
            <x v="155"/>
            <x v="184"/>
            <x v="191"/>
            <x v="196"/>
            <x v="218"/>
            <x v="219"/>
            <x v="227"/>
            <x v="243"/>
            <x v="269"/>
            <x v="274"/>
            <x v="278"/>
            <x v="289"/>
            <x v="300"/>
            <x v="327"/>
            <x v="340"/>
            <x v="345"/>
            <x v="347"/>
            <x v="349"/>
            <x v="350"/>
            <x v="359"/>
            <x v="360"/>
            <x v="378"/>
            <x v="406"/>
            <x v="414"/>
            <x v="431"/>
            <x v="432"/>
            <x v="443"/>
            <x v="445"/>
            <x v="468"/>
            <x v="520"/>
            <x v="521"/>
          </reference>
        </references>
      </pivotArea>
    </format>
    <format dxfId="541">
      <pivotArea dataOnly="0" labelOnly="1" fieldPosition="0">
        <references count="1">
          <reference field="2" count="50">
            <x v="26"/>
            <x v="31"/>
            <x v="37"/>
            <x v="50"/>
            <x v="57"/>
            <x v="78"/>
            <x v="79"/>
            <x v="85"/>
            <x v="86"/>
            <x v="87"/>
            <x v="100"/>
            <x v="102"/>
            <x v="104"/>
            <x v="105"/>
            <x v="114"/>
            <x v="121"/>
            <x v="122"/>
            <x v="129"/>
            <x v="152"/>
            <x v="163"/>
            <x v="170"/>
            <x v="180"/>
            <x v="185"/>
            <x v="188"/>
            <x v="198"/>
            <x v="231"/>
            <x v="245"/>
            <x v="252"/>
            <x v="254"/>
            <x v="303"/>
            <x v="310"/>
            <x v="328"/>
            <x v="330"/>
            <x v="354"/>
            <x v="358"/>
            <x v="374"/>
            <x v="376"/>
            <x v="412"/>
            <x v="413"/>
            <x v="426"/>
            <x v="433"/>
            <x v="438"/>
            <x v="448"/>
            <x v="449"/>
            <x v="465"/>
            <x v="471"/>
            <x v="512"/>
            <x v="513"/>
            <x v="519"/>
            <x v="522"/>
          </reference>
        </references>
      </pivotArea>
    </format>
    <format dxfId="540">
      <pivotArea dataOnly="0" labelOnly="1" fieldPosition="0">
        <references count="1">
          <reference field="2" count="50">
            <x v="2"/>
            <x v="51"/>
            <x v="53"/>
            <x v="54"/>
            <x v="61"/>
            <x v="67"/>
            <x v="69"/>
            <x v="92"/>
            <x v="106"/>
            <x v="116"/>
            <x v="119"/>
            <x v="130"/>
            <x v="154"/>
            <x v="181"/>
            <x v="187"/>
            <x v="189"/>
            <x v="193"/>
            <x v="195"/>
            <x v="199"/>
            <x v="226"/>
            <x v="229"/>
            <x v="234"/>
            <x v="255"/>
            <x v="256"/>
            <x v="261"/>
            <x v="264"/>
            <x v="265"/>
            <x v="267"/>
            <x v="276"/>
            <x v="277"/>
            <x v="280"/>
            <x v="290"/>
            <x v="295"/>
            <x v="341"/>
            <x v="355"/>
            <x v="364"/>
            <x v="375"/>
            <x v="377"/>
            <x v="424"/>
            <x v="439"/>
            <x v="450"/>
            <x v="463"/>
            <x v="478"/>
            <x v="480"/>
            <x v="481"/>
            <x v="503"/>
            <x v="511"/>
            <x v="515"/>
            <x v="523"/>
            <x v="524"/>
          </reference>
        </references>
      </pivotArea>
    </format>
    <format dxfId="539">
      <pivotArea dataOnly="0" labelOnly="1" fieldPosition="0">
        <references count="1">
          <reference field="2" count="50">
            <x v="52"/>
            <x v="58"/>
            <x v="64"/>
            <x v="107"/>
            <x v="115"/>
            <x v="117"/>
            <x v="171"/>
            <x v="183"/>
            <x v="228"/>
            <x v="233"/>
            <x v="262"/>
            <x v="263"/>
            <x v="266"/>
            <x v="272"/>
            <x v="279"/>
            <x v="292"/>
            <x v="306"/>
            <x v="387"/>
            <x v="390"/>
            <x v="391"/>
            <x v="393"/>
            <x v="401"/>
            <x v="419"/>
            <x v="422"/>
            <x v="425"/>
            <x v="430"/>
            <x v="440"/>
            <x v="441"/>
            <x v="451"/>
            <x v="452"/>
            <x v="453"/>
            <x v="454"/>
            <x v="460"/>
            <x v="476"/>
            <x v="477"/>
            <x v="482"/>
            <x v="483"/>
            <x v="484"/>
            <x v="487"/>
            <x v="489"/>
            <x v="490"/>
            <x v="495"/>
            <x v="502"/>
            <x v="504"/>
            <x v="505"/>
            <x v="506"/>
            <x v="510"/>
            <x v="514"/>
            <x v="518"/>
            <x v="527"/>
          </reference>
        </references>
      </pivotArea>
    </format>
    <format dxfId="538">
      <pivotArea dataOnly="0" labelOnly="1" fieldPosition="0">
        <references count="1">
          <reference field="2" count="50">
            <x v="46"/>
            <x v="93"/>
            <x v="108"/>
            <x v="110"/>
            <x v="128"/>
            <x v="153"/>
            <x v="161"/>
            <x v="162"/>
            <x v="190"/>
            <x v="192"/>
            <x v="242"/>
            <x v="253"/>
            <x v="271"/>
            <x v="294"/>
            <x v="296"/>
            <x v="297"/>
            <x v="302"/>
            <x v="305"/>
            <x v="307"/>
            <x v="329"/>
            <x v="331"/>
            <x v="379"/>
            <x v="385"/>
            <x v="392"/>
            <x v="394"/>
            <x v="395"/>
            <x v="402"/>
            <x v="405"/>
            <x v="427"/>
            <x v="459"/>
            <x v="461"/>
            <x v="464"/>
            <x v="469"/>
            <x v="473"/>
            <x v="488"/>
            <x v="496"/>
            <x v="497"/>
            <x v="498"/>
            <x v="500"/>
            <x v="507"/>
            <x v="508"/>
            <x v="509"/>
            <x v="516"/>
            <x v="517"/>
            <x v="525"/>
            <x v="526"/>
            <x v="528"/>
            <x v="529"/>
            <x v="530"/>
            <x v="532"/>
          </reference>
        </references>
      </pivotArea>
    </format>
    <format dxfId="537">
      <pivotArea dataOnly="0" labelOnly="1" fieldPosition="0">
        <references count="1">
          <reference field="2" count="50">
            <x v="8"/>
            <x v="27"/>
            <x v="55"/>
            <x v="65"/>
            <x v="94"/>
            <x v="99"/>
            <x v="118"/>
            <x v="120"/>
            <x v="135"/>
            <x v="136"/>
            <x v="158"/>
            <x v="159"/>
            <x v="169"/>
            <x v="291"/>
            <x v="298"/>
            <x v="299"/>
            <x v="304"/>
            <x v="308"/>
            <x v="335"/>
            <x v="336"/>
            <x v="367"/>
            <x v="368"/>
            <x v="386"/>
            <x v="388"/>
            <x v="389"/>
            <x v="396"/>
            <x v="397"/>
            <x v="403"/>
            <x v="404"/>
            <x v="407"/>
            <x v="408"/>
            <x v="410"/>
            <x v="418"/>
            <x v="420"/>
            <x v="421"/>
            <x v="423"/>
            <x v="444"/>
            <x v="455"/>
            <x v="456"/>
            <x v="462"/>
            <x v="472"/>
            <x v="479"/>
            <x v="486"/>
            <x v="491"/>
            <x v="492"/>
            <x v="493"/>
            <x v="494"/>
            <x v="499"/>
            <x v="501"/>
            <x v="531"/>
          </reference>
        </references>
      </pivotArea>
    </format>
    <format dxfId="536">
      <pivotArea collapsedLevelsAreSubtotals="1" fieldPosition="0">
        <references count="1">
          <reference field="2" count="1">
            <x v="49"/>
          </reference>
        </references>
      </pivotArea>
    </format>
    <format dxfId="535">
      <pivotArea dataOnly="0" labelOnly="1" fieldPosition="0">
        <references count="1">
          <reference field="2" count="1">
            <x v="49"/>
          </reference>
        </references>
      </pivotArea>
    </format>
    <format dxfId="534">
      <pivotArea dataOnly="0" labelOnly="1" grandCol="1" outline="0" offset="IV1" fieldPosition="0"/>
    </format>
    <format dxfId="533">
      <pivotArea collapsedLevelsAreSubtotals="1" fieldPosition="0">
        <references count="1">
          <reference field="2" count="1">
            <x v="232"/>
          </reference>
        </references>
      </pivotArea>
    </format>
    <format dxfId="532">
      <pivotArea dataOnly="0" labelOnly="1" fieldPosition="0">
        <references count="1">
          <reference field="2" count="1">
            <x v="232"/>
          </reference>
        </references>
      </pivotArea>
    </format>
    <format dxfId="531">
      <pivotArea dataOnly="0" labelOnly="1" offset="IV1" fieldPosition="0">
        <references count="1">
          <reference field="5" count="1">
            <x v="1"/>
          </reference>
        </references>
      </pivotArea>
    </format>
    <format dxfId="530">
      <pivotArea dataOnly="0" labelOnly="1" offset="IV1" fieldPosition="0">
        <references count="1">
          <reference field="5" count="1">
            <x v="2"/>
          </reference>
        </references>
      </pivotArea>
    </format>
    <format dxfId="529">
      <pivotArea dataOnly="0" labelOnly="1" offset="IV1" fieldPosition="0">
        <references count="1">
          <reference field="5" count="1">
            <x v="1"/>
          </reference>
        </references>
      </pivotArea>
    </format>
    <format dxfId="528">
      <pivotArea dataOnly="0" labelOnly="1" offset="IV1" fieldPosition="0">
        <references count="1">
          <reference field="5" count="1">
            <x v="2"/>
          </reference>
        </references>
      </pivotArea>
    </format>
    <format dxfId="527">
      <pivotArea dataOnly="0" labelOnly="1" offset="IV1" fieldPosition="0">
        <references count="1">
          <reference field="5" count="1">
            <x v="10"/>
          </reference>
        </references>
      </pivotArea>
    </format>
    <format dxfId="526">
      <pivotArea dataOnly="0" labelOnly="1" offset="IV1" fieldPosition="0">
        <references count="1">
          <reference field="5" count="1">
            <x v="11"/>
          </reference>
        </references>
      </pivotArea>
    </format>
    <format dxfId="525">
      <pivotArea dataOnly="0" labelOnly="1" offset="IV1" fieldPosition="0">
        <references count="1">
          <reference field="5" count="1">
            <x v="12"/>
          </reference>
        </references>
      </pivotArea>
    </format>
    <format dxfId="524">
      <pivotArea dataOnly="0" labelOnly="1" offset="IV1" fieldPosition="0">
        <references count="1">
          <reference field="5" count="1">
            <x v="10"/>
          </reference>
        </references>
      </pivotArea>
    </format>
    <format dxfId="523">
      <pivotArea dataOnly="0" labelOnly="1" offset="IV1" fieldPosition="0">
        <references count="1">
          <reference field="5" count="1">
            <x v="11"/>
          </reference>
        </references>
      </pivotArea>
    </format>
    <format dxfId="522">
      <pivotArea dataOnly="0" labelOnly="1" offset="IV1" fieldPosition="0">
        <references count="1">
          <reference field="5" count="1">
            <x v="12"/>
          </reference>
        </references>
      </pivotArea>
    </format>
    <format dxfId="521">
      <pivotArea dataOnly="0" labelOnly="1" offset="IV1" fieldPosition="0">
        <references count="1">
          <reference field="5" count="1">
            <x v="10"/>
          </reference>
        </references>
      </pivotArea>
    </format>
    <format dxfId="520">
      <pivotArea dataOnly="0" labelOnly="1" offset="IV1" fieldPosition="0">
        <references count="1">
          <reference field="5" count="1">
            <x v="11"/>
          </reference>
        </references>
      </pivotArea>
    </format>
    <format dxfId="519">
      <pivotArea dataOnly="0" labelOnly="1" offset="IV1" fieldPosition="0">
        <references count="1">
          <reference field="5" count="1">
            <x v="12"/>
          </reference>
        </references>
      </pivotArea>
    </format>
    <format dxfId="518">
      <pivotArea dataOnly="0" labelOnly="1" offset="IV1" fieldPosition="0">
        <references count="1">
          <reference field="5" count="1">
            <x v="1"/>
          </reference>
        </references>
      </pivotArea>
    </format>
    <format dxfId="517">
      <pivotArea dataOnly="0" labelOnly="1" offset="IV1" fieldPosition="0">
        <references count="1">
          <reference field="5" count="1">
            <x v="2"/>
          </reference>
        </references>
      </pivotArea>
    </format>
    <format dxfId="516">
      <pivotArea outline="0" collapsedLevelsAreSubtotals="1" fieldPosition="0">
        <references count="1">
          <reference field="5" count="2" selected="0">
            <x v="1"/>
            <x v="2"/>
          </reference>
        </references>
      </pivotArea>
    </format>
    <format dxfId="515">
      <pivotArea outline="0" collapsedLevelsAreSubtotals="1" fieldPosition="0">
        <references count="1">
          <reference field="5" count="2" selected="0">
            <x v="1"/>
            <x v="2"/>
          </reference>
        </references>
      </pivotArea>
    </format>
    <format dxfId="514">
      <pivotArea outline="0" collapsedLevelsAreSubtotals="1" fieldPosition="0">
        <references count="1">
          <reference field="5" count="3" selected="0">
            <x v="10"/>
            <x v="11"/>
            <x v="12"/>
          </reference>
        </references>
      </pivotArea>
    </format>
    <format dxfId="513">
      <pivotArea dataOnly="0" labelOnly="1" fieldPosition="0">
        <references count="1">
          <reference field="2" count="50">
            <x v="16"/>
            <x v="17"/>
            <x v="18"/>
            <x v="19"/>
            <x v="20"/>
            <x v="24"/>
            <x v="29"/>
            <x v="30"/>
            <x v="39"/>
            <x v="41"/>
            <x v="43"/>
            <x v="44"/>
            <x v="45"/>
            <x v="49"/>
            <x v="123"/>
            <x v="124"/>
            <x v="146"/>
            <x v="147"/>
            <x v="148"/>
            <x v="156"/>
            <x v="165"/>
            <x v="177"/>
            <x v="178"/>
            <x v="179"/>
            <x v="200"/>
            <x v="202"/>
            <x v="204"/>
            <x v="208"/>
            <x v="241"/>
            <x v="249"/>
            <x v="273"/>
            <x v="282"/>
            <x v="283"/>
            <x v="284"/>
            <x v="309"/>
            <x v="311"/>
            <x v="314"/>
            <x v="315"/>
            <x v="316"/>
            <x v="322"/>
            <x v="324"/>
            <x v="325"/>
            <x v="332"/>
            <x v="333"/>
            <x v="334"/>
            <x v="342"/>
            <x v="343"/>
            <x v="344"/>
            <x v="417"/>
            <x v="485"/>
          </reference>
        </references>
      </pivotArea>
    </format>
    <format dxfId="512">
      <pivotArea dataOnly="0" labelOnly="1" fieldPosition="0">
        <references count="1">
          <reference field="2" count="50">
            <x v="15"/>
            <x v="21"/>
            <x v="38"/>
            <x v="40"/>
            <x v="42"/>
            <x v="71"/>
            <x v="72"/>
            <x v="98"/>
            <x v="101"/>
            <x v="145"/>
            <x v="149"/>
            <x v="150"/>
            <x v="164"/>
            <x v="166"/>
            <x v="167"/>
            <x v="173"/>
            <x v="174"/>
            <x v="176"/>
            <x v="203"/>
            <x v="209"/>
            <x v="220"/>
            <x v="223"/>
            <x v="237"/>
            <x v="244"/>
            <x v="246"/>
            <x v="248"/>
            <x v="258"/>
            <x v="259"/>
            <x v="287"/>
            <x v="293"/>
            <x v="313"/>
            <x v="317"/>
            <x v="318"/>
            <x v="319"/>
            <x v="320"/>
            <x v="323"/>
            <x v="339"/>
            <x v="351"/>
            <x v="357"/>
            <x v="361"/>
            <x v="362"/>
            <x v="363"/>
            <x v="366"/>
            <x v="370"/>
            <x v="372"/>
            <x v="411"/>
            <x v="428"/>
            <x v="429"/>
            <x v="437"/>
            <x v="467"/>
          </reference>
        </references>
      </pivotArea>
    </format>
    <format dxfId="511">
      <pivotArea dataOnly="0" labelOnly="1" fieldPosition="0">
        <references count="1">
          <reference field="2" count="50">
            <x v="0"/>
            <x v="1"/>
            <x v="11"/>
            <x v="23"/>
            <x v="28"/>
            <x v="32"/>
            <x v="33"/>
            <x v="56"/>
            <x v="60"/>
            <x v="68"/>
            <x v="74"/>
            <x v="75"/>
            <x v="76"/>
            <x v="77"/>
            <x v="84"/>
            <x v="95"/>
            <x v="97"/>
            <x v="140"/>
            <x v="141"/>
            <x v="186"/>
            <x v="206"/>
            <x v="207"/>
            <x v="211"/>
            <x v="213"/>
            <x v="214"/>
            <x v="260"/>
            <x v="268"/>
            <x v="286"/>
            <x v="312"/>
            <x v="321"/>
            <x v="326"/>
            <x v="337"/>
            <x v="338"/>
            <x v="356"/>
            <x v="365"/>
            <x v="371"/>
            <x v="373"/>
            <x v="380"/>
            <x v="381"/>
            <x v="382"/>
            <x v="383"/>
            <x v="409"/>
            <x v="435"/>
            <x v="436"/>
            <x v="442"/>
            <x v="446"/>
            <x v="447"/>
            <x v="458"/>
            <x v="466"/>
            <x v="475"/>
          </reference>
        </references>
      </pivotArea>
    </format>
    <format dxfId="510">
      <pivotArea dataOnly="0" labelOnly="1" fieldPosition="0">
        <references count="1">
          <reference field="2" count="50">
            <x v="5"/>
            <x v="6"/>
            <x v="13"/>
            <x v="22"/>
            <x v="25"/>
            <x v="34"/>
            <x v="35"/>
            <x v="47"/>
            <x v="59"/>
            <x v="63"/>
            <x v="66"/>
            <x v="127"/>
            <x v="132"/>
            <x v="134"/>
            <x v="138"/>
            <x v="142"/>
            <x v="143"/>
            <x v="144"/>
            <x v="168"/>
            <x v="172"/>
            <x v="175"/>
            <x v="194"/>
            <x v="197"/>
            <x v="201"/>
            <x v="205"/>
            <x v="210"/>
            <x v="212"/>
            <x v="215"/>
            <x v="216"/>
            <x v="225"/>
            <x v="235"/>
            <x v="250"/>
            <x v="251"/>
            <x v="270"/>
            <x v="275"/>
            <x v="281"/>
            <x v="285"/>
            <x v="288"/>
            <x v="301"/>
            <x v="346"/>
            <x v="348"/>
            <x v="352"/>
            <x v="369"/>
            <x v="384"/>
            <x v="415"/>
            <x v="416"/>
            <x v="434"/>
            <x v="457"/>
            <x v="470"/>
            <x v="474"/>
          </reference>
        </references>
      </pivotArea>
    </format>
    <format dxfId="509">
      <pivotArea dataOnly="0" labelOnly="1" fieldPosition="0">
        <references count="1">
          <reference field="2" count="50">
            <x v="12"/>
            <x v="14"/>
            <x v="73"/>
            <x v="80"/>
            <x v="81"/>
            <x v="82"/>
            <x v="88"/>
            <x v="89"/>
            <x v="90"/>
            <x v="91"/>
            <x v="96"/>
            <x v="103"/>
            <x v="112"/>
            <x v="113"/>
            <x v="126"/>
            <x v="133"/>
            <x v="137"/>
            <x v="151"/>
            <x v="155"/>
            <x v="184"/>
            <x v="191"/>
            <x v="196"/>
            <x v="218"/>
            <x v="219"/>
            <x v="227"/>
            <x v="243"/>
            <x v="269"/>
            <x v="274"/>
            <x v="278"/>
            <x v="289"/>
            <x v="300"/>
            <x v="327"/>
            <x v="340"/>
            <x v="345"/>
            <x v="347"/>
            <x v="349"/>
            <x v="350"/>
            <x v="353"/>
            <x v="359"/>
            <x v="360"/>
            <x v="378"/>
            <x v="406"/>
            <x v="414"/>
            <x v="431"/>
            <x v="432"/>
            <x v="443"/>
            <x v="445"/>
            <x v="468"/>
            <x v="520"/>
            <x v="521"/>
          </reference>
        </references>
      </pivotArea>
    </format>
    <format dxfId="508">
      <pivotArea dataOnly="0" labelOnly="1" fieldPosition="0">
        <references count="1">
          <reference field="2" count="50">
            <x v="26"/>
            <x v="31"/>
            <x v="37"/>
            <x v="50"/>
            <x v="57"/>
            <x v="79"/>
            <x v="85"/>
            <x v="86"/>
            <x v="87"/>
            <x v="100"/>
            <x v="102"/>
            <x v="104"/>
            <x v="105"/>
            <x v="114"/>
            <x v="121"/>
            <x v="122"/>
            <x v="129"/>
            <x v="139"/>
            <x v="152"/>
            <x v="163"/>
            <x v="170"/>
            <x v="180"/>
            <x v="185"/>
            <x v="188"/>
            <x v="198"/>
            <x v="231"/>
            <x v="245"/>
            <x v="252"/>
            <x v="254"/>
            <x v="303"/>
            <x v="310"/>
            <x v="328"/>
            <x v="330"/>
            <x v="354"/>
            <x v="358"/>
            <x v="374"/>
            <x v="376"/>
            <x v="412"/>
            <x v="413"/>
            <x v="426"/>
            <x v="433"/>
            <x v="438"/>
            <x v="448"/>
            <x v="449"/>
            <x v="465"/>
            <x v="471"/>
            <x v="512"/>
            <x v="513"/>
            <x v="519"/>
            <x v="522"/>
          </reference>
        </references>
      </pivotArea>
    </format>
    <format dxfId="507">
      <pivotArea dataOnly="0" labelOnly="1" fieldPosition="0">
        <references count="1">
          <reference field="2" count="50">
            <x v="2"/>
            <x v="51"/>
            <x v="53"/>
            <x v="54"/>
            <x v="61"/>
            <x v="67"/>
            <x v="69"/>
            <x v="78"/>
            <x v="92"/>
            <x v="106"/>
            <x v="116"/>
            <x v="119"/>
            <x v="130"/>
            <x v="154"/>
            <x v="181"/>
            <x v="187"/>
            <x v="189"/>
            <x v="193"/>
            <x v="195"/>
            <x v="199"/>
            <x v="226"/>
            <x v="229"/>
            <x v="234"/>
            <x v="255"/>
            <x v="256"/>
            <x v="261"/>
            <x v="264"/>
            <x v="265"/>
            <x v="267"/>
            <x v="276"/>
            <x v="277"/>
            <x v="280"/>
            <x v="290"/>
            <x v="295"/>
            <x v="341"/>
            <x v="355"/>
            <x v="364"/>
            <x v="375"/>
            <x v="377"/>
            <x v="424"/>
            <x v="439"/>
            <x v="450"/>
            <x v="463"/>
            <x v="478"/>
            <x v="480"/>
            <x v="481"/>
            <x v="503"/>
            <x v="511"/>
            <x v="515"/>
            <x v="523"/>
          </reference>
        </references>
      </pivotArea>
    </format>
    <format dxfId="506">
      <pivotArea dataOnly="0" labelOnly="1" fieldPosition="0">
        <references count="1">
          <reference field="2" count="50">
            <x v="52"/>
            <x v="58"/>
            <x v="64"/>
            <x v="107"/>
            <x v="115"/>
            <x v="117"/>
            <x v="171"/>
            <x v="183"/>
            <x v="228"/>
            <x v="233"/>
            <x v="263"/>
            <x v="266"/>
            <x v="272"/>
            <x v="279"/>
            <x v="292"/>
            <x v="306"/>
            <x v="387"/>
            <x v="390"/>
            <x v="391"/>
            <x v="393"/>
            <x v="401"/>
            <x v="419"/>
            <x v="422"/>
            <x v="425"/>
            <x v="430"/>
            <x v="440"/>
            <x v="441"/>
            <x v="451"/>
            <x v="452"/>
            <x v="453"/>
            <x v="454"/>
            <x v="460"/>
            <x v="476"/>
            <x v="477"/>
            <x v="482"/>
            <x v="483"/>
            <x v="484"/>
            <x v="487"/>
            <x v="489"/>
            <x v="490"/>
            <x v="495"/>
            <x v="502"/>
            <x v="504"/>
            <x v="505"/>
            <x v="506"/>
            <x v="510"/>
            <x v="514"/>
            <x v="518"/>
            <x v="524"/>
            <x v="527"/>
          </reference>
        </references>
      </pivotArea>
    </format>
    <format dxfId="505">
      <pivotArea dataOnly="0" labelOnly="1" fieldPosition="0">
        <references count="1">
          <reference field="2" count="50">
            <x v="46"/>
            <x v="93"/>
            <x v="108"/>
            <x v="110"/>
            <x v="128"/>
            <x v="153"/>
            <x v="161"/>
            <x v="162"/>
            <x v="190"/>
            <x v="192"/>
            <x v="242"/>
            <x v="253"/>
            <x v="262"/>
            <x v="271"/>
            <x v="294"/>
            <x v="296"/>
            <x v="297"/>
            <x v="302"/>
            <x v="305"/>
            <x v="307"/>
            <x v="329"/>
            <x v="331"/>
            <x v="379"/>
            <x v="385"/>
            <x v="392"/>
            <x v="395"/>
            <x v="402"/>
            <x v="405"/>
            <x v="427"/>
            <x v="459"/>
            <x v="461"/>
            <x v="464"/>
            <x v="469"/>
            <x v="473"/>
            <x v="488"/>
            <x v="496"/>
            <x v="497"/>
            <x v="498"/>
            <x v="500"/>
            <x v="507"/>
            <x v="508"/>
            <x v="509"/>
            <x v="516"/>
            <x v="517"/>
            <x v="525"/>
            <x v="526"/>
            <x v="528"/>
            <x v="529"/>
            <x v="530"/>
            <x v="532"/>
          </reference>
        </references>
      </pivotArea>
    </format>
    <format dxfId="504">
      <pivotArea dataOnly="0" labelOnly="1" fieldPosition="0">
        <references count="1">
          <reference field="2" count="50">
            <x v="8"/>
            <x v="27"/>
            <x v="55"/>
            <x v="65"/>
            <x v="94"/>
            <x v="99"/>
            <x v="118"/>
            <x v="120"/>
            <x v="135"/>
            <x v="136"/>
            <x v="158"/>
            <x v="159"/>
            <x v="169"/>
            <x v="291"/>
            <x v="298"/>
            <x v="299"/>
            <x v="304"/>
            <x v="308"/>
            <x v="335"/>
            <x v="336"/>
            <x v="367"/>
            <x v="368"/>
            <x v="386"/>
            <x v="388"/>
            <x v="389"/>
            <x v="394"/>
            <x v="396"/>
            <x v="397"/>
            <x v="403"/>
            <x v="404"/>
            <x v="407"/>
            <x v="408"/>
            <x v="410"/>
            <x v="418"/>
            <x v="420"/>
            <x v="421"/>
            <x v="423"/>
            <x v="444"/>
            <x v="455"/>
            <x v="456"/>
            <x v="462"/>
            <x v="472"/>
            <x v="479"/>
            <x v="491"/>
            <x v="492"/>
            <x v="493"/>
            <x v="494"/>
            <x v="499"/>
            <x v="501"/>
            <x v="531"/>
          </reference>
        </references>
      </pivotArea>
    </format>
    <format dxfId="503">
      <pivotArea dataOnly="0" labelOnly="1" fieldPosition="0">
        <references count="1">
          <reference field="2" count="34">
            <x v="3"/>
            <x v="4"/>
            <x v="7"/>
            <x v="9"/>
            <x v="10"/>
            <x v="36"/>
            <x v="48"/>
            <x v="62"/>
            <x v="70"/>
            <x v="83"/>
            <x v="109"/>
            <x v="111"/>
            <x v="125"/>
            <x v="131"/>
            <x v="157"/>
            <x v="160"/>
            <x v="182"/>
            <x v="217"/>
            <x v="221"/>
            <x v="222"/>
            <x v="224"/>
            <x v="230"/>
            <x v="232"/>
            <x v="236"/>
            <x v="238"/>
            <x v="239"/>
            <x v="240"/>
            <x v="247"/>
            <x v="257"/>
            <x v="398"/>
            <x v="399"/>
            <x v="400"/>
            <x v="486"/>
            <x v="533"/>
          </reference>
        </references>
      </pivotArea>
    </format>
    <format dxfId="502">
      <pivotArea field="5" grandRow="1" outline="0" collapsedLevelsAreSubtotals="1" axis="axisCol" fieldPosition="0">
        <references count="1">
          <reference field="5" count="7" selected="0">
            <x v="3"/>
            <x v="4"/>
            <x v="5"/>
            <x v="6"/>
            <x v="7"/>
            <x v="8"/>
            <x v="9"/>
          </reference>
        </references>
      </pivotArea>
    </format>
    <format dxfId="501">
      <pivotArea dataOnly="0" labelOnly="1" fieldPosition="0">
        <references count="1">
          <reference field="2" count="50">
            <x v="16"/>
            <x v="17"/>
            <x v="18"/>
            <x v="19"/>
            <x v="20"/>
            <x v="24"/>
            <x v="29"/>
            <x v="30"/>
            <x v="39"/>
            <x v="41"/>
            <x v="43"/>
            <x v="44"/>
            <x v="45"/>
            <x v="49"/>
            <x v="123"/>
            <x v="124"/>
            <x v="146"/>
            <x v="147"/>
            <x v="148"/>
            <x v="156"/>
            <x v="165"/>
            <x v="177"/>
            <x v="178"/>
            <x v="179"/>
            <x v="200"/>
            <x v="202"/>
            <x v="204"/>
            <x v="208"/>
            <x v="241"/>
            <x v="249"/>
            <x v="273"/>
            <x v="282"/>
            <x v="283"/>
            <x v="284"/>
            <x v="309"/>
            <x v="311"/>
            <x v="314"/>
            <x v="315"/>
            <x v="316"/>
            <x v="322"/>
            <x v="324"/>
            <x v="325"/>
            <x v="332"/>
            <x v="333"/>
            <x v="334"/>
            <x v="342"/>
            <x v="343"/>
            <x v="344"/>
            <x v="417"/>
            <x v="485"/>
          </reference>
        </references>
      </pivotArea>
    </format>
    <format dxfId="500">
      <pivotArea dataOnly="0" labelOnly="1" fieldPosition="0">
        <references count="1">
          <reference field="2" count="50">
            <x v="15"/>
            <x v="21"/>
            <x v="38"/>
            <x v="40"/>
            <x v="42"/>
            <x v="71"/>
            <x v="72"/>
            <x v="98"/>
            <x v="101"/>
            <x v="145"/>
            <x v="149"/>
            <x v="150"/>
            <x v="164"/>
            <x v="166"/>
            <x v="167"/>
            <x v="173"/>
            <x v="174"/>
            <x v="176"/>
            <x v="203"/>
            <x v="209"/>
            <x v="220"/>
            <x v="223"/>
            <x v="237"/>
            <x v="244"/>
            <x v="246"/>
            <x v="248"/>
            <x v="258"/>
            <x v="259"/>
            <x v="287"/>
            <x v="293"/>
            <x v="313"/>
            <x v="317"/>
            <x v="318"/>
            <x v="319"/>
            <x v="320"/>
            <x v="323"/>
            <x v="339"/>
            <x v="351"/>
            <x v="357"/>
            <x v="361"/>
            <x v="362"/>
            <x v="363"/>
            <x v="366"/>
            <x v="370"/>
            <x v="372"/>
            <x v="411"/>
            <x v="428"/>
            <x v="429"/>
            <x v="437"/>
            <x v="467"/>
          </reference>
        </references>
      </pivotArea>
    </format>
    <format dxfId="499">
      <pivotArea dataOnly="0" labelOnly="1" fieldPosition="0">
        <references count="1">
          <reference field="2" count="50">
            <x v="0"/>
            <x v="1"/>
            <x v="11"/>
            <x v="23"/>
            <x v="28"/>
            <x v="32"/>
            <x v="33"/>
            <x v="56"/>
            <x v="60"/>
            <x v="68"/>
            <x v="74"/>
            <x v="75"/>
            <x v="76"/>
            <x v="77"/>
            <x v="84"/>
            <x v="95"/>
            <x v="97"/>
            <x v="140"/>
            <x v="141"/>
            <x v="186"/>
            <x v="206"/>
            <x v="207"/>
            <x v="211"/>
            <x v="213"/>
            <x v="214"/>
            <x v="260"/>
            <x v="268"/>
            <x v="286"/>
            <x v="312"/>
            <x v="321"/>
            <x v="326"/>
            <x v="337"/>
            <x v="338"/>
            <x v="356"/>
            <x v="365"/>
            <x v="371"/>
            <x v="373"/>
            <x v="380"/>
            <x v="381"/>
            <x v="382"/>
            <x v="383"/>
            <x v="409"/>
            <x v="435"/>
            <x v="436"/>
            <x v="442"/>
            <x v="446"/>
            <x v="447"/>
            <x v="458"/>
            <x v="466"/>
            <x v="475"/>
          </reference>
        </references>
      </pivotArea>
    </format>
    <format dxfId="498">
      <pivotArea dataOnly="0" labelOnly="1" fieldPosition="0">
        <references count="1">
          <reference field="2" count="50">
            <x v="5"/>
            <x v="6"/>
            <x v="13"/>
            <x v="22"/>
            <x v="25"/>
            <x v="34"/>
            <x v="35"/>
            <x v="47"/>
            <x v="59"/>
            <x v="63"/>
            <x v="66"/>
            <x v="127"/>
            <x v="132"/>
            <x v="134"/>
            <x v="138"/>
            <x v="142"/>
            <x v="143"/>
            <x v="144"/>
            <x v="168"/>
            <x v="172"/>
            <x v="175"/>
            <x v="194"/>
            <x v="197"/>
            <x v="201"/>
            <x v="205"/>
            <x v="210"/>
            <x v="212"/>
            <x v="215"/>
            <x v="216"/>
            <x v="225"/>
            <x v="235"/>
            <x v="250"/>
            <x v="251"/>
            <x v="270"/>
            <x v="275"/>
            <x v="281"/>
            <x v="285"/>
            <x v="288"/>
            <x v="301"/>
            <x v="346"/>
            <x v="348"/>
            <x v="352"/>
            <x v="369"/>
            <x v="384"/>
            <x v="415"/>
            <x v="416"/>
            <x v="434"/>
            <x v="457"/>
            <x v="470"/>
            <x v="474"/>
          </reference>
        </references>
      </pivotArea>
    </format>
    <format dxfId="497">
      <pivotArea dataOnly="0" labelOnly="1" fieldPosition="0">
        <references count="1">
          <reference field="2" count="50">
            <x v="12"/>
            <x v="14"/>
            <x v="73"/>
            <x v="80"/>
            <x v="81"/>
            <x v="82"/>
            <x v="88"/>
            <x v="89"/>
            <x v="90"/>
            <x v="91"/>
            <x v="96"/>
            <x v="103"/>
            <x v="112"/>
            <x v="113"/>
            <x v="126"/>
            <x v="133"/>
            <x v="137"/>
            <x v="151"/>
            <x v="155"/>
            <x v="184"/>
            <x v="191"/>
            <x v="196"/>
            <x v="218"/>
            <x v="219"/>
            <x v="227"/>
            <x v="243"/>
            <x v="269"/>
            <x v="274"/>
            <x v="278"/>
            <x v="289"/>
            <x v="300"/>
            <x v="327"/>
            <x v="340"/>
            <x v="345"/>
            <x v="347"/>
            <x v="349"/>
            <x v="350"/>
            <x v="353"/>
            <x v="359"/>
            <x v="360"/>
            <x v="378"/>
            <x v="406"/>
            <x v="414"/>
            <x v="431"/>
            <x v="432"/>
            <x v="443"/>
            <x v="445"/>
            <x v="468"/>
            <x v="520"/>
            <x v="521"/>
          </reference>
        </references>
      </pivotArea>
    </format>
    <format dxfId="496">
      <pivotArea dataOnly="0" labelOnly="1" fieldPosition="0">
        <references count="1">
          <reference field="2" count="50">
            <x v="26"/>
            <x v="31"/>
            <x v="37"/>
            <x v="50"/>
            <x v="57"/>
            <x v="79"/>
            <x v="85"/>
            <x v="86"/>
            <x v="87"/>
            <x v="100"/>
            <x v="102"/>
            <x v="104"/>
            <x v="105"/>
            <x v="114"/>
            <x v="121"/>
            <x v="122"/>
            <x v="129"/>
            <x v="139"/>
            <x v="152"/>
            <x v="163"/>
            <x v="170"/>
            <x v="180"/>
            <x v="185"/>
            <x v="188"/>
            <x v="198"/>
            <x v="231"/>
            <x v="245"/>
            <x v="252"/>
            <x v="254"/>
            <x v="303"/>
            <x v="310"/>
            <x v="328"/>
            <x v="330"/>
            <x v="354"/>
            <x v="358"/>
            <x v="374"/>
            <x v="376"/>
            <x v="412"/>
            <x v="413"/>
            <x v="426"/>
            <x v="433"/>
            <x v="438"/>
            <x v="448"/>
            <x v="449"/>
            <x v="465"/>
            <x v="471"/>
            <x v="512"/>
            <x v="513"/>
            <x v="519"/>
            <x v="522"/>
          </reference>
        </references>
      </pivotArea>
    </format>
    <format dxfId="495">
      <pivotArea dataOnly="0" labelOnly="1" fieldPosition="0">
        <references count="1">
          <reference field="2" count="50">
            <x v="2"/>
            <x v="51"/>
            <x v="53"/>
            <x v="54"/>
            <x v="61"/>
            <x v="67"/>
            <x v="69"/>
            <x v="78"/>
            <x v="92"/>
            <x v="106"/>
            <x v="116"/>
            <x v="119"/>
            <x v="130"/>
            <x v="154"/>
            <x v="181"/>
            <x v="187"/>
            <x v="189"/>
            <x v="193"/>
            <x v="195"/>
            <x v="199"/>
            <x v="226"/>
            <x v="229"/>
            <x v="234"/>
            <x v="255"/>
            <x v="256"/>
            <x v="261"/>
            <x v="264"/>
            <x v="265"/>
            <x v="267"/>
            <x v="276"/>
            <x v="277"/>
            <x v="280"/>
            <x v="290"/>
            <x v="295"/>
            <x v="341"/>
            <x v="355"/>
            <x v="364"/>
            <x v="375"/>
            <x v="377"/>
            <x v="424"/>
            <x v="439"/>
            <x v="450"/>
            <x v="463"/>
            <x v="478"/>
            <x v="480"/>
            <x v="481"/>
            <x v="503"/>
            <x v="511"/>
            <x v="515"/>
            <x v="523"/>
          </reference>
        </references>
      </pivotArea>
    </format>
    <format dxfId="494">
      <pivotArea dataOnly="0" labelOnly="1" fieldPosition="0">
        <references count="1">
          <reference field="2" count="50">
            <x v="52"/>
            <x v="58"/>
            <x v="64"/>
            <x v="107"/>
            <x v="115"/>
            <x v="117"/>
            <x v="171"/>
            <x v="183"/>
            <x v="228"/>
            <x v="233"/>
            <x v="263"/>
            <x v="266"/>
            <x v="272"/>
            <x v="279"/>
            <x v="292"/>
            <x v="306"/>
            <x v="387"/>
            <x v="390"/>
            <x v="391"/>
            <x v="393"/>
            <x v="401"/>
            <x v="419"/>
            <x v="422"/>
            <x v="425"/>
            <x v="430"/>
            <x v="440"/>
            <x v="441"/>
            <x v="451"/>
            <x v="452"/>
            <x v="453"/>
            <x v="454"/>
            <x v="460"/>
            <x v="476"/>
            <x v="477"/>
            <x v="482"/>
            <x v="483"/>
            <x v="484"/>
            <x v="487"/>
            <x v="489"/>
            <x v="490"/>
            <x v="495"/>
            <x v="502"/>
            <x v="504"/>
            <x v="505"/>
            <x v="506"/>
            <x v="510"/>
            <x v="514"/>
            <x v="518"/>
            <x v="524"/>
            <x v="527"/>
          </reference>
        </references>
      </pivotArea>
    </format>
    <format dxfId="493">
      <pivotArea dataOnly="0" labelOnly="1" fieldPosition="0">
        <references count="1">
          <reference field="2" count="50">
            <x v="46"/>
            <x v="93"/>
            <x v="108"/>
            <x v="110"/>
            <x v="128"/>
            <x v="153"/>
            <x v="161"/>
            <x v="162"/>
            <x v="190"/>
            <x v="192"/>
            <x v="242"/>
            <x v="253"/>
            <x v="262"/>
            <x v="271"/>
            <x v="294"/>
            <x v="296"/>
            <x v="297"/>
            <x v="302"/>
            <x v="305"/>
            <x v="307"/>
            <x v="329"/>
            <x v="331"/>
            <x v="379"/>
            <x v="385"/>
            <x v="392"/>
            <x v="395"/>
            <x v="402"/>
            <x v="405"/>
            <x v="427"/>
            <x v="459"/>
            <x v="461"/>
            <x v="464"/>
            <x v="469"/>
            <x v="473"/>
            <x v="488"/>
            <x v="496"/>
            <x v="497"/>
            <x v="498"/>
            <x v="500"/>
            <x v="507"/>
            <x v="508"/>
            <x v="509"/>
            <x v="516"/>
            <x v="517"/>
            <x v="525"/>
            <x v="526"/>
            <x v="528"/>
            <x v="529"/>
            <x v="530"/>
            <x v="532"/>
          </reference>
        </references>
      </pivotArea>
    </format>
    <format dxfId="492">
      <pivotArea dataOnly="0" labelOnly="1" fieldPosition="0">
        <references count="1">
          <reference field="2" count="50">
            <x v="8"/>
            <x v="27"/>
            <x v="55"/>
            <x v="65"/>
            <x v="94"/>
            <x v="99"/>
            <x v="118"/>
            <x v="120"/>
            <x v="135"/>
            <x v="136"/>
            <x v="158"/>
            <x v="159"/>
            <x v="169"/>
            <x v="291"/>
            <x v="298"/>
            <x v="299"/>
            <x v="304"/>
            <x v="308"/>
            <x v="335"/>
            <x v="336"/>
            <x v="367"/>
            <x v="368"/>
            <x v="386"/>
            <x v="388"/>
            <x v="389"/>
            <x v="394"/>
            <x v="396"/>
            <x v="397"/>
            <x v="403"/>
            <x v="404"/>
            <x v="407"/>
            <x v="408"/>
            <x v="410"/>
            <x v="418"/>
            <x v="420"/>
            <x v="421"/>
            <x v="423"/>
            <x v="444"/>
            <x v="455"/>
            <x v="456"/>
            <x v="462"/>
            <x v="472"/>
            <x v="479"/>
            <x v="491"/>
            <x v="492"/>
            <x v="493"/>
            <x v="494"/>
            <x v="499"/>
            <x v="501"/>
            <x v="531"/>
          </reference>
        </references>
      </pivotArea>
    </format>
    <format dxfId="491">
      <pivotArea dataOnly="0" labelOnly="1" fieldPosition="0">
        <references count="1">
          <reference field="2" count="34">
            <x v="3"/>
            <x v="4"/>
            <x v="7"/>
            <x v="9"/>
            <x v="10"/>
            <x v="36"/>
            <x v="48"/>
            <x v="62"/>
            <x v="70"/>
            <x v="83"/>
            <x v="109"/>
            <x v="111"/>
            <x v="125"/>
            <x v="131"/>
            <x v="157"/>
            <x v="160"/>
            <x v="182"/>
            <x v="217"/>
            <x v="221"/>
            <x v="222"/>
            <x v="224"/>
            <x v="230"/>
            <x v="232"/>
            <x v="236"/>
            <x v="238"/>
            <x v="239"/>
            <x v="240"/>
            <x v="247"/>
            <x v="257"/>
            <x v="398"/>
            <x v="399"/>
            <x v="400"/>
            <x v="486"/>
            <x v="533"/>
          </reference>
        </references>
      </pivotArea>
    </format>
    <format dxfId="490">
      <pivotArea dataOnly="0" labelOnly="1" grandCol="1" outline="0" offset="IV1" fieldPosition="0"/>
    </format>
    <format dxfId="489">
      <pivotArea field="1" type="button" dataOnly="0" labelOnly="1" outline="0" axis="axisPage" fieldPosition="0"/>
    </format>
    <format dxfId="488">
      <pivotArea field="1" type="button" dataOnly="0" labelOnly="1" outline="0" axis="axisPage" fieldPosition="0"/>
    </format>
    <format dxfId="487">
      <pivotArea dataOnly="0" labelOnly="1" outline="0" fieldPosition="0">
        <references count="1">
          <reference field="1" count="0"/>
        </references>
      </pivotArea>
    </format>
    <format dxfId="486">
      <pivotArea dataOnly="0" labelOnly="1" grandCol="1" outline="0" offset="IV256" fieldPosition="0"/>
    </format>
    <format dxfId="485">
      <pivotArea dataOnly="0" labelOnly="1" offset="IV256" fieldPosition="0">
        <references count="1">
          <reference field="5" count="1">
            <x v="1"/>
          </reference>
        </references>
      </pivotArea>
    </format>
    <format dxfId="484">
      <pivotArea dataOnly="0" labelOnly="1" offset="IV256" fieldPosition="0">
        <references count="1">
          <reference field="5" count="1">
            <x v="2"/>
          </reference>
        </references>
      </pivotArea>
    </format>
    <format dxfId="483">
      <pivotArea dataOnly="0" labelOnly="1" offset="IV256" fieldPosition="0">
        <references count="1">
          <reference field="5" count="1">
            <x v="3"/>
          </reference>
        </references>
      </pivotArea>
    </format>
    <format dxfId="482">
      <pivotArea dataOnly="0" labelOnly="1" offset="IV256" fieldPosition="0">
        <references count="1">
          <reference field="5" count="1">
            <x v="4"/>
          </reference>
        </references>
      </pivotArea>
    </format>
    <format dxfId="481">
      <pivotArea dataOnly="0" labelOnly="1" offset="IV256" fieldPosition="0">
        <references count="1">
          <reference field="5" count="1">
            <x v="5"/>
          </reference>
        </references>
      </pivotArea>
    </format>
    <format dxfId="480">
      <pivotArea dataOnly="0" labelOnly="1" offset="IV256" fieldPosition="0">
        <references count="1">
          <reference field="5" count="1">
            <x v="6"/>
          </reference>
        </references>
      </pivotArea>
    </format>
    <format dxfId="479">
      <pivotArea dataOnly="0" labelOnly="1" offset="IV256" fieldPosition="0">
        <references count="1">
          <reference field="5" count="1">
            <x v="7"/>
          </reference>
        </references>
      </pivotArea>
    </format>
    <format dxfId="478">
      <pivotArea dataOnly="0" labelOnly="1" offset="IV256" fieldPosition="0">
        <references count="1">
          <reference field="5" count="1">
            <x v="8"/>
          </reference>
        </references>
      </pivotArea>
    </format>
    <format dxfId="477">
      <pivotArea dataOnly="0" labelOnly="1" offset="IV256" fieldPosition="0">
        <references count="1">
          <reference field="5" count="1">
            <x v="9"/>
          </reference>
        </references>
      </pivotArea>
    </format>
    <format dxfId="476">
      <pivotArea dataOnly="0" labelOnly="1" offset="IV256" fieldPosition="0">
        <references count="1">
          <reference field="5" count="1">
            <x v="10"/>
          </reference>
        </references>
      </pivotArea>
    </format>
    <format dxfId="475">
      <pivotArea dataOnly="0" labelOnly="1" offset="IV256" fieldPosition="0">
        <references count="1">
          <reference field="5" count="1">
            <x v="11"/>
          </reference>
        </references>
      </pivotArea>
    </format>
    <format dxfId="474">
      <pivotArea dataOnly="0" labelOnly="1" offset="IV256" fieldPosition="0">
        <references count="1">
          <reference field="5" count="1">
            <x v="12"/>
          </reference>
        </references>
      </pivotArea>
    </format>
    <format dxfId="473">
      <pivotArea collapsedLevelsAreSubtotals="1" fieldPosition="0">
        <references count="1">
          <reference field="2" count="0"/>
        </references>
      </pivotArea>
    </format>
    <format dxfId="472">
      <pivotArea outline="0" collapsedLevelsAreSubtotals="1" fieldPosition="0"/>
    </format>
    <format dxfId="471">
      <pivotArea dataOnly="0" labelOnly="1" fieldPosition="0">
        <references count="1">
          <reference field="2" count="50">
            <x v="5"/>
            <x v="15"/>
            <x v="16"/>
            <x v="17"/>
            <x v="21"/>
            <x v="28"/>
            <x v="29"/>
            <x v="32"/>
            <x v="33"/>
            <x v="47"/>
            <x v="60"/>
            <x v="74"/>
            <x v="75"/>
            <x v="80"/>
            <x v="97"/>
            <x v="98"/>
            <x v="127"/>
            <x v="146"/>
            <x v="147"/>
            <x v="173"/>
            <x v="177"/>
            <x v="178"/>
            <x v="186"/>
            <x v="214"/>
            <x v="258"/>
            <x v="282"/>
            <x v="293"/>
            <x v="311"/>
            <x v="313"/>
            <x v="314"/>
            <x v="315"/>
            <x v="316"/>
            <x v="325"/>
            <x v="334"/>
            <x v="342"/>
            <x v="350"/>
            <x v="351"/>
            <x v="356"/>
            <x v="363"/>
            <x v="365"/>
            <x v="414"/>
            <x v="428"/>
            <x v="436"/>
            <x v="437"/>
            <x v="445"/>
            <x v="512"/>
            <x v="520"/>
            <x v="521"/>
            <x v="522"/>
            <x v="523"/>
          </reference>
        </references>
      </pivotArea>
    </format>
    <format dxfId="470">
      <pivotArea dataOnly="0" labelOnly="1" fieldPosition="0">
        <references count="1">
          <reference field="2" count="50">
            <x v="25"/>
            <x v="31"/>
            <x v="34"/>
            <x v="41"/>
            <x v="42"/>
            <x v="43"/>
            <x v="44"/>
            <x v="63"/>
            <x v="66"/>
            <x v="67"/>
            <x v="77"/>
            <x v="84"/>
            <x v="91"/>
            <x v="103"/>
            <x v="104"/>
            <x v="132"/>
            <x v="134"/>
            <x v="138"/>
            <x v="148"/>
            <x v="154"/>
            <x v="175"/>
            <x v="176"/>
            <x v="184"/>
            <x v="208"/>
            <x v="225"/>
            <x v="249"/>
            <x v="259"/>
            <x v="268"/>
            <x v="275"/>
            <x v="283"/>
            <x v="284"/>
            <x v="301"/>
            <x v="312"/>
            <x v="320"/>
            <x v="322"/>
            <x v="327"/>
            <x v="358"/>
            <x v="359"/>
            <x v="361"/>
            <x v="372"/>
            <x v="412"/>
            <x v="413"/>
            <x v="448"/>
            <x v="449"/>
            <x v="471"/>
            <x v="495"/>
            <x v="502"/>
            <x v="510"/>
            <x v="513"/>
            <x v="519"/>
          </reference>
        </references>
      </pivotArea>
    </format>
    <format dxfId="469">
      <pivotArea dataOnly="0" labelOnly="1" fieldPosition="0">
        <references count="1">
          <reference field="2" count="50">
            <x v="18"/>
            <x v="22"/>
            <x v="23"/>
            <x v="30"/>
            <x v="35"/>
            <x v="38"/>
            <x v="39"/>
            <x v="68"/>
            <x v="73"/>
            <x v="76"/>
            <x v="88"/>
            <x v="90"/>
            <x v="96"/>
            <x v="110"/>
            <x v="122"/>
            <x v="197"/>
            <x v="227"/>
            <x v="269"/>
            <x v="270"/>
            <x v="277"/>
            <x v="279"/>
            <x v="285"/>
            <x v="287"/>
            <x v="300"/>
            <x v="307"/>
            <x v="317"/>
            <x v="318"/>
            <x v="324"/>
            <x v="326"/>
            <x v="348"/>
            <x v="357"/>
            <x v="360"/>
            <x v="369"/>
            <x v="376"/>
            <x v="378"/>
            <x v="402"/>
            <x v="422"/>
            <x v="426"/>
            <x v="442"/>
            <x v="458"/>
            <x v="475"/>
            <x v="476"/>
            <x v="477"/>
            <x v="478"/>
            <x v="503"/>
            <x v="505"/>
            <x v="524"/>
            <x v="527"/>
            <x v="528"/>
            <x v="529"/>
          </reference>
        </references>
      </pivotArea>
    </format>
    <format dxfId="468">
      <pivotArea dataOnly="0" labelOnly="1" fieldPosition="0">
        <references count="1">
          <reference field="2" count="50">
            <x v="0"/>
            <x v="11"/>
            <x v="13"/>
            <x v="19"/>
            <x v="26"/>
            <x v="40"/>
            <x v="45"/>
            <x v="50"/>
            <x v="55"/>
            <x v="57"/>
            <x v="61"/>
            <x v="79"/>
            <x v="85"/>
            <x v="87"/>
            <x v="89"/>
            <x v="93"/>
            <x v="95"/>
            <x v="105"/>
            <x v="130"/>
            <x v="133"/>
            <x v="139"/>
            <x v="164"/>
            <x v="172"/>
            <x v="174"/>
            <x v="182"/>
            <x v="185"/>
            <x v="188"/>
            <x v="209"/>
            <x v="234"/>
            <x v="248"/>
            <x v="250"/>
            <x v="254"/>
            <x v="260"/>
            <x v="264"/>
            <x v="273"/>
            <x v="286"/>
            <x v="303"/>
            <x v="306"/>
            <x v="338"/>
            <x v="339"/>
            <x v="340"/>
            <x v="343"/>
            <x v="385"/>
            <x v="411"/>
            <x v="416"/>
            <x v="417"/>
            <x v="419"/>
            <x v="466"/>
            <x v="482"/>
            <x v="506"/>
          </reference>
        </references>
      </pivotArea>
    </format>
    <format dxfId="467">
      <pivotArea dataOnly="0" labelOnly="1" fieldPosition="0">
        <references count="1">
          <reference field="2" count="50">
            <x v="274"/>
            <x v="276"/>
            <x v="281"/>
            <x v="308"/>
            <x v="310"/>
            <x v="319"/>
            <x v="321"/>
            <x v="323"/>
            <x v="332"/>
            <x v="333"/>
            <x v="335"/>
            <x v="337"/>
            <x v="344"/>
            <x v="346"/>
            <x v="353"/>
            <x v="368"/>
            <x v="375"/>
            <x v="380"/>
            <x v="390"/>
            <x v="393"/>
            <x v="401"/>
            <x v="403"/>
            <x v="404"/>
            <x v="409"/>
            <x v="420"/>
            <x v="421"/>
            <x v="423"/>
            <x v="431"/>
            <x v="433"/>
            <x v="434"/>
            <x v="435"/>
            <x v="438"/>
            <x v="439"/>
            <x v="440"/>
            <x v="446"/>
            <x v="450"/>
            <x v="454"/>
            <x v="457"/>
            <x v="464"/>
            <x v="467"/>
            <x v="472"/>
            <x v="474"/>
            <x v="481"/>
            <x v="485"/>
            <x v="498"/>
            <x v="504"/>
            <x v="511"/>
            <x v="514"/>
            <x v="516"/>
            <x v="518"/>
          </reference>
        </references>
      </pivotArea>
    </format>
    <format dxfId="466">
      <pivotArea dataOnly="0" labelOnly="1" fieldPosition="0">
        <references count="1">
          <reference field="2" count="50">
            <x v="2"/>
            <x v="6"/>
            <x v="46"/>
            <x v="48"/>
            <x v="52"/>
            <x v="56"/>
            <x v="78"/>
            <x v="82"/>
            <x v="101"/>
            <x v="106"/>
            <x v="109"/>
            <x v="111"/>
            <x v="112"/>
            <x v="126"/>
            <x v="149"/>
            <x v="151"/>
            <x v="152"/>
            <x v="155"/>
            <x v="161"/>
            <x v="162"/>
            <x v="163"/>
            <x v="165"/>
            <x v="166"/>
            <x v="167"/>
            <x v="168"/>
            <x v="179"/>
            <x v="180"/>
            <x v="194"/>
            <x v="196"/>
            <x v="202"/>
            <x v="203"/>
            <x v="204"/>
            <x v="216"/>
            <x v="218"/>
            <x v="220"/>
            <x v="223"/>
            <x v="228"/>
            <x v="232"/>
            <x v="235"/>
            <x v="241"/>
            <x v="244"/>
            <x v="245"/>
            <x v="246"/>
            <x v="247"/>
            <x v="251"/>
            <x v="252"/>
            <x v="255"/>
            <x v="257"/>
            <x v="381"/>
            <x v="400"/>
          </reference>
        </references>
      </pivotArea>
    </format>
    <format dxfId="465">
      <pivotArea dataOnly="0" labelOnly="1" fieldPosition="0">
        <references count="1">
          <reference field="2" count="50">
            <x v="49"/>
            <x v="58"/>
            <x v="86"/>
            <x v="100"/>
            <x v="189"/>
            <x v="193"/>
            <x v="256"/>
            <x v="263"/>
            <x v="267"/>
            <x v="272"/>
            <x v="278"/>
            <x v="289"/>
            <x v="290"/>
            <x v="291"/>
            <x v="292"/>
            <x v="298"/>
            <x v="309"/>
            <x v="328"/>
            <x v="330"/>
            <x v="352"/>
            <x v="354"/>
            <x v="355"/>
            <x v="362"/>
            <x v="364"/>
            <x v="366"/>
            <x v="367"/>
            <x v="370"/>
            <x v="386"/>
            <x v="388"/>
            <x v="396"/>
            <x v="398"/>
            <x v="407"/>
            <x v="418"/>
            <x v="424"/>
            <x v="427"/>
            <x v="429"/>
            <x v="430"/>
            <x v="432"/>
            <x v="479"/>
            <x v="483"/>
            <x v="486"/>
            <x v="488"/>
            <x v="490"/>
            <x v="492"/>
            <x v="494"/>
            <x v="496"/>
            <x v="499"/>
            <x v="501"/>
            <x v="507"/>
            <x v="526"/>
          </reference>
        </references>
      </pivotArea>
    </format>
    <format dxfId="464">
      <pivotArea dataOnly="0" labelOnly="1" fieldPosition="0">
        <references count="1">
          <reference field="2" count="50">
            <x v="3"/>
            <x v="125"/>
            <x v="157"/>
            <x v="181"/>
            <x v="236"/>
            <x v="280"/>
            <x v="296"/>
            <x v="299"/>
            <x v="302"/>
            <x v="304"/>
            <x v="336"/>
            <x v="345"/>
            <x v="371"/>
            <x v="373"/>
            <x v="374"/>
            <x v="377"/>
            <x v="382"/>
            <x v="383"/>
            <x v="384"/>
            <x v="387"/>
            <x v="389"/>
            <x v="391"/>
            <x v="394"/>
            <x v="395"/>
            <x v="397"/>
            <x v="399"/>
            <x v="415"/>
            <x v="441"/>
            <x v="443"/>
            <x v="444"/>
            <x v="451"/>
            <x v="452"/>
            <x v="455"/>
            <x v="456"/>
            <x v="460"/>
            <x v="462"/>
            <x v="463"/>
            <x v="468"/>
            <x v="480"/>
            <x v="484"/>
            <x v="487"/>
            <x v="489"/>
            <x v="491"/>
            <x v="493"/>
            <x v="500"/>
            <x v="508"/>
            <x v="515"/>
            <x v="525"/>
            <x v="532"/>
            <x v="533"/>
          </reference>
        </references>
      </pivotArea>
    </format>
    <format dxfId="463">
      <pivotArea dataOnly="0" labelOnly="1" fieldPosition="0">
        <references count="1">
          <reference field="2" count="50">
            <x v="9"/>
            <x v="10"/>
            <x v="14"/>
            <x v="36"/>
            <x v="37"/>
            <x v="54"/>
            <x v="62"/>
            <x v="70"/>
            <x v="72"/>
            <x v="83"/>
            <x v="92"/>
            <x v="94"/>
            <x v="99"/>
            <x v="108"/>
            <x v="114"/>
            <x v="115"/>
            <x v="116"/>
            <x v="119"/>
            <x v="121"/>
            <x v="129"/>
            <x v="135"/>
            <x v="137"/>
            <x v="140"/>
            <x v="141"/>
            <x v="145"/>
            <x v="150"/>
            <x v="160"/>
            <x v="191"/>
            <x v="192"/>
            <x v="195"/>
            <x v="198"/>
            <x v="199"/>
            <x v="206"/>
            <x v="210"/>
            <x v="211"/>
            <x v="212"/>
            <x v="213"/>
            <x v="215"/>
            <x v="224"/>
            <x v="226"/>
            <x v="229"/>
            <x v="230"/>
            <x v="231"/>
            <x v="233"/>
            <x v="237"/>
            <x v="238"/>
            <x v="239"/>
            <x v="240"/>
            <x v="243"/>
            <x v="265"/>
          </reference>
        </references>
      </pivotArea>
    </format>
    <format dxfId="462">
      <pivotArea dataOnly="0" labelOnly="1" fieldPosition="0">
        <references count="1">
          <reference field="2" count="50">
            <x v="1"/>
            <x v="4"/>
            <x v="7"/>
            <x v="12"/>
            <x v="20"/>
            <x v="64"/>
            <x v="81"/>
            <x v="107"/>
            <x v="113"/>
            <x v="124"/>
            <x v="131"/>
            <x v="156"/>
            <x v="190"/>
            <x v="217"/>
            <x v="219"/>
            <x v="221"/>
            <x v="222"/>
            <x v="253"/>
            <x v="266"/>
            <x v="271"/>
            <x v="288"/>
            <x v="294"/>
            <x v="295"/>
            <x v="297"/>
            <x v="305"/>
            <x v="329"/>
            <x v="331"/>
            <x v="341"/>
            <x v="347"/>
            <x v="349"/>
            <x v="379"/>
            <x v="392"/>
            <x v="405"/>
            <x v="406"/>
            <x v="408"/>
            <x v="410"/>
            <x v="425"/>
            <x v="447"/>
            <x v="453"/>
            <x v="459"/>
            <x v="461"/>
            <x v="465"/>
            <x v="469"/>
            <x v="470"/>
            <x v="473"/>
            <x v="497"/>
            <x v="509"/>
            <x v="517"/>
            <x v="530"/>
            <x v="531"/>
          </reference>
        </references>
      </pivotArea>
    </format>
    <format dxfId="461">
      <pivotArea dataOnly="0" labelOnly="1" fieldPosition="0">
        <references count="1">
          <reference field="2" count="34">
            <x v="8"/>
            <x v="24"/>
            <x v="27"/>
            <x v="51"/>
            <x v="53"/>
            <x v="59"/>
            <x v="65"/>
            <x v="69"/>
            <x v="71"/>
            <x v="102"/>
            <x v="117"/>
            <x v="118"/>
            <x v="120"/>
            <x v="123"/>
            <x v="128"/>
            <x v="136"/>
            <x v="142"/>
            <x v="143"/>
            <x v="144"/>
            <x v="153"/>
            <x v="158"/>
            <x v="159"/>
            <x v="169"/>
            <x v="170"/>
            <x v="171"/>
            <x v="183"/>
            <x v="187"/>
            <x v="200"/>
            <x v="201"/>
            <x v="205"/>
            <x v="207"/>
            <x v="242"/>
            <x v="261"/>
            <x v="262"/>
          </reference>
        </references>
      </pivotArea>
    </format>
    <format dxfId="460">
      <pivotArea dataOnly="0" labelOnly="1" grandRow="1" outline="0" fieldPosition="0"/>
    </format>
    <format dxfId="459">
      <pivotArea outline="0" collapsedLevelsAreSubtotals="1" fieldPosition="0"/>
    </format>
    <format dxfId="458">
      <pivotArea dataOnly="0" labelOnly="1" fieldPosition="0">
        <references count="1">
          <reference field="2" count="50">
            <x v="5"/>
            <x v="15"/>
            <x v="16"/>
            <x v="17"/>
            <x v="21"/>
            <x v="28"/>
            <x v="29"/>
            <x v="32"/>
            <x v="33"/>
            <x v="47"/>
            <x v="60"/>
            <x v="74"/>
            <x v="75"/>
            <x v="80"/>
            <x v="97"/>
            <x v="98"/>
            <x v="127"/>
            <x v="146"/>
            <x v="147"/>
            <x v="173"/>
            <x v="177"/>
            <x v="178"/>
            <x v="186"/>
            <x v="214"/>
            <x v="258"/>
            <x v="282"/>
            <x v="293"/>
            <x v="311"/>
            <x v="313"/>
            <x v="314"/>
            <x v="315"/>
            <x v="316"/>
            <x v="325"/>
            <x v="334"/>
            <x v="342"/>
            <x v="350"/>
            <x v="351"/>
            <x v="356"/>
            <x v="363"/>
            <x v="365"/>
            <x v="414"/>
            <x v="428"/>
            <x v="436"/>
            <x v="437"/>
            <x v="445"/>
            <x v="512"/>
            <x v="520"/>
            <x v="521"/>
            <x v="522"/>
            <x v="523"/>
          </reference>
        </references>
      </pivotArea>
    </format>
    <format dxfId="457">
      <pivotArea dataOnly="0" labelOnly="1" fieldPosition="0">
        <references count="1">
          <reference field="2" count="50">
            <x v="25"/>
            <x v="31"/>
            <x v="34"/>
            <x v="41"/>
            <x v="42"/>
            <x v="43"/>
            <x v="44"/>
            <x v="63"/>
            <x v="66"/>
            <x v="67"/>
            <x v="77"/>
            <x v="84"/>
            <x v="91"/>
            <x v="103"/>
            <x v="104"/>
            <x v="132"/>
            <x v="134"/>
            <x v="138"/>
            <x v="148"/>
            <x v="154"/>
            <x v="175"/>
            <x v="176"/>
            <x v="184"/>
            <x v="208"/>
            <x v="225"/>
            <x v="249"/>
            <x v="259"/>
            <x v="268"/>
            <x v="275"/>
            <x v="283"/>
            <x v="284"/>
            <x v="301"/>
            <x v="312"/>
            <x v="320"/>
            <x v="322"/>
            <x v="327"/>
            <x v="358"/>
            <x v="359"/>
            <x v="361"/>
            <x v="372"/>
            <x v="412"/>
            <x v="413"/>
            <x v="448"/>
            <x v="449"/>
            <x v="471"/>
            <x v="495"/>
            <x v="502"/>
            <x v="510"/>
            <x v="513"/>
            <x v="519"/>
          </reference>
        </references>
      </pivotArea>
    </format>
    <format dxfId="456">
      <pivotArea dataOnly="0" labelOnly="1" fieldPosition="0">
        <references count="1">
          <reference field="2" count="50">
            <x v="18"/>
            <x v="22"/>
            <x v="23"/>
            <x v="30"/>
            <x v="35"/>
            <x v="38"/>
            <x v="39"/>
            <x v="68"/>
            <x v="73"/>
            <x v="76"/>
            <x v="88"/>
            <x v="90"/>
            <x v="96"/>
            <x v="110"/>
            <x v="122"/>
            <x v="197"/>
            <x v="227"/>
            <x v="269"/>
            <x v="270"/>
            <x v="277"/>
            <x v="279"/>
            <x v="285"/>
            <x v="287"/>
            <x v="300"/>
            <x v="307"/>
            <x v="317"/>
            <x v="318"/>
            <x v="324"/>
            <x v="326"/>
            <x v="348"/>
            <x v="357"/>
            <x v="360"/>
            <x v="369"/>
            <x v="376"/>
            <x v="378"/>
            <x v="402"/>
            <x v="422"/>
            <x v="426"/>
            <x v="442"/>
            <x v="458"/>
            <x v="475"/>
            <x v="476"/>
            <x v="477"/>
            <x v="478"/>
            <x v="503"/>
            <x v="505"/>
            <x v="524"/>
            <x v="527"/>
            <x v="528"/>
            <x v="529"/>
          </reference>
        </references>
      </pivotArea>
    </format>
    <format dxfId="455">
      <pivotArea dataOnly="0" labelOnly="1" fieldPosition="0">
        <references count="1">
          <reference field="2" count="50">
            <x v="0"/>
            <x v="11"/>
            <x v="13"/>
            <x v="19"/>
            <x v="26"/>
            <x v="40"/>
            <x v="45"/>
            <x v="50"/>
            <x v="55"/>
            <x v="57"/>
            <x v="61"/>
            <x v="79"/>
            <x v="85"/>
            <x v="87"/>
            <x v="89"/>
            <x v="93"/>
            <x v="95"/>
            <x v="105"/>
            <x v="130"/>
            <x v="133"/>
            <x v="139"/>
            <x v="164"/>
            <x v="172"/>
            <x v="174"/>
            <x v="182"/>
            <x v="185"/>
            <x v="188"/>
            <x v="209"/>
            <x v="234"/>
            <x v="248"/>
            <x v="250"/>
            <x v="254"/>
            <x v="260"/>
            <x v="264"/>
            <x v="273"/>
            <x v="286"/>
            <x v="303"/>
            <x v="306"/>
            <x v="338"/>
            <x v="339"/>
            <x v="340"/>
            <x v="343"/>
            <x v="385"/>
            <x v="411"/>
            <x v="416"/>
            <x v="417"/>
            <x v="419"/>
            <x v="466"/>
            <x v="482"/>
            <x v="506"/>
          </reference>
        </references>
      </pivotArea>
    </format>
    <format dxfId="454">
      <pivotArea dataOnly="0" labelOnly="1" fieldPosition="0">
        <references count="1">
          <reference field="2" count="50">
            <x v="274"/>
            <x v="276"/>
            <x v="281"/>
            <x v="308"/>
            <x v="310"/>
            <x v="319"/>
            <x v="321"/>
            <x v="323"/>
            <x v="332"/>
            <x v="333"/>
            <x v="335"/>
            <x v="337"/>
            <x v="344"/>
            <x v="346"/>
            <x v="353"/>
            <x v="368"/>
            <x v="375"/>
            <x v="380"/>
            <x v="390"/>
            <x v="393"/>
            <x v="401"/>
            <x v="403"/>
            <x v="404"/>
            <x v="409"/>
            <x v="420"/>
            <x v="421"/>
            <x v="423"/>
            <x v="431"/>
            <x v="433"/>
            <x v="434"/>
            <x v="435"/>
            <x v="438"/>
            <x v="439"/>
            <x v="440"/>
            <x v="446"/>
            <x v="450"/>
            <x v="454"/>
            <x v="457"/>
            <x v="464"/>
            <x v="467"/>
            <x v="472"/>
            <x v="474"/>
            <x v="481"/>
            <x v="485"/>
            <x v="498"/>
            <x v="504"/>
            <x v="511"/>
            <x v="514"/>
            <x v="516"/>
            <x v="518"/>
          </reference>
        </references>
      </pivotArea>
    </format>
    <format dxfId="453">
      <pivotArea dataOnly="0" labelOnly="1" fieldPosition="0">
        <references count="1">
          <reference field="2" count="50">
            <x v="2"/>
            <x v="6"/>
            <x v="46"/>
            <x v="48"/>
            <x v="52"/>
            <x v="56"/>
            <x v="78"/>
            <x v="82"/>
            <x v="101"/>
            <x v="106"/>
            <x v="109"/>
            <x v="111"/>
            <x v="112"/>
            <x v="126"/>
            <x v="149"/>
            <x v="151"/>
            <x v="152"/>
            <x v="155"/>
            <x v="161"/>
            <x v="162"/>
            <x v="163"/>
            <x v="165"/>
            <x v="166"/>
            <x v="167"/>
            <x v="168"/>
            <x v="179"/>
            <x v="180"/>
            <x v="194"/>
            <x v="196"/>
            <x v="202"/>
            <x v="203"/>
            <x v="204"/>
            <x v="216"/>
            <x v="218"/>
            <x v="220"/>
            <x v="223"/>
            <x v="228"/>
            <x v="232"/>
            <x v="235"/>
            <x v="241"/>
            <x v="244"/>
            <x v="245"/>
            <x v="246"/>
            <x v="247"/>
            <x v="251"/>
            <x v="252"/>
            <x v="255"/>
            <x v="257"/>
            <x v="381"/>
            <x v="400"/>
          </reference>
        </references>
      </pivotArea>
    </format>
    <format dxfId="452">
      <pivotArea dataOnly="0" labelOnly="1" fieldPosition="0">
        <references count="1">
          <reference field="2" count="50">
            <x v="49"/>
            <x v="58"/>
            <x v="86"/>
            <x v="100"/>
            <x v="189"/>
            <x v="193"/>
            <x v="256"/>
            <x v="263"/>
            <x v="267"/>
            <x v="272"/>
            <x v="278"/>
            <x v="289"/>
            <x v="290"/>
            <x v="291"/>
            <x v="292"/>
            <x v="298"/>
            <x v="309"/>
            <x v="328"/>
            <x v="330"/>
            <x v="352"/>
            <x v="354"/>
            <x v="355"/>
            <x v="362"/>
            <x v="364"/>
            <x v="366"/>
            <x v="367"/>
            <x v="370"/>
            <x v="386"/>
            <x v="388"/>
            <x v="396"/>
            <x v="398"/>
            <x v="407"/>
            <x v="418"/>
            <x v="424"/>
            <x v="427"/>
            <x v="429"/>
            <x v="430"/>
            <x v="432"/>
            <x v="479"/>
            <x v="483"/>
            <x v="486"/>
            <x v="488"/>
            <x v="490"/>
            <x v="492"/>
            <x v="494"/>
            <x v="496"/>
            <x v="499"/>
            <x v="501"/>
            <x v="507"/>
            <x v="526"/>
          </reference>
        </references>
      </pivotArea>
    </format>
    <format dxfId="451">
      <pivotArea dataOnly="0" labelOnly="1" fieldPosition="0">
        <references count="1">
          <reference field="2" count="50">
            <x v="3"/>
            <x v="125"/>
            <x v="157"/>
            <x v="181"/>
            <x v="236"/>
            <x v="280"/>
            <x v="296"/>
            <x v="299"/>
            <x v="302"/>
            <x v="304"/>
            <x v="336"/>
            <x v="345"/>
            <x v="371"/>
            <x v="373"/>
            <x v="374"/>
            <x v="377"/>
            <x v="382"/>
            <x v="383"/>
            <x v="384"/>
            <x v="387"/>
            <x v="389"/>
            <x v="391"/>
            <x v="394"/>
            <x v="395"/>
            <x v="397"/>
            <x v="399"/>
            <x v="415"/>
            <x v="441"/>
            <x v="443"/>
            <x v="444"/>
            <x v="451"/>
            <x v="452"/>
            <x v="455"/>
            <x v="456"/>
            <x v="460"/>
            <x v="462"/>
            <x v="463"/>
            <x v="468"/>
            <x v="480"/>
            <x v="484"/>
            <x v="487"/>
            <x v="489"/>
            <x v="491"/>
            <x v="493"/>
            <x v="500"/>
            <x v="508"/>
            <x v="515"/>
            <x v="525"/>
            <x v="532"/>
            <x v="533"/>
          </reference>
        </references>
      </pivotArea>
    </format>
    <format dxfId="450">
      <pivotArea dataOnly="0" labelOnly="1" fieldPosition="0">
        <references count="1">
          <reference field="2" count="50">
            <x v="9"/>
            <x v="10"/>
            <x v="14"/>
            <x v="36"/>
            <x v="37"/>
            <x v="54"/>
            <x v="62"/>
            <x v="70"/>
            <x v="72"/>
            <x v="83"/>
            <x v="92"/>
            <x v="94"/>
            <x v="99"/>
            <x v="108"/>
            <x v="114"/>
            <x v="115"/>
            <x v="116"/>
            <x v="119"/>
            <x v="121"/>
            <x v="129"/>
            <x v="135"/>
            <x v="137"/>
            <x v="140"/>
            <x v="141"/>
            <x v="145"/>
            <x v="150"/>
            <x v="160"/>
            <x v="191"/>
            <x v="192"/>
            <x v="195"/>
            <x v="198"/>
            <x v="199"/>
            <x v="206"/>
            <x v="210"/>
            <x v="211"/>
            <x v="212"/>
            <x v="213"/>
            <x v="215"/>
            <x v="224"/>
            <x v="226"/>
            <x v="229"/>
            <x v="230"/>
            <x v="231"/>
            <x v="233"/>
            <x v="237"/>
            <x v="238"/>
            <x v="239"/>
            <x v="240"/>
            <x v="243"/>
            <x v="265"/>
          </reference>
        </references>
      </pivotArea>
    </format>
    <format dxfId="449">
      <pivotArea dataOnly="0" labelOnly="1" fieldPosition="0">
        <references count="1">
          <reference field="2" count="50">
            <x v="1"/>
            <x v="4"/>
            <x v="7"/>
            <x v="12"/>
            <x v="20"/>
            <x v="64"/>
            <x v="81"/>
            <x v="107"/>
            <x v="113"/>
            <x v="124"/>
            <x v="131"/>
            <x v="156"/>
            <x v="190"/>
            <x v="217"/>
            <x v="219"/>
            <x v="221"/>
            <x v="222"/>
            <x v="253"/>
            <x v="266"/>
            <x v="271"/>
            <x v="288"/>
            <x v="294"/>
            <x v="295"/>
            <x v="297"/>
            <x v="305"/>
            <x v="329"/>
            <x v="331"/>
            <x v="341"/>
            <x v="347"/>
            <x v="349"/>
            <x v="379"/>
            <x v="392"/>
            <x v="405"/>
            <x v="406"/>
            <x v="408"/>
            <x v="410"/>
            <x v="425"/>
            <x v="447"/>
            <x v="453"/>
            <x v="459"/>
            <x v="461"/>
            <x v="465"/>
            <x v="469"/>
            <x v="470"/>
            <x v="473"/>
            <x v="497"/>
            <x v="509"/>
            <x v="517"/>
            <x v="530"/>
            <x v="531"/>
          </reference>
        </references>
      </pivotArea>
    </format>
    <format dxfId="448">
      <pivotArea dataOnly="0" labelOnly="1" fieldPosition="0">
        <references count="1">
          <reference field="2" count="34">
            <x v="8"/>
            <x v="24"/>
            <x v="27"/>
            <x v="51"/>
            <x v="53"/>
            <x v="59"/>
            <x v="65"/>
            <x v="69"/>
            <x v="71"/>
            <x v="102"/>
            <x v="117"/>
            <x v="118"/>
            <x v="120"/>
            <x v="123"/>
            <x v="128"/>
            <x v="136"/>
            <x v="142"/>
            <x v="143"/>
            <x v="144"/>
            <x v="153"/>
            <x v="158"/>
            <x v="159"/>
            <x v="169"/>
            <x v="170"/>
            <x v="171"/>
            <x v="183"/>
            <x v="187"/>
            <x v="200"/>
            <x v="201"/>
            <x v="205"/>
            <x v="207"/>
            <x v="242"/>
            <x v="261"/>
            <x v="262"/>
          </reference>
        </references>
      </pivotArea>
    </format>
    <format dxfId="447">
      <pivotArea dataOnly="0" labelOnly="1" grandRow="1" outline="0" fieldPosition="0"/>
    </format>
    <format dxfId="446">
      <pivotArea dataOnly="0" labelOnly="1" fieldPosition="0">
        <references count="1">
          <reference field="2" count="50">
            <x v="5"/>
            <x v="15"/>
            <x v="16"/>
            <x v="17"/>
            <x v="21"/>
            <x v="28"/>
            <x v="29"/>
            <x v="32"/>
            <x v="33"/>
            <x v="47"/>
            <x v="60"/>
            <x v="74"/>
            <x v="75"/>
            <x v="80"/>
            <x v="97"/>
            <x v="98"/>
            <x v="127"/>
            <x v="146"/>
            <x v="147"/>
            <x v="173"/>
            <x v="177"/>
            <x v="178"/>
            <x v="186"/>
            <x v="214"/>
            <x v="258"/>
            <x v="282"/>
            <x v="293"/>
            <x v="311"/>
            <x v="313"/>
            <x v="314"/>
            <x v="315"/>
            <x v="316"/>
            <x v="325"/>
            <x v="334"/>
            <x v="342"/>
            <x v="350"/>
            <x v="351"/>
            <x v="356"/>
            <x v="363"/>
            <x v="365"/>
            <x v="414"/>
            <x v="428"/>
            <x v="436"/>
            <x v="437"/>
            <x v="445"/>
            <x v="512"/>
            <x v="520"/>
            <x v="521"/>
            <x v="522"/>
            <x v="523"/>
          </reference>
        </references>
      </pivotArea>
    </format>
    <format dxfId="445">
      <pivotArea dataOnly="0" labelOnly="1" fieldPosition="0">
        <references count="1">
          <reference field="2" count="50">
            <x v="25"/>
            <x v="31"/>
            <x v="34"/>
            <x v="41"/>
            <x v="42"/>
            <x v="43"/>
            <x v="44"/>
            <x v="63"/>
            <x v="66"/>
            <x v="67"/>
            <x v="77"/>
            <x v="84"/>
            <x v="91"/>
            <x v="103"/>
            <x v="104"/>
            <x v="132"/>
            <x v="134"/>
            <x v="138"/>
            <x v="148"/>
            <x v="154"/>
            <x v="175"/>
            <x v="176"/>
            <x v="184"/>
            <x v="208"/>
            <x v="225"/>
            <x v="249"/>
            <x v="259"/>
            <x v="268"/>
            <x v="275"/>
            <x v="283"/>
            <x v="284"/>
            <x v="301"/>
            <x v="312"/>
            <x v="320"/>
            <x v="322"/>
            <x v="327"/>
            <x v="358"/>
            <x v="359"/>
            <x v="361"/>
            <x v="372"/>
            <x v="412"/>
            <x v="413"/>
            <x v="448"/>
            <x v="449"/>
            <x v="471"/>
            <x v="495"/>
            <x v="502"/>
            <x v="510"/>
            <x v="513"/>
            <x v="519"/>
          </reference>
        </references>
      </pivotArea>
    </format>
    <format dxfId="444">
      <pivotArea dataOnly="0" labelOnly="1" fieldPosition="0">
        <references count="1">
          <reference field="2" count="50">
            <x v="18"/>
            <x v="22"/>
            <x v="23"/>
            <x v="30"/>
            <x v="35"/>
            <x v="38"/>
            <x v="39"/>
            <x v="68"/>
            <x v="73"/>
            <x v="76"/>
            <x v="88"/>
            <x v="90"/>
            <x v="96"/>
            <x v="110"/>
            <x v="122"/>
            <x v="197"/>
            <x v="227"/>
            <x v="269"/>
            <x v="270"/>
            <x v="277"/>
            <x v="279"/>
            <x v="285"/>
            <x v="287"/>
            <x v="300"/>
            <x v="307"/>
            <x v="317"/>
            <x v="318"/>
            <x v="324"/>
            <x v="326"/>
            <x v="348"/>
            <x v="357"/>
            <x v="360"/>
            <x v="369"/>
            <x v="376"/>
            <x v="378"/>
            <x v="402"/>
            <x v="422"/>
            <x v="426"/>
            <x v="442"/>
            <x v="458"/>
            <x v="475"/>
            <x v="476"/>
            <x v="477"/>
            <x v="478"/>
            <x v="503"/>
            <x v="505"/>
            <x v="524"/>
            <x v="527"/>
            <x v="528"/>
            <x v="529"/>
          </reference>
        </references>
      </pivotArea>
    </format>
    <format dxfId="443">
      <pivotArea dataOnly="0" labelOnly="1" fieldPosition="0">
        <references count="1">
          <reference field="2" count="50">
            <x v="0"/>
            <x v="11"/>
            <x v="13"/>
            <x v="19"/>
            <x v="26"/>
            <x v="40"/>
            <x v="45"/>
            <x v="50"/>
            <x v="55"/>
            <x v="57"/>
            <x v="61"/>
            <x v="79"/>
            <x v="85"/>
            <x v="87"/>
            <x v="89"/>
            <x v="93"/>
            <x v="95"/>
            <x v="105"/>
            <x v="130"/>
            <x v="133"/>
            <x v="139"/>
            <x v="164"/>
            <x v="172"/>
            <x v="174"/>
            <x v="182"/>
            <x v="185"/>
            <x v="188"/>
            <x v="209"/>
            <x v="234"/>
            <x v="248"/>
            <x v="250"/>
            <x v="254"/>
            <x v="260"/>
            <x v="264"/>
            <x v="273"/>
            <x v="286"/>
            <x v="303"/>
            <x v="306"/>
            <x v="338"/>
            <x v="339"/>
            <x v="340"/>
            <x v="343"/>
            <x v="385"/>
            <x v="411"/>
            <x v="416"/>
            <x v="417"/>
            <x v="419"/>
            <x v="466"/>
            <x v="482"/>
            <x v="506"/>
          </reference>
        </references>
      </pivotArea>
    </format>
    <format dxfId="442">
      <pivotArea dataOnly="0" labelOnly="1" fieldPosition="0">
        <references count="1">
          <reference field="2" count="50">
            <x v="274"/>
            <x v="276"/>
            <x v="281"/>
            <x v="308"/>
            <x v="310"/>
            <x v="319"/>
            <x v="321"/>
            <x v="323"/>
            <x v="332"/>
            <x v="333"/>
            <x v="335"/>
            <x v="337"/>
            <x v="344"/>
            <x v="346"/>
            <x v="353"/>
            <x v="368"/>
            <x v="375"/>
            <x v="380"/>
            <x v="390"/>
            <x v="393"/>
            <x v="401"/>
            <x v="403"/>
            <x v="404"/>
            <x v="409"/>
            <x v="420"/>
            <x v="421"/>
            <x v="423"/>
            <x v="431"/>
            <x v="433"/>
            <x v="434"/>
            <x v="435"/>
            <x v="438"/>
            <x v="439"/>
            <x v="440"/>
            <x v="446"/>
            <x v="450"/>
            <x v="454"/>
            <x v="457"/>
            <x v="464"/>
            <x v="467"/>
            <x v="472"/>
            <x v="474"/>
            <x v="481"/>
            <x v="485"/>
            <x v="498"/>
            <x v="504"/>
            <x v="511"/>
            <x v="514"/>
            <x v="516"/>
            <x v="518"/>
          </reference>
        </references>
      </pivotArea>
    </format>
    <format dxfId="441">
      <pivotArea dataOnly="0" labelOnly="1" fieldPosition="0">
        <references count="1">
          <reference field="2" count="50">
            <x v="2"/>
            <x v="6"/>
            <x v="46"/>
            <x v="48"/>
            <x v="52"/>
            <x v="56"/>
            <x v="78"/>
            <x v="82"/>
            <x v="101"/>
            <x v="106"/>
            <x v="109"/>
            <x v="111"/>
            <x v="112"/>
            <x v="126"/>
            <x v="149"/>
            <x v="151"/>
            <x v="152"/>
            <x v="155"/>
            <x v="161"/>
            <x v="162"/>
            <x v="163"/>
            <x v="165"/>
            <x v="166"/>
            <x v="167"/>
            <x v="168"/>
            <x v="179"/>
            <x v="180"/>
            <x v="194"/>
            <x v="196"/>
            <x v="202"/>
            <x v="203"/>
            <x v="204"/>
            <x v="216"/>
            <x v="218"/>
            <x v="220"/>
            <x v="223"/>
            <x v="228"/>
            <x v="232"/>
            <x v="235"/>
            <x v="241"/>
            <x v="244"/>
            <x v="245"/>
            <x v="246"/>
            <x v="247"/>
            <x v="251"/>
            <x v="252"/>
            <x v="255"/>
            <x v="257"/>
            <x v="381"/>
            <x v="400"/>
          </reference>
        </references>
      </pivotArea>
    </format>
    <format dxfId="440">
      <pivotArea dataOnly="0" labelOnly="1" fieldPosition="0">
        <references count="1">
          <reference field="2" count="50">
            <x v="49"/>
            <x v="58"/>
            <x v="86"/>
            <x v="100"/>
            <x v="189"/>
            <x v="193"/>
            <x v="256"/>
            <x v="263"/>
            <x v="267"/>
            <x v="272"/>
            <x v="278"/>
            <x v="289"/>
            <x v="290"/>
            <x v="291"/>
            <x v="292"/>
            <x v="298"/>
            <x v="309"/>
            <x v="328"/>
            <x v="330"/>
            <x v="352"/>
            <x v="354"/>
            <x v="355"/>
            <x v="362"/>
            <x v="364"/>
            <x v="366"/>
            <x v="367"/>
            <x v="370"/>
            <x v="386"/>
            <x v="388"/>
            <x v="396"/>
            <x v="398"/>
            <x v="407"/>
            <x v="418"/>
            <x v="424"/>
            <x v="427"/>
            <x v="429"/>
            <x v="430"/>
            <x v="432"/>
            <x v="479"/>
            <x v="483"/>
            <x v="486"/>
            <x v="488"/>
            <x v="490"/>
            <x v="492"/>
            <x v="494"/>
            <x v="496"/>
            <x v="499"/>
            <x v="501"/>
            <x v="507"/>
            <x v="526"/>
          </reference>
        </references>
      </pivotArea>
    </format>
    <format dxfId="439">
      <pivotArea dataOnly="0" labelOnly="1" fieldPosition="0">
        <references count="1">
          <reference field="2" count="50">
            <x v="3"/>
            <x v="125"/>
            <x v="157"/>
            <x v="181"/>
            <x v="236"/>
            <x v="280"/>
            <x v="296"/>
            <x v="299"/>
            <x v="302"/>
            <x v="304"/>
            <x v="336"/>
            <x v="345"/>
            <x v="371"/>
            <x v="373"/>
            <x v="374"/>
            <x v="377"/>
            <x v="382"/>
            <x v="383"/>
            <x v="384"/>
            <x v="387"/>
            <x v="389"/>
            <x v="391"/>
            <x v="394"/>
            <x v="395"/>
            <x v="397"/>
            <x v="399"/>
            <x v="415"/>
            <x v="441"/>
            <x v="443"/>
            <x v="444"/>
            <x v="451"/>
            <x v="452"/>
            <x v="455"/>
            <x v="456"/>
            <x v="460"/>
            <x v="462"/>
            <x v="463"/>
            <x v="468"/>
            <x v="480"/>
            <x v="484"/>
            <x v="487"/>
            <x v="489"/>
            <x v="491"/>
            <x v="493"/>
            <x v="500"/>
            <x v="508"/>
            <x v="515"/>
            <x v="525"/>
            <x v="532"/>
            <x v="533"/>
          </reference>
        </references>
      </pivotArea>
    </format>
    <format dxfId="438">
      <pivotArea dataOnly="0" labelOnly="1" fieldPosition="0">
        <references count="1">
          <reference field="2" count="50">
            <x v="9"/>
            <x v="10"/>
            <x v="14"/>
            <x v="36"/>
            <x v="37"/>
            <x v="54"/>
            <x v="62"/>
            <x v="70"/>
            <x v="72"/>
            <x v="83"/>
            <x v="92"/>
            <x v="94"/>
            <x v="99"/>
            <x v="108"/>
            <x v="114"/>
            <x v="115"/>
            <x v="116"/>
            <x v="119"/>
            <x v="121"/>
            <x v="129"/>
            <x v="135"/>
            <x v="137"/>
            <x v="140"/>
            <x v="141"/>
            <x v="145"/>
            <x v="150"/>
            <x v="160"/>
            <x v="191"/>
            <x v="192"/>
            <x v="195"/>
            <x v="198"/>
            <x v="199"/>
            <x v="206"/>
            <x v="210"/>
            <x v="211"/>
            <x v="212"/>
            <x v="213"/>
            <x v="215"/>
            <x v="224"/>
            <x v="226"/>
            <x v="229"/>
            <x v="230"/>
            <x v="231"/>
            <x v="233"/>
            <x v="237"/>
            <x v="238"/>
            <x v="239"/>
            <x v="240"/>
            <x v="243"/>
            <x v="265"/>
          </reference>
        </references>
      </pivotArea>
    </format>
    <format dxfId="437">
      <pivotArea dataOnly="0" labelOnly="1" fieldPosition="0">
        <references count="1">
          <reference field="2" count="50">
            <x v="1"/>
            <x v="4"/>
            <x v="7"/>
            <x v="12"/>
            <x v="20"/>
            <x v="64"/>
            <x v="81"/>
            <x v="107"/>
            <x v="113"/>
            <x v="124"/>
            <x v="131"/>
            <x v="156"/>
            <x v="190"/>
            <x v="217"/>
            <x v="219"/>
            <x v="221"/>
            <x v="222"/>
            <x v="253"/>
            <x v="266"/>
            <x v="271"/>
            <x v="288"/>
            <x v="294"/>
            <x v="295"/>
            <x v="297"/>
            <x v="305"/>
            <x v="329"/>
            <x v="331"/>
            <x v="341"/>
            <x v="347"/>
            <x v="349"/>
            <x v="379"/>
            <x v="392"/>
            <x v="405"/>
            <x v="406"/>
            <x v="408"/>
            <x v="410"/>
            <x v="425"/>
            <x v="447"/>
            <x v="453"/>
            <x v="459"/>
            <x v="461"/>
            <x v="465"/>
            <x v="469"/>
            <x v="470"/>
            <x v="473"/>
            <x v="497"/>
            <x v="509"/>
            <x v="517"/>
            <x v="530"/>
            <x v="531"/>
          </reference>
        </references>
      </pivotArea>
    </format>
    <format dxfId="436">
      <pivotArea dataOnly="0" labelOnly="1" fieldPosition="0">
        <references count="1">
          <reference field="2" count="34">
            <x v="8"/>
            <x v="24"/>
            <x v="27"/>
            <x v="51"/>
            <x v="53"/>
            <x v="59"/>
            <x v="65"/>
            <x v="69"/>
            <x v="71"/>
            <x v="102"/>
            <x v="117"/>
            <x v="118"/>
            <x v="120"/>
            <x v="123"/>
            <x v="128"/>
            <x v="136"/>
            <x v="142"/>
            <x v="143"/>
            <x v="144"/>
            <x v="153"/>
            <x v="158"/>
            <x v="159"/>
            <x v="169"/>
            <x v="170"/>
            <x v="171"/>
            <x v="183"/>
            <x v="187"/>
            <x v="200"/>
            <x v="201"/>
            <x v="205"/>
            <x v="207"/>
            <x v="242"/>
            <x v="261"/>
            <x v="262"/>
          </reference>
        </references>
      </pivotArea>
    </format>
    <format dxfId="435">
      <pivotArea dataOnly="0" labelOnly="1" offset="IV1" fieldPosition="0">
        <references count="1">
          <reference field="5" count="1">
            <x v="1"/>
          </reference>
        </references>
      </pivotArea>
    </format>
    <format dxfId="434">
      <pivotArea dataOnly="0" labelOnly="1" offset="IV1" fieldPosition="0">
        <references count="1">
          <reference field="5" count="1">
            <x v="2"/>
          </reference>
        </references>
      </pivotArea>
    </format>
    <format dxfId="433">
      <pivotArea dataOnly="0" labelOnly="1" offset="IV1" fieldPosition="0">
        <references count="1">
          <reference field="5" count="1">
            <x v="3"/>
          </reference>
        </references>
      </pivotArea>
    </format>
    <format dxfId="432">
      <pivotArea dataOnly="0" labelOnly="1" offset="IV1" fieldPosition="0">
        <references count="1">
          <reference field="5" count="1">
            <x v="4"/>
          </reference>
        </references>
      </pivotArea>
    </format>
    <format dxfId="431">
      <pivotArea dataOnly="0" labelOnly="1" offset="IV1" fieldPosition="0">
        <references count="1">
          <reference field="5" count="1">
            <x v="5"/>
          </reference>
        </references>
      </pivotArea>
    </format>
    <format dxfId="430">
      <pivotArea dataOnly="0" labelOnly="1" offset="IV1" fieldPosition="0">
        <references count="1">
          <reference field="5" count="1">
            <x v="6"/>
          </reference>
        </references>
      </pivotArea>
    </format>
    <format dxfId="429">
      <pivotArea dataOnly="0" labelOnly="1" offset="IV1" fieldPosition="0">
        <references count="1">
          <reference field="5" count="1">
            <x v="7"/>
          </reference>
        </references>
      </pivotArea>
    </format>
    <format dxfId="428">
      <pivotArea dataOnly="0" labelOnly="1" offset="IV1" fieldPosition="0">
        <references count="1">
          <reference field="5" count="1">
            <x v="8"/>
          </reference>
        </references>
      </pivotArea>
    </format>
    <format dxfId="427">
      <pivotArea dataOnly="0" labelOnly="1" offset="IV1" fieldPosition="0">
        <references count="1">
          <reference field="5" count="1">
            <x v="9"/>
          </reference>
        </references>
      </pivotArea>
    </format>
    <format dxfId="426">
      <pivotArea dataOnly="0" labelOnly="1" offset="IV1" fieldPosition="0">
        <references count="1">
          <reference field="5" count="1">
            <x v="10"/>
          </reference>
        </references>
      </pivotArea>
    </format>
    <format dxfId="425">
      <pivotArea dataOnly="0" labelOnly="1" offset="IV1" fieldPosition="0">
        <references count="1">
          <reference field="5" count="1">
            <x v="11"/>
          </reference>
        </references>
      </pivotArea>
    </format>
    <format dxfId="424">
      <pivotArea dataOnly="0" labelOnly="1" offset="IV1" fieldPosition="0">
        <references count="1">
          <reference field="5" count="1">
            <x v="12"/>
          </reference>
        </references>
      </pivotArea>
    </format>
    <format dxfId="423">
      <pivotArea dataOnly="0" labelOnly="1" fieldPosition="0">
        <references count="1">
          <reference field="5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422">
      <pivotArea dataOnly="0" labelOnly="1" fieldPosition="0">
        <references count="2">
          <reference field="0" count="1">
            <x v="1048832"/>
          </reference>
          <reference field="5" count="1" selected="0">
            <x v="1"/>
          </reference>
        </references>
      </pivotArea>
    </format>
    <format dxfId="421">
      <pivotArea outline="0" collapsedLevelsAreSubtotals="1" fieldPosition="0">
        <references count="3">
          <reference field="4294967294" count="2" selected="0">
            <x v="0"/>
            <x v="1"/>
          </reference>
          <reference field="0" count="1" selected="0">
            <x v="1048832"/>
          </reference>
          <reference field="5" count="1" selected="0">
            <x v="1"/>
          </reference>
        </references>
      </pivotArea>
    </format>
    <format dxfId="420">
      <pivotArea outline="0" collapsedLevelsAreSubtotals="1" fieldPosition="0">
        <references count="3">
          <reference field="4294967294" count="2" selected="0">
            <x v="0"/>
            <x v="1"/>
          </reference>
          <reference field="0" count="1" selected="0">
            <x v="1048832"/>
          </reference>
          <reference field="5" count="1" selected="0">
            <x v="2"/>
          </reference>
        </references>
      </pivotArea>
    </format>
    <format dxfId="419">
      <pivotArea outline="0" collapsedLevelsAreSubtotals="1" fieldPosition="0">
        <references count="3">
          <reference field="4294967294" count="2" selected="0">
            <x v="0"/>
            <x v="1"/>
          </reference>
          <reference field="0" count="1" selected="0">
            <x v="1048832"/>
          </reference>
          <reference field="5" count="1" selected="0">
            <x v="3"/>
          </reference>
        </references>
      </pivotArea>
    </format>
    <format dxfId="418">
      <pivotArea outline="0" collapsedLevelsAreSubtotals="1" fieldPosition="0">
        <references count="3">
          <reference field="4294967294" count="2" selected="0">
            <x v="0"/>
            <x v="1"/>
          </reference>
          <reference field="0" count="1" selected="0">
            <x v="1048832"/>
          </reference>
          <reference field="5" count="1" selected="0">
            <x v="4"/>
          </reference>
        </references>
      </pivotArea>
    </format>
    <format dxfId="417">
      <pivotArea outline="0" collapsedLevelsAreSubtotals="1" fieldPosition="0">
        <references count="3">
          <reference field="4294967294" count="2" selected="0">
            <x v="0"/>
            <x v="1"/>
          </reference>
          <reference field="0" count="1" selected="0">
            <x v="1048832"/>
          </reference>
          <reference field="5" count="1" selected="0">
            <x v="5"/>
          </reference>
        </references>
      </pivotArea>
    </format>
    <format dxfId="416">
      <pivotArea outline="0" collapsedLevelsAreSubtotals="1" fieldPosition="0">
        <references count="3">
          <reference field="4294967294" count="2" selected="0">
            <x v="0"/>
            <x v="1"/>
          </reference>
          <reference field="0" count="1" selected="0">
            <x v="1048832"/>
          </reference>
          <reference field="5" count="1" selected="0">
            <x v="6"/>
          </reference>
        </references>
      </pivotArea>
    </format>
    <format dxfId="415">
      <pivotArea outline="0" collapsedLevelsAreSubtotals="1" fieldPosition="0">
        <references count="3">
          <reference field="4294967294" count="2" selected="0">
            <x v="0"/>
            <x v="1"/>
          </reference>
          <reference field="0" count="1" selected="0">
            <x v="1048832"/>
          </reference>
          <reference field="5" count="1" selected="0">
            <x v="7"/>
          </reference>
        </references>
      </pivotArea>
    </format>
    <format dxfId="414">
      <pivotArea outline="0" collapsedLevelsAreSubtotals="1" fieldPosition="0">
        <references count="3">
          <reference field="4294967294" count="2" selected="0">
            <x v="0"/>
            <x v="1"/>
          </reference>
          <reference field="0" count="1" selected="0">
            <x v="1048832"/>
          </reference>
          <reference field="5" count="1" selected="0">
            <x v="8"/>
          </reference>
        </references>
      </pivotArea>
    </format>
    <format dxfId="413">
      <pivotArea outline="0" collapsedLevelsAreSubtotals="1" fieldPosition="0">
        <references count="3">
          <reference field="4294967294" count="2" selected="0">
            <x v="0"/>
            <x v="1"/>
          </reference>
          <reference field="0" count="1" selected="0">
            <x v="1048832"/>
          </reference>
          <reference field="5" count="1" selected="0">
            <x v="9"/>
          </reference>
        </references>
      </pivotArea>
    </format>
    <format dxfId="412">
      <pivotArea outline="0" collapsedLevelsAreSubtotals="1" fieldPosition="0">
        <references count="3">
          <reference field="4294967294" count="2" selected="0">
            <x v="0"/>
            <x v="1"/>
          </reference>
          <reference field="0" count="1" selected="0">
            <x v="1048832"/>
          </reference>
          <reference field="5" count="1" selected="0">
            <x v="10"/>
          </reference>
        </references>
      </pivotArea>
    </format>
    <format dxfId="411">
      <pivotArea outline="0" collapsedLevelsAreSubtotals="1" fieldPosition="0">
        <references count="3">
          <reference field="4294967294" count="2" selected="0">
            <x v="0"/>
            <x v="1"/>
          </reference>
          <reference field="0" count="1" selected="0">
            <x v="1048832"/>
          </reference>
          <reference field="5" count="1" selected="0">
            <x v="11"/>
          </reference>
        </references>
      </pivotArea>
    </format>
    <format dxfId="410">
      <pivotArea outline="0" collapsedLevelsAreSubtotals="1" fieldPosition="0">
        <references count="3">
          <reference field="4294967294" count="2" selected="0">
            <x v="0"/>
            <x v="1"/>
          </reference>
          <reference field="0" count="1" selected="0">
            <x v="1048832"/>
          </reference>
          <reference field="5" count="1" selected="0">
            <x v="12"/>
          </reference>
        </references>
      </pivotArea>
    </format>
    <format dxfId="409">
      <pivotArea field="5" grandCol="1" outline="0" collapsedLevelsAreSubtotals="1" axis="axisCol" fieldPosition="0">
        <references count="1">
          <reference field="4294967294" count="2" selected="0">
            <x v="0"/>
            <x v="1"/>
          </reference>
        </references>
      </pivotArea>
    </format>
    <format dxfId="408">
      <pivotArea field="5" dataOnly="0" labelOnly="1" grandCol="1" outline="0" offset="IV1" axis="axisCol" fieldPosition="0">
        <references count="1">
          <reference field="4294967294" count="1" selected="0">
            <x v="0"/>
          </reference>
        </references>
      </pivotArea>
    </format>
    <format dxfId="407">
      <pivotArea field="5" dataOnly="0" labelOnly="1" grandCol="1" outline="0" offset="IV1" axis="axisCol" fieldPosition="0">
        <references count="1">
          <reference field="4294967294" count="1" selected="0">
            <x v="1"/>
          </reference>
        </references>
      </pivotArea>
    </format>
    <format dxfId="406">
      <pivotArea field="5" dataOnly="0" labelOnly="1" grandCol="1" outline="0" offset="IV2" axis="axisCol" fieldPosition="0">
        <references count="1">
          <reference field="4294967294" count="1" selected="0">
            <x v="0"/>
          </reference>
        </references>
      </pivotArea>
    </format>
    <format dxfId="405">
      <pivotArea field="5" dataOnly="0" labelOnly="1" grandCol="1" outline="0" offset="IV2" axis="axisCol" fieldPosition="0">
        <references count="1">
          <reference field="4294967294" count="1" selected="0">
            <x v="1"/>
          </reference>
        </references>
      </pivotArea>
    </format>
    <format dxfId="404">
      <pivotArea dataOnly="0" labelOnly="1" outline="0" fieldPosition="0">
        <references count="2">
          <reference field="4294967294" count="2">
            <x v="0"/>
            <x v="1"/>
          </reference>
          <reference field="5" count="1" selected="0">
            <x v="1"/>
          </reference>
        </references>
      </pivotArea>
    </format>
    <format dxfId="403">
      <pivotArea dataOnly="0" labelOnly="1" outline="0" fieldPosition="0">
        <references count="2">
          <reference field="4294967294" count="2">
            <x v="0"/>
            <x v="1"/>
          </reference>
          <reference field="5" count="1" selected="0">
            <x v="2"/>
          </reference>
        </references>
      </pivotArea>
    </format>
    <format dxfId="402">
      <pivotArea dataOnly="0" labelOnly="1" outline="0" fieldPosition="0">
        <references count="2">
          <reference field="4294967294" count="2">
            <x v="0"/>
            <x v="1"/>
          </reference>
          <reference field="5" count="1" selected="0">
            <x v="3"/>
          </reference>
        </references>
      </pivotArea>
    </format>
    <format dxfId="401">
      <pivotArea dataOnly="0" labelOnly="1" outline="0" fieldPosition="0">
        <references count="2">
          <reference field="4294967294" count="2">
            <x v="0"/>
            <x v="1"/>
          </reference>
          <reference field="5" count="1" selected="0">
            <x v="4"/>
          </reference>
        </references>
      </pivotArea>
    </format>
    <format dxfId="400">
      <pivotArea dataOnly="0" labelOnly="1" outline="0" fieldPosition="0">
        <references count="2">
          <reference field="4294967294" count="2">
            <x v="0"/>
            <x v="1"/>
          </reference>
          <reference field="5" count="1" selected="0">
            <x v="5"/>
          </reference>
        </references>
      </pivotArea>
    </format>
    <format dxfId="399">
      <pivotArea dataOnly="0" labelOnly="1" outline="0" fieldPosition="0">
        <references count="2">
          <reference field="4294967294" count="2">
            <x v="0"/>
            <x v="1"/>
          </reference>
          <reference field="5" count="1" selected="0">
            <x v="6"/>
          </reference>
        </references>
      </pivotArea>
    </format>
    <format dxfId="398">
      <pivotArea dataOnly="0" labelOnly="1" outline="0" fieldPosition="0">
        <references count="2">
          <reference field="4294967294" count="2">
            <x v="0"/>
            <x v="1"/>
          </reference>
          <reference field="5" count="1" selected="0">
            <x v="7"/>
          </reference>
        </references>
      </pivotArea>
    </format>
    <format dxfId="397">
      <pivotArea dataOnly="0" labelOnly="1" outline="0" fieldPosition="0">
        <references count="2">
          <reference field="4294967294" count="2">
            <x v="0"/>
            <x v="1"/>
          </reference>
          <reference field="5" count="1" selected="0">
            <x v="8"/>
          </reference>
        </references>
      </pivotArea>
    </format>
    <format dxfId="396">
      <pivotArea dataOnly="0" labelOnly="1" outline="0" fieldPosition="0">
        <references count="2">
          <reference field="4294967294" count="2">
            <x v="0"/>
            <x v="1"/>
          </reference>
          <reference field="5" count="1" selected="0">
            <x v="9"/>
          </reference>
        </references>
      </pivotArea>
    </format>
    <format dxfId="395">
      <pivotArea dataOnly="0" labelOnly="1" outline="0" fieldPosition="0">
        <references count="2">
          <reference field="4294967294" count="2">
            <x v="0"/>
            <x v="1"/>
          </reference>
          <reference field="5" count="1" selected="0">
            <x v="10"/>
          </reference>
        </references>
      </pivotArea>
    </format>
    <format dxfId="394">
      <pivotArea dataOnly="0" labelOnly="1" outline="0" fieldPosition="0">
        <references count="2">
          <reference field="4294967294" count="2">
            <x v="0"/>
            <x v="1"/>
          </reference>
          <reference field="5" count="1" selected="0">
            <x v="11"/>
          </reference>
        </references>
      </pivotArea>
    </format>
    <format dxfId="393">
      <pivotArea dataOnly="0" labelOnly="1" outline="0" fieldPosition="0">
        <references count="2">
          <reference field="4294967294" count="2">
            <x v="0"/>
            <x v="1"/>
          </reference>
          <reference field="5" count="1" selected="0">
            <x v="12"/>
          </reference>
        </references>
      </pivotArea>
    </format>
    <format dxfId="392">
      <pivotArea dataOnly="0" labelOnly="1" outline="0" fieldPosition="0">
        <references count="2">
          <reference field="4294967294" count="1">
            <x v="0"/>
          </reference>
          <reference field="5" count="1" selected="0">
            <x v="1"/>
          </reference>
        </references>
      </pivotArea>
    </format>
    <format dxfId="391">
      <pivotArea dataOnly="0" labelOnly="1" outline="0" fieldPosition="0">
        <references count="2">
          <reference field="4294967294" count="1">
            <x v="0"/>
          </reference>
          <reference field="5" count="1" selected="0">
            <x v="2"/>
          </reference>
        </references>
      </pivotArea>
    </format>
    <format dxfId="390">
      <pivotArea dataOnly="0" labelOnly="1" outline="0" fieldPosition="0">
        <references count="2">
          <reference field="4294967294" count="1">
            <x v="0"/>
          </reference>
          <reference field="5" count="1" selected="0">
            <x v="3"/>
          </reference>
        </references>
      </pivotArea>
    </format>
    <format dxfId="389">
      <pivotArea dataOnly="0" labelOnly="1" outline="0" fieldPosition="0">
        <references count="2">
          <reference field="4294967294" count="1">
            <x v="0"/>
          </reference>
          <reference field="5" count="1" selected="0">
            <x v="4"/>
          </reference>
        </references>
      </pivotArea>
    </format>
    <format dxfId="388">
      <pivotArea dataOnly="0" labelOnly="1" outline="0" fieldPosition="0">
        <references count="2">
          <reference field="4294967294" count="1">
            <x v="0"/>
          </reference>
          <reference field="5" count="1" selected="0">
            <x v="5"/>
          </reference>
        </references>
      </pivotArea>
    </format>
    <format dxfId="387">
      <pivotArea dataOnly="0" labelOnly="1" outline="0" fieldPosition="0">
        <references count="2">
          <reference field="4294967294" count="1">
            <x v="0"/>
          </reference>
          <reference field="5" count="1" selected="0">
            <x v="6"/>
          </reference>
        </references>
      </pivotArea>
    </format>
    <format dxfId="386">
      <pivotArea dataOnly="0" labelOnly="1" outline="0" fieldPosition="0">
        <references count="2">
          <reference field="4294967294" count="1">
            <x v="0"/>
          </reference>
          <reference field="5" count="1" selected="0">
            <x v="7"/>
          </reference>
        </references>
      </pivotArea>
    </format>
    <format dxfId="385">
      <pivotArea dataOnly="0" labelOnly="1" outline="0" fieldPosition="0">
        <references count="2">
          <reference field="4294967294" count="1">
            <x v="0"/>
          </reference>
          <reference field="5" count="1" selected="0">
            <x v="8"/>
          </reference>
        </references>
      </pivotArea>
    </format>
    <format dxfId="384">
      <pivotArea dataOnly="0" labelOnly="1" outline="0" fieldPosition="0">
        <references count="2">
          <reference field="4294967294" count="1">
            <x v="0"/>
          </reference>
          <reference field="5" count="1" selected="0">
            <x v="9"/>
          </reference>
        </references>
      </pivotArea>
    </format>
    <format dxfId="383">
      <pivotArea dataOnly="0" labelOnly="1" outline="0" fieldPosition="0">
        <references count="2">
          <reference field="4294967294" count="1">
            <x v="0"/>
          </reference>
          <reference field="5" count="1" selected="0">
            <x v="10"/>
          </reference>
        </references>
      </pivotArea>
    </format>
    <format dxfId="382">
      <pivotArea dataOnly="0" labelOnly="1" outline="0" fieldPosition="0">
        <references count="2">
          <reference field="4294967294" count="1">
            <x v="0"/>
          </reference>
          <reference field="5" count="1" selected="0">
            <x v="11"/>
          </reference>
        </references>
      </pivotArea>
    </format>
    <format dxfId="381">
      <pivotArea dataOnly="0" labelOnly="1" outline="0" fieldPosition="0">
        <references count="2">
          <reference field="4294967294" count="1">
            <x v="0"/>
          </reference>
          <reference field="5" count="1" selected="0">
            <x v="12"/>
          </reference>
        </references>
      </pivotArea>
    </format>
    <format dxfId="380">
      <pivotArea dataOnly="0" labelOnly="1" outline="0" fieldPosition="0">
        <references count="2">
          <reference field="4294967294" count="1">
            <x v="1"/>
          </reference>
          <reference field="5" count="1" selected="0">
            <x v="1"/>
          </reference>
        </references>
      </pivotArea>
    </format>
    <format dxfId="379">
      <pivotArea dataOnly="0" labelOnly="1" outline="0" fieldPosition="0">
        <references count="2">
          <reference field="4294967294" count="1">
            <x v="1"/>
          </reference>
          <reference field="5" count="1" selected="0">
            <x v="2"/>
          </reference>
        </references>
      </pivotArea>
    </format>
    <format dxfId="378">
      <pivotArea dataOnly="0" labelOnly="1" outline="0" fieldPosition="0">
        <references count="2">
          <reference field="4294967294" count="1">
            <x v="1"/>
          </reference>
          <reference field="5" count="1" selected="0">
            <x v="3"/>
          </reference>
        </references>
      </pivotArea>
    </format>
    <format dxfId="377">
      <pivotArea dataOnly="0" labelOnly="1" outline="0" fieldPosition="0">
        <references count="2">
          <reference field="4294967294" count="1">
            <x v="1"/>
          </reference>
          <reference field="5" count="1" selected="0">
            <x v="4"/>
          </reference>
        </references>
      </pivotArea>
    </format>
    <format dxfId="376">
      <pivotArea dataOnly="0" labelOnly="1" outline="0" fieldPosition="0">
        <references count="2">
          <reference field="4294967294" count="1">
            <x v="1"/>
          </reference>
          <reference field="5" count="1" selected="0">
            <x v="5"/>
          </reference>
        </references>
      </pivotArea>
    </format>
    <format dxfId="375">
      <pivotArea dataOnly="0" labelOnly="1" outline="0" fieldPosition="0">
        <references count="2">
          <reference field="4294967294" count="1">
            <x v="1"/>
          </reference>
          <reference field="5" count="1" selected="0">
            <x v="6"/>
          </reference>
        </references>
      </pivotArea>
    </format>
    <format dxfId="374">
      <pivotArea dataOnly="0" labelOnly="1" outline="0" fieldPosition="0">
        <references count="2">
          <reference field="4294967294" count="1">
            <x v="1"/>
          </reference>
          <reference field="5" count="1" selected="0">
            <x v="7"/>
          </reference>
        </references>
      </pivotArea>
    </format>
    <format dxfId="373">
      <pivotArea dataOnly="0" labelOnly="1" outline="0" fieldPosition="0">
        <references count="2">
          <reference field="4294967294" count="1">
            <x v="1"/>
          </reference>
          <reference field="5" count="1" selected="0">
            <x v="8"/>
          </reference>
        </references>
      </pivotArea>
    </format>
    <format dxfId="372">
      <pivotArea dataOnly="0" labelOnly="1" outline="0" fieldPosition="0">
        <references count="2">
          <reference field="4294967294" count="1">
            <x v="1"/>
          </reference>
          <reference field="5" count="1" selected="0">
            <x v="9"/>
          </reference>
        </references>
      </pivotArea>
    </format>
    <format dxfId="371">
      <pivotArea dataOnly="0" labelOnly="1" outline="0" fieldPosition="0">
        <references count="2">
          <reference field="4294967294" count="1">
            <x v="1"/>
          </reference>
          <reference field="5" count="1" selected="0">
            <x v="10"/>
          </reference>
        </references>
      </pivotArea>
    </format>
    <format dxfId="370">
      <pivotArea dataOnly="0" labelOnly="1" outline="0" fieldPosition="0">
        <references count="2">
          <reference field="4294967294" count="1">
            <x v="1"/>
          </reference>
          <reference field="5" count="1" selected="0">
            <x v="11"/>
          </reference>
        </references>
      </pivotArea>
    </format>
    <format dxfId="369">
      <pivotArea dataOnly="0" labelOnly="1" outline="0" fieldPosition="0">
        <references count="2">
          <reference field="4294967294" count="1">
            <x v="1"/>
          </reference>
          <reference field="5" count="1" selected="0">
            <x v="12"/>
          </reference>
        </references>
      </pivotArea>
    </format>
    <format dxfId="368">
      <pivotArea field="5" dataOnly="0" labelOnly="1" grandCol="1" outline="0" offset="IV256" axis="axisCol" fieldPosition="0">
        <references count="1">
          <reference field="4294967294" count="1" selected="0">
            <x v="0"/>
          </reference>
        </references>
      </pivotArea>
    </format>
    <format dxfId="367">
      <pivotArea field="5" dataOnly="0" labelOnly="1" grandCol="1" outline="0" offset="IV256" axis="axisCol" fieldPosition="0">
        <references count="1">
          <reference field="4294967294" count="1" selected="0">
            <x v="1"/>
          </reference>
        </references>
      </pivotArea>
    </format>
    <format dxfId="366">
      <pivotArea field="5" dataOnly="0" labelOnly="1" grandCol="1" outline="0" offset="IV256" axis="axisCol" fieldPosition="0">
        <references count="1">
          <reference field="4294967294" count="1" selected="0">
            <x v="0"/>
          </reference>
        </references>
      </pivotArea>
    </format>
    <format dxfId="365">
      <pivotArea field="5" dataOnly="0" labelOnly="1" grandCol="1" outline="0" offset="IV256" axis="axisCol" fieldPosition="0">
        <references count="1">
          <reference field="4294967294" count="1" selected="0">
            <x v="1"/>
          </reference>
        </references>
      </pivotArea>
    </format>
    <format dxfId="364">
      <pivotArea field="5" dataOnly="0" labelOnly="1" grandCol="1" outline="0" offset="IV2" axis="axisCol" fieldPosition="0">
        <references count="1">
          <reference field="4294967294" count="1" selected="0">
            <x v="0"/>
          </reference>
        </references>
      </pivotArea>
    </format>
    <format dxfId="363">
      <pivotArea field="5" dataOnly="0" labelOnly="1" grandCol="1" outline="0" offset="IV2" axis="axisCol" fieldPosition="0">
        <references count="1">
          <reference field="4294967294" count="1" selected="0">
            <x v="1"/>
          </reference>
        </references>
      </pivotArea>
    </format>
    <format dxfId="362">
      <pivotArea field="5" dataOnly="0" labelOnly="1" grandCol="1" outline="0" offset="IV1" axis="axisCol" fieldPosition="0">
        <references count="1">
          <reference field="4294967294" count="1" selected="0">
            <x v="0"/>
          </reference>
        </references>
      </pivotArea>
    </format>
    <format dxfId="361">
      <pivotArea field="5" dataOnly="0" labelOnly="1" grandCol="1" outline="0" offset="IV1" axis="axisCol" fieldPosition="0">
        <references count="1">
          <reference field="4294967294" count="1" selected="0">
            <x v="1"/>
          </reference>
        </references>
      </pivotArea>
    </format>
    <format dxfId="360">
      <pivotArea dataOnly="0" labelOnly="1" outline="0" fieldPosition="0">
        <references count="2">
          <reference field="4294967294" count="1">
            <x v="0"/>
          </reference>
          <reference field="5" count="1" selected="0">
            <x v="1"/>
          </reference>
        </references>
      </pivotArea>
    </format>
    <format dxfId="359">
      <pivotArea dataOnly="0" labelOnly="1" outline="0" fieldPosition="0">
        <references count="2">
          <reference field="4294967294" count="1">
            <x v="0"/>
          </reference>
          <reference field="5" count="1" selected="0">
            <x v="2"/>
          </reference>
        </references>
      </pivotArea>
    </format>
    <format dxfId="358">
      <pivotArea dataOnly="0" labelOnly="1" outline="0" fieldPosition="0">
        <references count="2">
          <reference field="4294967294" count="1">
            <x v="0"/>
          </reference>
          <reference field="5" count="1" selected="0">
            <x v="3"/>
          </reference>
        </references>
      </pivotArea>
    </format>
    <format dxfId="357">
      <pivotArea dataOnly="0" labelOnly="1" outline="0" fieldPosition="0">
        <references count="2">
          <reference field="4294967294" count="1">
            <x v="0"/>
          </reference>
          <reference field="5" count="1" selected="0">
            <x v="4"/>
          </reference>
        </references>
      </pivotArea>
    </format>
    <format dxfId="356">
      <pivotArea dataOnly="0" labelOnly="1" outline="0" fieldPosition="0">
        <references count="2">
          <reference field="4294967294" count="1">
            <x v="0"/>
          </reference>
          <reference field="5" count="1" selected="0">
            <x v="5"/>
          </reference>
        </references>
      </pivotArea>
    </format>
    <format dxfId="355">
      <pivotArea dataOnly="0" labelOnly="1" outline="0" fieldPosition="0">
        <references count="2">
          <reference field="4294967294" count="1">
            <x v="0"/>
          </reference>
          <reference field="5" count="1" selected="0">
            <x v="6"/>
          </reference>
        </references>
      </pivotArea>
    </format>
    <format dxfId="354">
      <pivotArea dataOnly="0" labelOnly="1" outline="0" fieldPosition="0">
        <references count="2">
          <reference field="4294967294" count="1">
            <x v="0"/>
          </reference>
          <reference field="5" count="1" selected="0">
            <x v="7"/>
          </reference>
        </references>
      </pivotArea>
    </format>
    <format dxfId="353">
      <pivotArea dataOnly="0" labelOnly="1" outline="0" fieldPosition="0">
        <references count="2">
          <reference field="4294967294" count="1">
            <x v="0"/>
          </reference>
          <reference field="5" count="1" selected="0">
            <x v="8"/>
          </reference>
        </references>
      </pivotArea>
    </format>
    <format dxfId="352">
      <pivotArea dataOnly="0" labelOnly="1" outline="0" fieldPosition="0">
        <references count="2">
          <reference field="4294967294" count="1">
            <x v="0"/>
          </reference>
          <reference field="5" count="1" selected="0">
            <x v="9"/>
          </reference>
        </references>
      </pivotArea>
    </format>
    <format dxfId="351">
      <pivotArea dataOnly="0" labelOnly="1" outline="0" fieldPosition="0">
        <references count="2">
          <reference field="4294967294" count="1">
            <x v="0"/>
          </reference>
          <reference field="5" count="1" selected="0">
            <x v="10"/>
          </reference>
        </references>
      </pivotArea>
    </format>
    <format dxfId="350">
      <pivotArea dataOnly="0" labelOnly="1" outline="0" fieldPosition="0">
        <references count="2">
          <reference field="4294967294" count="1">
            <x v="0"/>
          </reference>
          <reference field="5" count="1" selected="0">
            <x v="11"/>
          </reference>
        </references>
      </pivotArea>
    </format>
    <format dxfId="349">
      <pivotArea dataOnly="0" labelOnly="1" outline="0" fieldPosition="0">
        <references count="2">
          <reference field="4294967294" count="1">
            <x v="0"/>
          </reference>
          <reference field="5" count="1" selected="0">
            <x v="12"/>
          </reference>
        </references>
      </pivotArea>
    </format>
    <format dxfId="348">
      <pivotArea dataOnly="0" labelOnly="1" outline="0" fieldPosition="0">
        <references count="2">
          <reference field="4294967294" count="1">
            <x v="1"/>
          </reference>
          <reference field="5" count="1" selected="0">
            <x v="1"/>
          </reference>
        </references>
      </pivotArea>
    </format>
    <format dxfId="347">
      <pivotArea dataOnly="0" labelOnly="1" outline="0" fieldPosition="0">
        <references count="2">
          <reference field="4294967294" count="1">
            <x v="1"/>
          </reference>
          <reference field="5" count="1" selected="0">
            <x v="2"/>
          </reference>
        </references>
      </pivotArea>
    </format>
    <format dxfId="346">
      <pivotArea dataOnly="0" labelOnly="1" outline="0" fieldPosition="0">
        <references count="2">
          <reference field="4294967294" count="1">
            <x v="1"/>
          </reference>
          <reference field="5" count="1" selected="0">
            <x v="3"/>
          </reference>
        </references>
      </pivotArea>
    </format>
    <format dxfId="345">
      <pivotArea dataOnly="0" labelOnly="1" outline="0" fieldPosition="0">
        <references count="2">
          <reference field="4294967294" count="1">
            <x v="1"/>
          </reference>
          <reference field="5" count="1" selected="0">
            <x v="4"/>
          </reference>
        </references>
      </pivotArea>
    </format>
    <format dxfId="344">
      <pivotArea dataOnly="0" labelOnly="1" outline="0" fieldPosition="0">
        <references count="2">
          <reference field="4294967294" count="1">
            <x v="1"/>
          </reference>
          <reference field="5" count="1" selected="0">
            <x v="5"/>
          </reference>
        </references>
      </pivotArea>
    </format>
    <format dxfId="343">
      <pivotArea dataOnly="0" labelOnly="1" outline="0" fieldPosition="0">
        <references count="2">
          <reference field="4294967294" count="1">
            <x v="1"/>
          </reference>
          <reference field="5" count="1" selected="0">
            <x v="6"/>
          </reference>
        </references>
      </pivotArea>
    </format>
    <format dxfId="342">
      <pivotArea dataOnly="0" labelOnly="1" outline="0" fieldPosition="0">
        <references count="2">
          <reference field="4294967294" count="1">
            <x v="1"/>
          </reference>
          <reference field="5" count="1" selected="0">
            <x v="7"/>
          </reference>
        </references>
      </pivotArea>
    </format>
    <format dxfId="341">
      <pivotArea dataOnly="0" labelOnly="1" outline="0" fieldPosition="0">
        <references count="2">
          <reference field="4294967294" count="1">
            <x v="1"/>
          </reference>
          <reference field="5" count="1" selected="0">
            <x v="8"/>
          </reference>
        </references>
      </pivotArea>
    </format>
    <format dxfId="340">
      <pivotArea dataOnly="0" labelOnly="1" outline="0" fieldPosition="0">
        <references count="2">
          <reference field="4294967294" count="1">
            <x v="1"/>
          </reference>
          <reference field="5" count="1" selected="0">
            <x v="9"/>
          </reference>
        </references>
      </pivotArea>
    </format>
    <format dxfId="339">
      <pivotArea dataOnly="0" labelOnly="1" outline="0" fieldPosition="0">
        <references count="2">
          <reference field="4294967294" count="1">
            <x v="1"/>
          </reference>
          <reference field="5" count="1" selected="0">
            <x v="10"/>
          </reference>
        </references>
      </pivotArea>
    </format>
    <format dxfId="338">
      <pivotArea dataOnly="0" labelOnly="1" outline="0" fieldPosition="0">
        <references count="2">
          <reference field="4294967294" count="1">
            <x v="1"/>
          </reference>
          <reference field="5" count="1" selected="0">
            <x v="11"/>
          </reference>
        </references>
      </pivotArea>
    </format>
    <format dxfId="337">
      <pivotArea dataOnly="0" labelOnly="1" outline="0" fieldPosition="0">
        <references count="2">
          <reference field="4294967294" count="1">
            <x v="1"/>
          </reference>
          <reference field="5" count="1" selected="0">
            <x v="12"/>
          </reference>
        </references>
      </pivotArea>
    </format>
    <format dxfId="336">
      <pivotArea field="5" dataOnly="0" labelOnly="1" grandCol="1" outline="0" offset="IV1" axis="axisCol" fieldPosition="0">
        <references count="1">
          <reference field="4294967294" count="1" selected="0">
            <x v="0"/>
          </reference>
        </references>
      </pivotArea>
    </format>
    <format dxfId="335">
      <pivotArea field="5" dataOnly="0" labelOnly="1" grandCol="1" outline="0" offset="IV1" axis="axisCol" fieldPosition="0">
        <references count="1">
          <reference field="4294967294" count="1" selected="0">
            <x v="1"/>
          </reference>
        </references>
      </pivotArea>
    </format>
    <format dxfId="334">
      <pivotArea dataOnly="0" labelOnly="1" fieldPosition="0">
        <references count="1">
          <reference field="5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333">
      <pivotArea dataOnly="0" labelOnly="1" fieldPosition="0">
        <references count="1">
          <reference field="5" count="1">
            <x v="1"/>
          </reference>
        </references>
      </pivotArea>
    </format>
    <format dxfId="332">
      <pivotArea dataOnly="0" labelOnly="1" fieldPosition="0">
        <references count="1">
          <reference field="5" count="1">
            <x v="2"/>
          </reference>
        </references>
      </pivotArea>
    </format>
    <format dxfId="331">
      <pivotArea dataOnly="0" labelOnly="1" fieldPosition="0">
        <references count="1">
          <reference field="5" count="1">
            <x v="3"/>
          </reference>
        </references>
      </pivotArea>
    </format>
    <format dxfId="330">
      <pivotArea dataOnly="0" labelOnly="1" fieldPosition="0">
        <references count="1">
          <reference field="5" count="1">
            <x v="4"/>
          </reference>
        </references>
      </pivotArea>
    </format>
    <format dxfId="329">
      <pivotArea dataOnly="0" labelOnly="1" fieldPosition="0">
        <references count="1">
          <reference field="5" count="1">
            <x v="5"/>
          </reference>
        </references>
      </pivotArea>
    </format>
    <format dxfId="328">
      <pivotArea dataOnly="0" labelOnly="1" fieldPosition="0">
        <references count="1">
          <reference field="5" count="1">
            <x v="6"/>
          </reference>
        </references>
      </pivotArea>
    </format>
    <format dxfId="327">
      <pivotArea dataOnly="0" labelOnly="1" fieldPosition="0">
        <references count="1">
          <reference field="5" count="1">
            <x v="7"/>
          </reference>
        </references>
      </pivotArea>
    </format>
    <format dxfId="326">
      <pivotArea dataOnly="0" labelOnly="1" fieldPosition="0">
        <references count="1">
          <reference field="5" count="1">
            <x v="8"/>
          </reference>
        </references>
      </pivotArea>
    </format>
    <format dxfId="325">
      <pivotArea dataOnly="0" labelOnly="1" fieldPosition="0">
        <references count="1">
          <reference field="5" count="1">
            <x v="9"/>
          </reference>
        </references>
      </pivotArea>
    </format>
    <format dxfId="324">
      <pivotArea dataOnly="0" labelOnly="1" fieldPosition="0">
        <references count="1">
          <reference field="5" count="1">
            <x v="10"/>
          </reference>
        </references>
      </pivotArea>
    </format>
    <format dxfId="323">
      <pivotArea dataOnly="0" labelOnly="1" fieldPosition="0">
        <references count="1">
          <reference field="5" count="1">
            <x v="11"/>
          </reference>
        </references>
      </pivotArea>
    </format>
    <format dxfId="322">
      <pivotArea dataOnly="0" labelOnly="1" fieldPosition="0">
        <references count="1">
          <reference field="5" count="1">
            <x v="12"/>
          </reference>
        </references>
      </pivotArea>
    </format>
    <format dxfId="321">
      <pivotArea field="5" dataOnly="0" labelOnly="1" grandCol="1" outline="0" offset="IV1" axis="axisCol" fieldPosition="0">
        <references count="1">
          <reference field="4294967294" count="1" selected="0">
            <x v="0"/>
          </reference>
        </references>
      </pivotArea>
    </format>
    <format dxfId="320">
      <pivotArea field="5" dataOnly="0" labelOnly="1" grandCol="1" outline="0" offset="IV1" axis="axisCol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6" indent="0" outline="1" outlineData="1" multipleFieldFilters="0">
  <location ref="B4:O556" firstHeaderRow="1" firstDataRow="3" firstDataCol="1" rowPageCount="1" colPageCount="1"/>
  <pivotFields count="6">
    <pivotField axis="axisCol" numFmtId="14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  <item t="default"/>
      </items>
    </pivotField>
    <pivotField axis="axisPage" showAll="0">
      <items count="554">
        <item x="375"/>
        <item x="526"/>
        <item x="347"/>
        <item x="470"/>
        <item x="279"/>
        <item x="325"/>
        <item x="517"/>
        <item x="494"/>
        <item x="221"/>
        <item x="124"/>
        <item x="112"/>
        <item x="212"/>
        <item x="174"/>
        <item x="493"/>
        <item x="474"/>
        <item x="466"/>
        <item x="413"/>
        <item x="217"/>
        <item x="237"/>
        <item x="133"/>
        <item x="123"/>
        <item x="313"/>
        <item x="312"/>
        <item x="481"/>
        <item x="354"/>
        <item x="260"/>
        <item x="296"/>
        <item x="225"/>
        <item x="190"/>
        <item x="275"/>
        <item x="102"/>
        <item x="95"/>
        <item x="101"/>
        <item x="100"/>
        <item x="301"/>
        <item x="267"/>
        <item x="245"/>
        <item x="408"/>
        <item x="477"/>
        <item x="475"/>
        <item x="473"/>
        <item x="340"/>
        <item x="322"/>
        <item x="303"/>
        <item x="11"/>
        <item x="302"/>
        <item x="10"/>
        <item x="357"/>
        <item x="513"/>
        <item x="514"/>
        <item x="414"/>
        <item x="117"/>
        <item x="222"/>
        <item x="223"/>
        <item x="348"/>
        <item x="80"/>
        <item x="79"/>
        <item x="416"/>
        <item x="151"/>
        <item x="69"/>
        <item x="70"/>
        <item x="532"/>
        <item x="75"/>
        <item x="74"/>
        <item x="71"/>
        <item x="73"/>
        <item x="72"/>
        <item x="404"/>
        <item x="68"/>
        <item x="41"/>
        <item x="126"/>
        <item x="433"/>
        <item x="495"/>
        <item x="259"/>
        <item x="2"/>
        <item x="407"/>
        <item x="96"/>
        <item x="83"/>
        <item x="85"/>
        <item x="168"/>
        <item x="205"/>
        <item x="157"/>
        <item x="159"/>
        <item x="160"/>
        <item x="201"/>
        <item x="203"/>
        <item x="204"/>
        <item x="282"/>
        <item x="1"/>
        <item x="431"/>
        <item x="207"/>
        <item x="438"/>
        <item x="439"/>
        <item x="82"/>
        <item x="437"/>
        <item x="158"/>
        <item x="120"/>
        <item x="432"/>
        <item x="240"/>
        <item x="327"/>
        <item x="7"/>
        <item x="523"/>
        <item x="401"/>
        <item x="394"/>
        <item x="400"/>
        <item x="393"/>
        <item x="251"/>
        <item x="403"/>
        <item x="141"/>
        <item x="496"/>
        <item x="398"/>
        <item x="180"/>
        <item x="228"/>
        <item x="360"/>
        <item x="197"/>
        <item x="208"/>
        <item x="84"/>
        <item x="487"/>
        <item x="136"/>
        <item x="137"/>
        <item x="286"/>
        <item x="144"/>
        <item x="185"/>
        <item x="146"/>
        <item x="86"/>
        <item x="287"/>
        <item x="371"/>
        <item x="63"/>
        <item x="110"/>
        <item x="220"/>
        <item x="25"/>
        <item x="460"/>
        <item x="427"/>
        <item x="421"/>
        <item x="186"/>
        <item x="402"/>
        <item x="276"/>
        <item x="512"/>
        <item x="483"/>
        <item x="383"/>
        <item x="298"/>
        <item x="349"/>
        <item x="299"/>
        <item x="119"/>
        <item x="456"/>
        <item x="390"/>
        <item x="508"/>
        <item x="297"/>
        <item x="515"/>
        <item x="397"/>
        <item x="326"/>
        <item x="12"/>
        <item x="352"/>
        <item x="0"/>
        <item x="178"/>
        <item x="505"/>
        <item x="444"/>
        <item x="193"/>
        <item x="373"/>
        <item x="257"/>
        <item x="256"/>
        <item x="181"/>
        <item x="479"/>
        <item x="270"/>
        <item x="227"/>
        <item x="233"/>
        <item x="422"/>
        <item x="324"/>
        <item x="527"/>
        <item x="489"/>
        <item x="8"/>
        <item x="9"/>
        <item x="387"/>
        <item x="430"/>
        <item x="252"/>
        <item x="125"/>
        <item x="113"/>
        <item x="406"/>
        <item x="478"/>
        <item x="44"/>
        <item x="469"/>
        <item x="476"/>
        <item x="87"/>
        <item x="346"/>
        <item x="516"/>
        <item x="258"/>
        <item x="283"/>
        <item x="163"/>
        <item x="202"/>
        <item x="531"/>
        <item x="530"/>
        <item x="308"/>
        <item x="309"/>
        <item x="81"/>
        <item x="273"/>
        <item x="196"/>
        <item x="384"/>
        <item x="3"/>
        <item x="99"/>
        <item x="533"/>
        <item x="370"/>
        <item x="314"/>
        <item x="519"/>
        <item x="520"/>
        <item x="293"/>
        <item x="450"/>
        <item x="457"/>
        <item x="452"/>
        <item x="472"/>
        <item x="350"/>
        <item x="484"/>
        <item x="509"/>
        <item x="528"/>
        <item x="250"/>
        <item x="294"/>
        <item x="229"/>
        <item x="231"/>
        <item x="175"/>
        <item x="264"/>
        <item x="230"/>
        <item x="295"/>
        <item x="292"/>
        <item x="291"/>
        <item x="459"/>
        <item x="268"/>
        <item x="278"/>
        <item x="353"/>
        <item x="31"/>
        <item x="122"/>
        <item x="115"/>
        <item x="30"/>
        <item x="395"/>
        <item x="471"/>
        <item x="42"/>
        <item x="35"/>
        <item x="247"/>
        <item x="18"/>
        <item x="19"/>
        <item x="20"/>
        <item x="241"/>
        <item x="234"/>
        <item x="135"/>
        <item x="448"/>
        <item x="369"/>
        <item x="280"/>
        <item x="103"/>
        <item x="4"/>
        <item x="374"/>
        <item x="288"/>
        <item x="529"/>
        <item x="381"/>
        <item x="447"/>
        <item x="305"/>
        <item x="492"/>
        <item x="488"/>
        <item x="304"/>
        <item x="463"/>
        <item x="323"/>
        <item x="364"/>
        <item x="343"/>
        <item x="415"/>
        <item x="355"/>
        <item x="464"/>
        <item x="51"/>
        <item x="284"/>
        <item x="192"/>
        <item x="318"/>
        <item x="179"/>
        <item x="385"/>
        <item x="98"/>
        <item x="361"/>
        <item x="249"/>
        <item x="338"/>
        <item x="379"/>
        <item x="510"/>
        <item x="22"/>
        <item x="311"/>
        <item x="486"/>
        <item x="485"/>
        <item x="455"/>
        <item x="426"/>
        <item x="418"/>
        <item x="506"/>
        <item x="507"/>
        <item x="425"/>
        <item x="511"/>
        <item x="138"/>
        <item x="129"/>
        <item x="127"/>
        <item x="388"/>
        <item x="128"/>
        <item x="389"/>
        <item x="445"/>
        <item x="5"/>
        <item x="232"/>
        <item x="428"/>
        <item x="238"/>
        <item x="219"/>
        <item x="213"/>
        <item x="17"/>
        <item x="16"/>
        <item x="15"/>
        <item x="189"/>
        <item x="172"/>
        <item x="468"/>
        <item x="143"/>
        <item x="411"/>
        <item x="198"/>
        <item x="199"/>
        <item x="362"/>
        <item x="183"/>
        <item x="261"/>
        <item x="177"/>
        <item x="147"/>
        <item x="184"/>
        <item x="162"/>
        <item x="145"/>
        <item x="45"/>
        <item x="29"/>
        <item x="114"/>
        <item x="339"/>
        <item x="28"/>
        <item x="140"/>
        <item x="368"/>
        <item x="47"/>
        <item x="285"/>
        <item x="367"/>
        <item x="525"/>
        <item x="524"/>
        <item x="536"/>
        <item x="61"/>
        <item x="211"/>
        <item x="218"/>
        <item x="392"/>
        <item x="134"/>
        <item x="97"/>
        <item x="363"/>
        <item x="248"/>
        <item x="167"/>
        <item x="376"/>
        <item x="399"/>
        <item x="306"/>
        <item x="410"/>
        <item x="458"/>
        <item x="107"/>
        <item x="108"/>
        <item x="105"/>
        <item x="54"/>
        <item x="206"/>
        <item x="66"/>
        <item x="497"/>
        <item x="62"/>
        <item x="64"/>
        <item x="316"/>
        <item x="130"/>
        <item x="499"/>
        <item x="59"/>
        <item x="501"/>
        <item x="57"/>
        <item x="36"/>
        <item x="503"/>
        <item x="502"/>
        <item x="55"/>
        <item x="56"/>
        <item x="467"/>
        <item x="500"/>
        <item x="37"/>
        <item x="60"/>
        <item x="58"/>
        <item x="498"/>
        <item x="518"/>
        <item x="423"/>
        <item x="419"/>
        <item x="24"/>
        <item x="111"/>
        <item x="176"/>
        <item x="26"/>
        <item x="131"/>
        <item x="27"/>
        <item x="412"/>
        <item x="534"/>
        <item x="449"/>
        <item x="405"/>
        <item x="216"/>
        <item x="266"/>
        <item x="6"/>
        <item x="342"/>
        <item x="88"/>
        <item x="341"/>
        <item x="34"/>
        <item x="253"/>
        <item x="226"/>
        <item x="166"/>
        <item x="164"/>
        <item x="310"/>
        <item x="191"/>
        <item x="429"/>
        <item x="104"/>
        <item x="453"/>
        <item x="454"/>
        <item x="491"/>
        <item x="391"/>
        <item x="351"/>
        <item x="149"/>
        <item x="150"/>
        <item x="148"/>
        <item x="377"/>
        <item x="378"/>
        <item x="242"/>
        <item x="537"/>
        <item x="255"/>
        <item x="33"/>
        <item x="76"/>
        <item x="118"/>
        <item x="39"/>
        <item x="32"/>
        <item x="386"/>
        <item x="171"/>
        <item x="210"/>
        <item x="48"/>
        <item x="170"/>
        <item x="243"/>
        <item x="435"/>
        <item x="169"/>
        <item x="434"/>
        <item x="436"/>
        <item x="365"/>
        <item x="194"/>
        <item x="49"/>
        <item x="142"/>
        <item x="337"/>
        <item x="224"/>
        <item x="244"/>
        <item x="358"/>
        <item x="345"/>
        <item x="317"/>
        <item x="50"/>
        <item x="490"/>
        <item x="281"/>
        <item x="46"/>
        <item x="359"/>
        <item x="504"/>
        <item x="417"/>
        <item x="382"/>
        <item x="14"/>
        <item x="13"/>
        <item x="173"/>
        <item x="116"/>
        <item x="366"/>
        <item x="277"/>
        <item x="424"/>
        <item x="332"/>
        <item x="333"/>
        <item x="274"/>
        <item x="330"/>
        <item x="235"/>
        <item x="109"/>
        <item x="331"/>
        <item x="215"/>
        <item x="265"/>
        <item x="300"/>
        <item x="334"/>
        <item x="335"/>
        <item x="336"/>
        <item x="23"/>
        <item x="465"/>
        <item x="254"/>
        <item x="420"/>
        <item x="441"/>
        <item x="442"/>
        <item x="67"/>
        <item x="65"/>
        <item x="209"/>
        <item x="43"/>
        <item x="200"/>
        <item x="443"/>
        <item x="153"/>
        <item x="182"/>
        <item x="154"/>
        <item x="155"/>
        <item x="156"/>
        <item x="396"/>
        <item x="440"/>
        <item x="132"/>
        <item x="195"/>
        <item x="236"/>
        <item x="269"/>
        <item x="372"/>
        <item x="21"/>
        <item x="356"/>
        <item x="94"/>
        <item x="78"/>
        <item x="38"/>
        <item x="165"/>
        <item x="90"/>
        <item x="89"/>
        <item x="93"/>
        <item x="92"/>
        <item x="91"/>
        <item x="329"/>
        <item x="446"/>
        <item x="462"/>
        <item x="161"/>
        <item x="409"/>
        <item x="451"/>
        <item x="246"/>
        <item x="272"/>
        <item x="461"/>
        <item x="480"/>
        <item x="482"/>
        <item x="522"/>
        <item x="521"/>
        <item x="535"/>
        <item x="239"/>
        <item x="121"/>
        <item x="214"/>
        <item x="290"/>
        <item x="106"/>
        <item x="315"/>
        <item x="328"/>
        <item x="344"/>
        <item x="321"/>
        <item x="77"/>
        <item x="139"/>
        <item x="319"/>
        <item x="188"/>
        <item x="262"/>
        <item x="187"/>
        <item x="152"/>
        <item x="40"/>
        <item x="271"/>
        <item x="52"/>
        <item x="289"/>
        <item x="263"/>
        <item x="307"/>
        <item x="320"/>
        <item x="380"/>
        <item x="53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t="default"/>
      </items>
    </pivotField>
    <pivotField axis="axisRow" showAll="0">
      <items count="550">
        <item sd="0" x="149"/>
        <item sd="0" x="436"/>
        <item sd="0" x="215"/>
        <item sd="0" x="415"/>
        <item sd="0" x="438"/>
        <item sd="0" x="35"/>
        <item sd="0" x="231"/>
        <item sd="0" x="456"/>
        <item sd="0" x="428"/>
        <item sd="0" x="516"/>
        <item sd="0" x="515"/>
        <item sd="0" x="95"/>
        <item sd="0" x="102"/>
        <item sd="0" x="101"/>
        <item sd="0" x="100"/>
        <item sd="0" x="32"/>
        <item sd="0" x="14"/>
        <item sd="0" x="13"/>
        <item sd="0" x="173"/>
        <item sd="0" x="81"/>
        <item sd="0" x="369"/>
        <item sd="0" x="0"/>
        <item sd="0" x="141"/>
        <item sd="0" x="305"/>
        <item sd="0" x="153"/>
        <item sd="0" x="360"/>
        <item sd="0" x="216"/>
        <item sd="0" x="446"/>
        <item sd="0" x="3"/>
        <item sd="0" x="186"/>
        <item sd="0" x="41"/>
        <item sd="0" x="96"/>
        <item sd="0" x="20"/>
        <item sd="0" x="247"/>
        <item sd="0" x="19"/>
        <item sd="0" x="18"/>
        <item sd="0" x="519"/>
        <item sd="0" x="241"/>
        <item sd="0" x="159"/>
        <item sd="0" x="160"/>
        <item sd="0" x="205"/>
        <item sd="0" x="85"/>
        <item sd="0" x="83"/>
        <item sd="0" x="80"/>
        <item sd="0" x="151"/>
        <item sd="0" x="79"/>
        <item sd="0" x="329"/>
        <item sd="0" x="21"/>
        <item sd="0" x="460"/>
        <item sd="0" x="255"/>
        <item sd="0" x="356"/>
        <item sd="0" x="300"/>
        <item sd="0" x="350"/>
        <item sd="0" x="353"/>
        <item sd="0" x="94"/>
        <item sd="0" x="435"/>
        <item sd="0" x="165"/>
        <item sd="0" x="2"/>
        <item sd="0" x="259"/>
        <item sd="0" x="506"/>
        <item sd="0" x="121"/>
        <item sd="0" x="296"/>
        <item sd="0" x="337"/>
        <item sd="0" x="313"/>
        <item sd="0" x="249"/>
        <item sd="0" x="386"/>
        <item sd="0" x="110"/>
        <item sd="0" x="25"/>
        <item sd="0" x="301"/>
        <item sd="0" x="505"/>
        <item sd="0" x="511"/>
        <item sd="0" x="396"/>
        <item sd="0" x="325"/>
        <item sd="0" x="167"/>
        <item sd="0" x="111"/>
        <item sd="0" x="24"/>
        <item sd="0" x="26"/>
        <item sd="0" x="176"/>
        <item sd="0" x="220"/>
        <item sd="0" x="309"/>
        <item sd="0" x="214"/>
        <item sd="0" x="27"/>
        <item sd="0" x="421"/>
        <item sd="0" x="514"/>
        <item sd="0" x="341"/>
        <item sd="0" x="250"/>
        <item sd="0" x="295"/>
        <item sd="0" x="264"/>
        <item sd="0" x="230"/>
        <item sd="0" x="229"/>
        <item sd="0" x="38"/>
        <item sd="0" x="294"/>
        <item sd="0" x="87"/>
        <item sd="0" x="44"/>
        <item sd="0" x="466"/>
        <item sd="0" x="148"/>
        <item sd="0" x="120"/>
        <item sd="0" x="11"/>
        <item sd="0" x="10"/>
        <item sd="0" x="381"/>
        <item sd="0" x="99"/>
        <item sd="0" x="351"/>
        <item sd="0" x="461"/>
        <item sd="0" x="235"/>
        <item sd="0" x="109"/>
        <item sd="0" x="330"/>
        <item sd="0" x="265"/>
        <item sd="0" x="169"/>
        <item sd="0" x="434"/>
        <item sd="0" x="433"/>
        <item sd="0" x="364"/>
        <item sd="0" x="432"/>
        <item sd="0" x="129"/>
        <item sd="0" x="128"/>
        <item sd="0" x="127"/>
        <item sd="0" x="388"/>
        <item sd="0" x="387"/>
        <item sd="0" x="406"/>
        <item sd="0" x="525"/>
        <item sd="0" x="67"/>
        <item sd="0" x="65"/>
        <item sd="0" x="383"/>
        <item sd="0" x="9"/>
        <item sd="0" x="528"/>
        <item sd="0" x="78"/>
        <item sd="0" x="527"/>
        <item sd="0" x="206"/>
        <item sd="0" x="118"/>
        <item sd="0" x="417"/>
        <item sd="0" x="39"/>
        <item sd="0" x="103"/>
        <item sd="0" x="522"/>
        <item sd="0" x="226"/>
        <item sd="0" x="253"/>
        <item sd="0" x="34"/>
        <item sd="0" x="370"/>
        <item sd="0" x="354"/>
        <item sd="0" x="248"/>
        <item sd="0" x="134"/>
        <item sd="0" x="97"/>
        <item sd="0" x="22"/>
        <item sd="0" x="310"/>
        <item sd="0" x="482"/>
        <item sd="0" x="481"/>
        <item sd="0" x="404"/>
        <item sd="0" x="457"/>
        <item sd="0" x="17"/>
        <item sd="0" x="16"/>
        <item sd="0" x="15"/>
        <item sd="0" x="189"/>
        <item sd="0" x="172"/>
        <item sd="0" x="465"/>
        <item sd="0" x="368"/>
        <item sd="0" x="390"/>
        <item sd="0" x="232"/>
        <item sd="0" x="384"/>
        <item sd="0" x="200"/>
        <item sd="0" x="440"/>
        <item sd="0" x="280"/>
        <item sd="0" x="490"/>
        <item sd="0" x="513"/>
        <item sd="0" x="279"/>
        <item sd="0" x="324"/>
        <item sd="0" x="243"/>
        <item sd="0" x="479"/>
        <item sd="0" x="382"/>
        <item sd="0" x="348"/>
        <item sd="0" x="401"/>
        <item sd="0" x="164"/>
        <item sd="0" x="500"/>
        <item sd="0" x="302"/>
        <item sd="0" x="512"/>
        <item sd="0" x="166"/>
        <item sd="0" x="88"/>
        <item sd="0" x="6"/>
        <item sd="0" x="142"/>
        <item sd="0" x="207"/>
        <item sd="0" x="195"/>
        <item sd="0" x="132"/>
        <item sd="0" x="236"/>
        <item sd="0" x="333"/>
        <item sd="0" x="334"/>
        <item sd="0" x="23"/>
        <item sd="0" x="335"/>
        <item sd="0" x="219"/>
        <item sd="0" x="143"/>
        <item sd="0" x="51"/>
        <item sd="0" x="240"/>
        <item sd="0" x="218"/>
        <item sd="0" x="391"/>
        <item sd="0" x="340"/>
        <item sd="0" x="238"/>
        <item sd="0" x="140"/>
        <item sd="0" x="237"/>
        <item sd="0" x="447"/>
        <item sd="0" x="454"/>
        <item sd="0" x="449"/>
        <item sd="0" x="469"/>
        <item sd="0" x="349"/>
        <item sd="0" x="480"/>
        <item sd="0" x="276"/>
        <item sd="0" x="508"/>
        <item sd="0" x="299"/>
        <item sd="0" x="298"/>
        <item sd="0" x="119"/>
        <item sd="0" x="453"/>
        <item sd="0" x="389"/>
        <item sd="0" x="504"/>
        <item sd="0" x="297"/>
        <item sd="0" x="416"/>
        <item sd="0" x="502"/>
        <item sd="0" x="503"/>
        <item sd="0" x="452"/>
        <item sd="0" x="422"/>
        <item sd="0" x="277"/>
        <item sd="0" x="423"/>
        <item sd="0" x="507"/>
        <item sd="0" x="531"/>
        <item sd="0" x="478"/>
        <item sd="0" x="290"/>
        <item sd="0" x="419"/>
        <item sd="0" x="518"/>
        <item sd="0" x="517"/>
        <item sd="0" x="425"/>
        <item sd="0" x="426"/>
        <item sd="0" x="8"/>
        <item sd="0" x="450"/>
        <item sd="0" x="222"/>
        <item sd="0" x="223"/>
        <item sd="0" x="347"/>
        <item sd="0" x="68"/>
        <item sd="0" x="42"/>
        <item sd="0" x="429"/>
        <item sd="0" x="355"/>
        <item sd="0" x="217"/>
        <item sd="0" x="75"/>
        <item sd="0" x="74"/>
        <item sd="0" x="71"/>
        <item sd="0" x="529"/>
        <item sd="0" x="73"/>
        <item sd="0" x="72"/>
        <item sd="0" x="403"/>
        <item sd="0" x="418"/>
        <item sd="0" x="451"/>
        <item sd="0" x="282"/>
        <item sd="0" x="194"/>
        <item sd="0" x="49"/>
        <item sd="0" x="430"/>
        <item sd="0" x="359"/>
        <item sd="0" x="197"/>
        <item sd="0" x="251"/>
        <item sd="0" x="402"/>
        <item sd="0" x="203"/>
        <item sd="0" x="244"/>
        <item sd="0" x="268"/>
        <item sd="0" x="278"/>
        <item sd="0" x="385"/>
        <item sd="0" x="414"/>
        <item sd="0" x="158"/>
        <item sd="0" x="190"/>
        <item sd="0" x="168"/>
        <item sd="0" x="314"/>
        <item sd="0" x="327"/>
        <item sd="0" x="445"/>
        <item sd="0" x="339"/>
        <item sd="0" x="321"/>
        <item sd="0" x="378"/>
        <item sd="0" x="411"/>
        <item sd="0" x="470"/>
        <item sd="0" x="43"/>
        <item sd="0" x="474"/>
        <item sd="0" x="274"/>
        <item sd="0" x="270"/>
        <item sd="0" x="182"/>
        <item sd="0" x="193"/>
        <item sd="0" x="234"/>
        <item sd="0" x="413"/>
        <item sd="0" x="342"/>
        <item sd="0" x="138"/>
        <item sd="0" x="213"/>
        <item sd="0" x="7"/>
        <item sd="0" x="405"/>
        <item sd="0" x="84"/>
        <item sd="0" x="126"/>
        <item sd="0" x="431"/>
        <item sd="0" x="178"/>
        <item sd="0" x="179"/>
        <item sd="0" x="33"/>
        <item sd="0" x="76"/>
        <item sd="0" x="180"/>
        <item sd="0" x="397"/>
        <item sd="0" x="439"/>
        <item sd="0" x="462"/>
        <item sd="0" x="54"/>
        <item sd="0" x="427"/>
        <item sd="0" x="245"/>
        <item sd="0" x="493"/>
        <item sd="0" x="62"/>
        <item sd="0" x="64"/>
        <item sd="0" x="66"/>
        <item sd="0" x="48"/>
        <item sd="0" x="210"/>
        <item sd="0" x="171"/>
        <item sd="0" x="170"/>
        <item sd="0" x="530"/>
        <item sd="0" x="345"/>
        <item sd="0" x="489"/>
        <item sd="0" x="191"/>
        <item sd="0" x="471"/>
        <item sd="0" x="82"/>
        <item sd="0" x="133"/>
        <item sd="0" x="30"/>
        <item sd="0" x="352"/>
        <item sd="0" x="31"/>
        <item sd="0" x="122"/>
        <item sd="0" x="115"/>
        <item sd="0" x="204"/>
        <item sd="0" x="107"/>
        <item sd="0" x="108"/>
        <item sd="0" x="106"/>
        <item sd="0" x="105"/>
        <item sd="0" x="343"/>
        <item sd="0" x="157"/>
        <item sd="0" x="201"/>
        <item sd="0" x="113"/>
        <item sd="0" x="242"/>
        <item sd="0" x="202"/>
        <item sd="0" x="228"/>
        <item sd="0" x="400"/>
        <item sd="0" x="393"/>
        <item sd="0" x="399"/>
        <item sd="0" x="392"/>
        <item sd="0" x="154"/>
        <item sd="0" x="155"/>
        <item sd="0" x="156"/>
        <item sd="0" x="395"/>
        <item sd="0" x="437"/>
        <item sd="0" x="424"/>
        <item sd="0" x="281"/>
        <item sd="0" x="46"/>
        <item sd="0" x="358"/>
        <item sd="0" x="486"/>
        <item sd="0" x="12"/>
        <item sd="0" x="376"/>
        <item sd="0" x="377"/>
        <item sd="0" x="239"/>
        <item sd="0" x="357"/>
        <item sd="0" x="344"/>
        <item sd="0" x="316"/>
        <item sd="0" x="50"/>
        <item sd="0" x="284"/>
        <item sd="0" x="117"/>
        <item sd="0" x="192"/>
        <item sd="0" x="271"/>
        <item sd="0" x="375"/>
        <item sd="0" x="317"/>
        <item sd="0" x="116"/>
        <item sd="0" x="150"/>
        <item sd="0" x="320"/>
        <item sd="0" x="77"/>
        <item sd="0" x="139"/>
        <item sd="0" x="40"/>
        <item sd="0" x="524"/>
        <item sd="0" x="275"/>
        <item sd="0" x="135"/>
        <item sd="0" x="53"/>
        <item sd="0" x="252"/>
        <item sd="0" x="443"/>
        <item sd="0" x="459"/>
        <item sd="0" x="318"/>
        <item sd="0" x="188"/>
        <item sd="0" x="262"/>
        <item sd="0" x="187"/>
        <item sd="0" x="152"/>
        <item sd="0" x="420"/>
        <item sd="0" x="372"/>
        <item sd="0" x="257"/>
        <item sd="0" x="256"/>
        <item sd="0" x="181"/>
        <item sd="0" x="473"/>
        <item sd="0" x="89"/>
        <item sd="0" x="93"/>
        <item sd="0" x="92"/>
        <item sd="0" x="91"/>
        <item sd="0" x="90"/>
        <item sd="0" x="464"/>
        <item sd="0" x="494"/>
        <item sd="0" x="58"/>
        <item sd="0" x="495"/>
        <item sd="0" x="496"/>
        <item sd="0" x="37"/>
        <item sd="0" x="60"/>
        <item sd="0" x="59"/>
        <item sd="0" x="36"/>
        <item sd="0" x="55"/>
        <item sd="0" x="56"/>
        <item sd="0" x="498"/>
        <item sd="0" x="499"/>
        <item sd="0" x="199"/>
        <item sd="0" x="476"/>
        <item sd="0" x="408"/>
        <item sd="0" x="246"/>
        <item sd="0" x="448"/>
        <item sd="0" x="409"/>
        <item sd="0" x="475"/>
        <item sd="0" x="412"/>
        <item sd="0" x="374"/>
        <item sd="0" x="497"/>
        <item sd="0" x="57"/>
        <item sd="0" x="125"/>
        <item sd="0" x="491"/>
        <item sd="0" x="1"/>
        <item sd="0" x="254"/>
        <item sd="0" x="293"/>
        <item sd="0" x="112"/>
        <item sd="0" x="323"/>
        <item sd="0" x="267"/>
        <item sd="0" x="269"/>
        <item sd="0" x="198"/>
        <item sd="0" x="272"/>
        <item sd="0" x="458"/>
        <item sd="0" x="407"/>
        <item sd="0" x="303"/>
        <item sd="0" x="410"/>
        <item sd="0" x="63"/>
        <item sd="0" x="523"/>
        <item sd="0" x="487"/>
        <item sd="0" x="61"/>
        <item sd="0" x="98"/>
        <item sd="0" x="346"/>
        <item sd="0" x="365"/>
        <item sd="0" x="312"/>
        <item sd="0" x="311"/>
        <item sd="0" x="477"/>
        <item sd="0" x="338"/>
        <item sd="0" x="114"/>
        <item sd="0" x="29"/>
        <item sd="0" x="28"/>
        <item sd="0" x="5"/>
        <item sd="0" x="163"/>
        <item sd="0" x="258"/>
        <item sd="0" x="283"/>
        <item sd="0" x="227"/>
        <item sd="0" x="394"/>
        <item sd="0" x="468"/>
        <item sd="0" x="211"/>
        <item sd="0" x="322"/>
        <item sd="0" x="485"/>
        <item sd="0" x="362"/>
        <item sd="0" x="463"/>
        <item sd="0" x="131"/>
        <item sd="0" x="371"/>
        <item sd="0" x="212"/>
        <item sd="0" x="174"/>
        <item sd="0" x="175"/>
        <item sd="0" x="509"/>
        <item sd="0" x="510"/>
        <item sd="0" x="124"/>
        <item sd="0" x="221"/>
        <item sd="0" x="123"/>
        <item sd="0" x="442"/>
        <item sd="0" x="492"/>
        <item sd="0" x="501"/>
        <item sd="0" x="266"/>
        <item sd="0" x="161"/>
        <item sd="0" x="196"/>
        <item sd="0" x="273"/>
        <item sd="0" x="208"/>
        <item sd="0" x="398"/>
        <item sd="0" x="441"/>
        <item sd="0" x="467"/>
        <item sd="0" x="4"/>
        <item sd="0" x="224"/>
        <item sd="0" x="533"/>
        <item sd="0" x="472"/>
        <item sd="0" x="209"/>
        <item sd="0" x="292"/>
        <item sd="0" x="291"/>
        <item sd="0" x="130"/>
        <item sd="0" x="328"/>
        <item sd="0" x="260"/>
        <item sd="0" x="233"/>
        <item sd="0" x="104"/>
        <item sd="0" x="326"/>
        <item sd="0" x="225"/>
        <item sd="0" x="315"/>
        <item sd="0" x="336"/>
        <item sd="0" x="373"/>
        <item sd="0" x="363"/>
        <item sd="0" x="332"/>
        <item sd="0" x="331"/>
        <item sd="0" x="70"/>
        <item sd="0" x="69"/>
        <item sd="0" x="307"/>
        <item sd="0" x="308"/>
        <item sd="0" x="288"/>
        <item sd="0" x="526"/>
        <item sd="0" x="380"/>
        <item sd="0" x="444"/>
        <item sd="0" x="304"/>
        <item sd="0" x="488"/>
        <item sd="0" x="484"/>
        <item sd="0" x="52"/>
        <item sd="0" x="289"/>
        <item sd="0" x="263"/>
        <item sd="0" x="306"/>
        <item sd="0" x="319"/>
        <item sd="0" x="379"/>
        <item sd="0" x="483"/>
        <item sd="0" x="136"/>
        <item sd="0" x="137"/>
        <item sd="0" x="286"/>
        <item sd="0" x="144"/>
        <item sd="0" x="185"/>
        <item sd="0" x="146"/>
        <item sd="0" x="86"/>
        <item sd="0" x="287"/>
        <item sd="0" x="361"/>
        <item sd="0" x="183"/>
        <item sd="0" x="261"/>
        <item sd="0" x="177"/>
        <item sd="0" x="147"/>
        <item sd="0" x="184"/>
        <item sd="0" x="162"/>
        <item sd="0" x="145"/>
        <item sd="0" x="45"/>
        <item sd="0" x="367"/>
        <item sd="0" x="47"/>
        <item sd="0" x="285"/>
        <item sd="0" x="366"/>
        <item sd="0" x="521"/>
        <item sd="0" x="520"/>
        <item sd="0" x="532"/>
        <item sd="0" x="455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t="default" sd="0"/>
      </items>
    </pivotField>
    <pivotField showAll="0"/>
    <pivotField dataField="1" showAll="0"/>
    <pivotField axis="axisCol" showAll="0">
      <items count="15">
        <item sd="0" x="0"/>
        <item n="janvier" sd="0" x="1"/>
        <item n="février" sd="0" x="2"/>
        <item sd="0" x="3"/>
        <item n="Avril" sd="0" x="4"/>
        <item sd="0" x="5"/>
        <item sd="0" x="6"/>
        <item n="Juillet" sd="0" x="7"/>
        <item sd="0" x="8"/>
        <item n="Septembre" sd="0" x="9"/>
        <item n="octobre" sd="0" x="10"/>
        <item n="novembre" sd="0" x="11"/>
        <item n="décembre" sd="0" x="12"/>
        <item sd="0" x="13"/>
        <item t="default"/>
      </items>
    </pivotField>
  </pivotFields>
  <rowFields count="1">
    <field x="2"/>
  </rowFields>
  <rowItems count="55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 t="grand">
      <x/>
    </i>
  </rowItems>
  <colFields count="2">
    <field x="5"/>
    <field x="0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pageFields count="1">
    <pageField fld="1" hier="-1"/>
  </pageFields>
  <dataFields count="1">
    <dataField name="Somme de Quantité_x000a_Sortie" fld="4" baseField="0" baseItem="0"/>
  </dataFields>
  <formats count="300">
    <format dxfId="319">
      <pivotArea field="5" type="button" dataOnly="0" labelOnly="1" outline="0" axis="axisCol" fieldPosition="0"/>
    </format>
    <format dxfId="318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048832"/>
          </reference>
          <reference field="5" count="7" selected="0">
            <x v="3"/>
            <x v="4"/>
            <x v="5"/>
            <x v="6"/>
            <x v="7"/>
            <x v="8"/>
            <x v="9"/>
          </reference>
        </references>
      </pivotArea>
    </format>
    <format dxfId="317">
      <pivotArea field="2" type="button" dataOnly="0" labelOnly="1" outline="0" axis="axisRow" fieldPosition="0"/>
    </format>
    <format dxfId="316">
      <pivotArea dataOnly="0" labelOnly="1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15">
      <pivotArea dataOnly="0" labelOnly="1" fieldPosition="0">
        <references count="1">
          <reference field="2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314">
      <pivotArea dataOnly="0" labelOnly="1" fieldPosition="0">
        <references count="1">
          <reference field="2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313">
      <pivotArea dataOnly="0" labelOnly="1" fieldPosition="0">
        <references count="1">
          <reference field="2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312">
      <pivotArea dataOnly="0" labelOnly="1" fieldPosition="0">
        <references count="1">
          <reference field="2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311">
      <pivotArea dataOnly="0" labelOnly="1" fieldPosition="0">
        <references count="1">
          <reference field="2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310">
      <pivotArea dataOnly="0" labelOnly="1" fieldPosition="0">
        <references count="1">
          <reference field="2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309">
      <pivotArea dataOnly="0" labelOnly="1" fieldPosition="0">
        <references count="1">
          <reference field="2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308">
      <pivotArea dataOnly="0" labelOnly="1" fieldPosition="0">
        <references count="1">
          <reference field="2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307">
      <pivotArea dataOnly="0" labelOnly="1" fieldPosition="0">
        <references count="1">
          <reference field="2" count="50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</reference>
        </references>
      </pivotArea>
    </format>
    <format dxfId="306">
      <pivotArea dataOnly="0" labelOnly="1" fieldPosition="0">
        <references count="1">
          <reference field="2" count="34"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</reference>
        </references>
      </pivotArea>
    </format>
    <format dxfId="305">
      <pivotArea dataOnly="0" labelOnly="1" grandRow="1" outline="0" fieldPosition="0"/>
    </format>
    <format dxfId="304">
      <pivotArea dataOnly="0" labelOnly="1" outline="0" fieldPosition="0">
        <references count="2">
          <reference field="4294967294" count="1">
            <x v="0"/>
          </reference>
          <reference field="5" count="1" selected="0">
            <x v="3"/>
          </reference>
        </references>
      </pivotArea>
    </format>
    <format dxfId="303">
      <pivotArea dataOnly="0" labelOnly="1" outline="0" fieldPosition="0">
        <references count="2">
          <reference field="4294967294" count="1">
            <x v="0"/>
          </reference>
          <reference field="5" count="1" selected="0">
            <x v="4"/>
          </reference>
        </references>
      </pivotArea>
    </format>
    <format dxfId="302">
      <pivotArea dataOnly="0" labelOnly="1" outline="0" fieldPosition="0">
        <references count="2">
          <reference field="4294967294" count="1">
            <x v="0"/>
          </reference>
          <reference field="5" count="1" selected="0">
            <x v="5"/>
          </reference>
        </references>
      </pivotArea>
    </format>
    <format dxfId="301">
      <pivotArea dataOnly="0" labelOnly="1" outline="0" fieldPosition="0">
        <references count="2">
          <reference field="4294967294" count="1">
            <x v="0"/>
          </reference>
          <reference field="5" count="1" selected="0">
            <x v="6"/>
          </reference>
        </references>
      </pivotArea>
    </format>
    <format dxfId="300">
      <pivotArea dataOnly="0" labelOnly="1" outline="0" fieldPosition="0">
        <references count="2">
          <reference field="4294967294" count="1">
            <x v="0"/>
          </reference>
          <reference field="5" count="1" selected="0">
            <x v="7"/>
          </reference>
        </references>
      </pivotArea>
    </format>
    <format dxfId="299">
      <pivotArea dataOnly="0" labelOnly="1" outline="0" fieldPosition="0">
        <references count="2">
          <reference field="4294967294" count="1">
            <x v="0"/>
          </reference>
          <reference field="5" count="1" selected="0">
            <x v="8"/>
          </reference>
        </references>
      </pivotArea>
    </format>
    <format dxfId="298">
      <pivotArea dataOnly="0" labelOnly="1" outline="0" fieldPosition="0">
        <references count="2">
          <reference field="4294967294" count="1">
            <x v="0"/>
          </reference>
          <reference field="5" count="1" selected="0">
            <x v="9"/>
          </reference>
        </references>
      </pivotArea>
    </format>
    <format dxfId="297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048832"/>
          </reference>
          <reference field="5" count="7" selected="0">
            <x v="3"/>
            <x v="4"/>
            <x v="5"/>
            <x v="6"/>
            <x v="7"/>
            <x v="8"/>
            <x v="9"/>
          </reference>
        </references>
      </pivotArea>
    </format>
    <format dxfId="296">
      <pivotArea field="2" type="button" dataOnly="0" labelOnly="1" outline="0" axis="axisRow" fieldPosition="0"/>
    </format>
    <format dxfId="295">
      <pivotArea dataOnly="0" labelOnly="1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94">
      <pivotArea dataOnly="0" labelOnly="1" fieldPosition="0">
        <references count="1">
          <reference field="2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293">
      <pivotArea dataOnly="0" labelOnly="1" fieldPosition="0">
        <references count="1">
          <reference field="2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292">
      <pivotArea dataOnly="0" labelOnly="1" fieldPosition="0">
        <references count="1">
          <reference field="2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291">
      <pivotArea dataOnly="0" labelOnly="1" fieldPosition="0">
        <references count="1">
          <reference field="2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290">
      <pivotArea dataOnly="0" labelOnly="1" fieldPosition="0">
        <references count="1">
          <reference field="2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289">
      <pivotArea dataOnly="0" labelOnly="1" fieldPosition="0">
        <references count="1">
          <reference field="2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288">
      <pivotArea dataOnly="0" labelOnly="1" fieldPosition="0">
        <references count="1">
          <reference field="2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287">
      <pivotArea dataOnly="0" labelOnly="1" fieldPosition="0">
        <references count="1">
          <reference field="2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286">
      <pivotArea dataOnly="0" labelOnly="1" fieldPosition="0">
        <references count="1">
          <reference field="2" count="50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</reference>
        </references>
      </pivotArea>
    </format>
    <format dxfId="285">
      <pivotArea dataOnly="0" labelOnly="1" fieldPosition="0">
        <references count="1">
          <reference field="2" count="34"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</reference>
        </references>
      </pivotArea>
    </format>
    <format dxfId="284">
      <pivotArea dataOnly="0" labelOnly="1" grandRow="1" outline="0" fieldPosition="0"/>
    </format>
    <format dxfId="283">
      <pivotArea dataOnly="0" labelOnly="1" outline="0" fieldPosition="0">
        <references count="2">
          <reference field="4294967294" count="1">
            <x v="0"/>
          </reference>
          <reference field="5" count="1" selected="0">
            <x v="3"/>
          </reference>
        </references>
      </pivotArea>
    </format>
    <format dxfId="282">
      <pivotArea dataOnly="0" labelOnly="1" outline="0" fieldPosition="0">
        <references count="2">
          <reference field="4294967294" count="1">
            <x v="0"/>
          </reference>
          <reference field="5" count="1" selected="0">
            <x v="4"/>
          </reference>
        </references>
      </pivotArea>
    </format>
    <format dxfId="281">
      <pivotArea dataOnly="0" labelOnly="1" outline="0" fieldPosition="0">
        <references count="2">
          <reference field="4294967294" count="1">
            <x v="0"/>
          </reference>
          <reference field="5" count="1" selected="0">
            <x v="5"/>
          </reference>
        </references>
      </pivotArea>
    </format>
    <format dxfId="280">
      <pivotArea dataOnly="0" labelOnly="1" outline="0" fieldPosition="0">
        <references count="2">
          <reference field="4294967294" count="1">
            <x v="0"/>
          </reference>
          <reference field="5" count="1" selected="0">
            <x v="6"/>
          </reference>
        </references>
      </pivotArea>
    </format>
    <format dxfId="279">
      <pivotArea dataOnly="0" labelOnly="1" outline="0" fieldPosition="0">
        <references count="2">
          <reference field="4294967294" count="1">
            <x v="0"/>
          </reference>
          <reference field="5" count="1" selected="0">
            <x v="7"/>
          </reference>
        </references>
      </pivotArea>
    </format>
    <format dxfId="278">
      <pivotArea dataOnly="0" labelOnly="1" outline="0" fieldPosition="0">
        <references count="2">
          <reference field="4294967294" count="1">
            <x v="0"/>
          </reference>
          <reference field="5" count="1" selected="0">
            <x v="8"/>
          </reference>
        </references>
      </pivotArea>
    </format>
    <format dxfId="277">
      <pivotArea dataOnly="0" labelOnly="1" outline="0" fieldPosition="0">
        <references count="2">
          <reference field="4294967294" count="1">
            <x v="0"/>
          </reference>
          <reference field="5" count="1" selected="0">
            <x v="9"/>
          </reference>
        </references>
      </pivotArea>
    </format>
    <format dxfId="276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048832"/>
          </reference>
          <reference field="5" count="7" selected="0">
            <x v="3"/>
            <x v="4"/>
            <x v="5"/>
            <x v="6"/>
            <x v="7"/>
            <x v="8"/>
            <x v="9"/>
          </reference>
        </references>
      </pivotArea>
    </format>
    <format dxfId="275">
      <pivotArea field="2" type="button" dataOnly="0" labelOnly="1" outline="0" axis="axisRow" fieldPosition="0"/>
    </format>
    <format dxfId="274">
      <pivotArea dataOnly="0" labelOnly="1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73">
      <pivotArea dataOnly="0" labelOnly="1" fieldPosition="0">
        <references count="1">
          <reference field="2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272">
      <pivotArea dataOnly="0" labelOnly="1" fieldPosition="0">
        <references count="1">
          <reference field="2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271">
      <pivotArea dataOnly="0" labelOnly="1" fieldPosition="0">
        <references count="1">
          <reference field="2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270">
      <pivotArea dataOnly="0" labelOnly="1" fieldPosition="0">
        <references count="1">
          <reference field="2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269">
      <pivotArea dataOnly="0" labelOnly="1" fieldPosition="0">
        <references count="1">
          <reference field="2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268">
      <pivotArea dataOnly="0" labelOnly="1" fieldPosition="0">
        <references count="1">
          <reference field="2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267">
      <pivotArea dataOnly="0" labelOnly="1" fieldPosition="0">
        <references count="1">
          <reference field="2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266">
      <pivotArea dataOnly="0" labelOnly="1" fieldPosition="0">
        <references count="1">
          <reference field="2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265">
      <pivotArea dataOnly="0" labelOnly="1" fieldPosition="0">
        <references count="1">
          <reference field="2" count="50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</reference>
        </references>
      </pivotArea>
    </format>
    <format dxfId="264">
      <pivotArea dataOnly="0" labelOnly="1" fieldPosition="0">
        <references count="1">
          <reference field="2" count="34"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</reference>
        </references>
      </pivotArea>
    </format>
    <format dxfId="263">
      <pivotArea dataOnly="0" labelOnly="1" grandRow="1" outline="0" fieldPosition="0"/>
    </format>
    <format dxfId="262">
      <pivotArea dataOnly="0" labelOnly="1" outline="0" fieldPosition="0">
        <references count="2">
          <reference field="4294967294" count="1">
            <x v="0"/>
          </reference>
          <reference field="5" count="1" selected="0">
            <x v="3"/>
          </reference>
        </references>
      </pivotArea>
    </format>
    <format dxfId="261">
      <pivotArea dataOnly="0" labelOnly="1" outline="0" fieldPosition="0">
        <references count="2">
          <reference field="4294967294" count="1">
            <x v="0"/>
          </reference>
          <reference field="5" count="1" selected="0">
            <x v="4"/>
          </reference>
        </references>
      </pivotArea>
    </format>
    <format dxfId="260">
      <pivotArea dataOnly="0" labelOnly="1" outline="0" fieldPosition="0">
        <references count="2">
          <reference field="4294967294" count="1">
            <x v="0"/>
          </reference>
          <reference field="5" count="1" selected="0">
            <x v="5"/>
          </reference>
        </references>
      </pivotArea>
    </format>
    <format dxfId="259">
      <pivotArea dataOnly="0" labelOnly="1" outline="0" fieldPosition="0">
        <references count="2">
          <reference field="4294967294" count="1">
            <x v="0"/>
          </reference>
          <reference field="5" count="1" selected="0">
            <x v="6"/>
          </reference>
        </references>
      </pivotArea>
    </format>
    <format dxfId="258">
      <pivotArea dataOnly="0" labelOnly="1" outline="0" fieldPosition="0">
        <references count="2">
          <reference field="4294967294" count="1">
            <x v="0"/>
          </reference>
          <reference field="5" count="1" selected="0">
            <x v="7"/>
          </reference>
        </references>
      </pivotArea>
    </format>
    <format dxfId="257">
      <pivotArea dataOnly="0" labelOnly="1" outline="0" fieldPosition="0">
        <references count="2">
          <reference field="4294967294" count="1">
            <x v="0"/>
          </reference>
          <reference field="5" count="1" selected="0">
            <x v="8"/>
          </reference>
        </references>
      </pivotArea>
    </format>
    <format dxfId="256">
      <pivotArea dataOnly="0" labelOnly="1" outline="0" fieldPosition="0">
        <references count="2">
          <reference field="4294967294" count="1">
            <x v="0"/>
          </reference>
          <reference field="5" count="1" selected="0">
            <x v="9"/>
          </reference>
        </references>
      </pivotArea>
    </format>
    <format dxfId="255">
      <pivotArea field="5" grandCol="1" outline="0" collapsedLevelsAreSubtotals="1" axis="axisCol" fieldPosition="0">
        <references count="1">
          <reference field="4294967294" count="1" selected="0">
            <x v="0"/>
          </reference>
        </references>
      </pivotArea>
    </format>
    <format dxfId="254">
      <pivotArea field="5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53">
      <pivotArea field="5" grandCol="1" outline="0" collapsedLevelsAreSubtotals="1" axis="axisCol" fieldPosition="0">
        <references count="1">
          <reference field="4294967294" count="1" selected="0">
            <x v="0"/>
          </reference>
        </references>
      </pivotArea>
    </format>
    <format dxfId="252">
      <pivotArea field="5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51">
      <pivotArea field="5" grandCol="1" outline="0" collapsedLevelsAreSubtotals="1" axis="axisCol" fieldPosition="0">
        <references count="1">
          <reference field="4294967294" count="1" selected="0">
            <x v="0"/>
          </reference>
        </references>
      </pivotArea>
    </format>
    <format dxfId="250">
      <pivotArea field="5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49">
      <pivotArea dataOnly="0" labelOnly="1" offset="A256" fieldPosition="0">
        <references count="1">
          <reference field="5" count="1">
            <x v="3"/>
          </reference>
        </references>
      </pivotArea>
    </format>
    <format dxfId="248">
      <pivotArea dataOnly="0" labelOnly="1" offset="A256" fieldPosition="0">
        <references count="1">
          <reference field="5" count="1">
            <x v="4"/>
          </reference>
        </references>
      </pivotArea>
    </format>
    <format dxfId="247">
      <pivotArea dataOnly="0" labelOnly="1" offset="A256" fieldPosition="0">
        <references count="1">
          <reference field="5" count="1">
            <x v="5"/>
          </reference>
        </references>
      </pivotArea>
    </format>
    <format dxfId="246">
      <pivotArea dataOnly="0" labelOnly="1" offset="A256" fieldPosition="0">
        <references count="1">
          <reference field="5" count="1">
            <x v="6"/>
          </reference>
        </references>
      </pivotArea>
    </format>
    <format dxfId="245">
      <pivotArea dataOnly="0" labelOnly="1" offset="A256" fieldPosition="0">
        <references count="1">
          <reference field="5" count="1">
            <x v="7"/>
          </reference>
        </references>
      </pivotArea>
    </format>
    <format dxfId="244">
      <pivotArea dataOnly="0" labelOnly="1" offset="A256" fieldPosition="0">
        <references count="1">
          <reference field="5" count="1">
            <x v="8"/>
          </reference>
        </references>
      </pivotArea>
    </format>
    <format dxfId="243">
      <pivotArea dataOnly="0" labelOnly="1" offset="A256" fieldPosition="0">
        <references count="1">
          <reference field="5" count="1">
            <x v="9"/>
          </reference>
        </references>
      </pivotArea>
    </format>
    <format dxfId="242">
      <pivotArea field="2" type="button" dataOnly="0" labelOnly="1" outline="0" axis="axisRow" fieldPosition="0"/>
    </format>
    <format dxfId="241">
      <pivotArea dataOnly="0" labelOnly="1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40">
      <pivotArea dataOnly="0" labelOnly="1" fieldPosition="0">
        <references count="1">
          <reference field="2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239">
      <pivotArea dataOnly="0" labelOnly="1" fieldPosition="0">
        <references count="1">
          <reference field="2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238">
      <pivotArea dataOnly="0" labelOnly="1" fieldPosition="0">
        <references count="1">
          <reference field="2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237">
      <pivotArea dataOnly="0" labelOnly="1" fieldPosition="0">
        <references count="1">
          <reference field="2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236">
      <pivotArea dataOnly="0" labelOnly="1" fieldPosition="0">
        <references count="1">
          <reference field="2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235">
      <pivotArea dataOnly="0" labelOnly="1" fieldPosition="0">
        <references count="1">
          <reference field="2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234">
      <pivotArea dataOnly="0" labelOnly="1" fieldPosition="0">
        <references count="1">
          <reference field="2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233">
      <pivotArea dataOnly="0" labelOnly="1" fieldPosition="0">
        <references count="1">
          <reference field="2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232">
      <pivotArea dataOnly="0" labelOnly="1" fieldPosition="0">
        <references count="1">
          <reference field="2" count="50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</reference>
        </references>
      </pivotArea>
    </format>
    <format dxfId="231">
      <pivotArea dataOnly="0" labelOnly="1" fieldPosition="0">
        <references count="1">
          <reference field="2" count="34"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</reference>
        </references>
      </pivotArea>
    </format>
    <format dxfId="230">
      <pivotArea dataOnly="0" labelOnly="1" grandRow="1" outline="0" fieldPosition="0"/>
    </format>
    <format dxfId="229">
      <pivotArea field="2" type="button" dataOnly="0" labelOnly="1" outline="0" axis="axisRow" fieldPosition="0"/>
    </format>
    <format dxfId="228">
      <pivotArea dataOnly="0" labelOnly="1" outline="0" fieldPosition="0">
        <references count="2">
          <reference field="4294967294" count="1">
            <x v="0"/>
          </reference>
          <reference field="5" count="1" selected="0">
            <x v="3"/>
          </reference>
        </references>
      </pivotArea>
    </format>
    <format dxfId="227">
      <pivotArea dataOnly="0" labelOnly="1" outline="0" fieldPosition="0">
        <references count="2">
          <reference field="4294967294" count="1">
            <x v="0"/>
          </reference>
          <reference field="5" count="1" selected="0">
            <x v="4"/>
          </reference>
        </references>
      </pivotArea>
    </format>
    <format dxfId="226">
      <pivotArea dataOnly="0" labelOnly="1" outline="0" fieldPosition="0">
        <references count="2">
          <reference field="4294967294" count="1">
            <x v="0"/>
          </reference>
          <reference field="5" count="1" selected="0">
            <x v="5"/>
          </reference>
        </references>
      </pivotArea>
    </format>
    <format dxfId="225">
      <pivotArea dataOnly="0" labelOnly="1" outline="0" fieldPosition="0">
        <references count="2">
          <reference field="4294967294" count="1">
            <x v="0"/>
          </reference>
          <reference field="5" count="1" selected="0">
            <x v="6"/>
          </reference>
        </references>
      </pivotArea>
    </format>
    <format dxfId="224">
      <pivotArea dataOnly="0" labelOnly="1" outline="0" fieldPosition="0">
        <references count="2">
          <reference field="4294967294" count="1">
            <x v="0"/>
          </reference>
          <reference field="5" count="1" selected="0">
            <x v="7"/>
          </reference>
        </references>
      </pivotArea>
    </format>
    <format dxfId="223">
      <pivotArea dataOnly="0" labelOnly="1" outline="0" fieldPosition="0">
        <references count="2">
          <reference field="4294967294" count="1">
            <x v="0"/>
          </reference>
          <reference field="5" count="1" selected="0">
            <x v="8"/>
          </reference>
        </references>
      </pivotArea>
    </format>
    <format dxfId="222">
      <pivotArea dataOnly="0" labelOnly="1" outline="0" fieldPosition="0">
        <references count="2">
          <reference field="4294967294" count="1">
            <x v="0"/>
          </reference>
          <reference field="5" count="1" selected="0">
            <x v="9"/>
          </reference>
        </references>
      </pivotArea>
    </format>
    <format dxfId="221">
      <pivotArea grandRow="1" outline="0" collapsedLevelsAreSubtotals="1" fieldPosition="0"/>
    </format>
    <format dxfId="220">
      <pivotArea dataOnly="0" labelOnly="1" grandRow="1" outline="0" fieldPosition="0"/>
    </format>
    <format dxfId="219">
      <pivotArea field="2" grandCol="1" collapsedLevelsAreSubtotals="1" axis="axisRow" fieldPosition="0">
        <references count="2">
          <reference field="4294967294" count="1" selected="0">
            <x v="0"/>
          </reference>
          <reference field="2" count="0"/>
        </references>
      </pivotArea>
    </format>
    <format dxfId="218">
      <pivotArea field="5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17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048832"/>
          </reference>
          <reference field="5" count="1" selected="0">
            <x v="3"/>
          </reference>
        </references>
      </pivotArea>
    </format>
    <format dxfId="216">
      <pivotArea dataOnly="0" labelOnly="1" outline="0" fieldPosition="0">
        <references count="2">
          <reference field="4294967294" count="1">
            <x v="0"/>
          </reference>
          <reference field="5" count="1" selected="0">
            <x v="3"/>
          </reference>
        </references>
      </pivotArea>
    </format>
    <format dxfId="215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048832"/>
          </reference>
          <reference field="5" count="1" selected="0">
            <x v="4"/>
          </reference>
        </references>
      </pivotArea>
    </format>
    <format dxfId="214">
      <pivotArea dataOnly="0" labelOnly="1" outline="0" fieldPosition="0">
        <references count="2">
          <reference field="4294967294" count="1">
            <x v="0"/>
          </reference>
          <reference field="5" count="1" selected="0">
            <x v="4"/>
          </reference>
        </references>
      </pivotArea>
    </format>
    <format dxfId="213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048832"/>
          </reference>
          <reference field="5" count="1" selected="0">
            <x v="5"/>
          </reference>
        </references>
      </pivotArea>
    </format>
    <format dxfId="212">
      <pivotArea dataOnly="0" labelOnly="1" outline="0" fieldPosition="0">
        <references count="2">
          <reference field="4294967294" count="1">
            <x v="0"/>
          </reference>
          <reference field="5" count="1" selected="0">
            <x v="5"/>
          </reference>
        </references>
      </pivotArea>
    </format>
    <format dxfId="211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048832"/>
          </reference>
          <reference field="5" count="1" selected="0">
            <x v="6"/>
          </reference>
        </references>
      </pivotArea>
    </format>
    <format dxfId="210">
      <pivotArea dataOnly="0" labelOnly="1" outline="0" fieldPosition="0">
        <references count="2">
          <reference field="4294967294" count="1">
            <x v="0"/>
          </reference>
          <reference field="5" count="1" selected="0">
            <x v="6"/>
          </reference>
        </references>
      </pivotArea>
    </format>
    <format dxfId="209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048832"/>
          </reference>
          <reference field="5" count="1" selected="0">
            <x v="7"/>
          </reference>
        </references>
      </pivotArea>
    </format>
    <format dxfId="208">
      <pivotArea dataOnly="0" labelOnly="1" outline="0" fieldPosition="0">
        <references count="2">
          <reference field="4294967294" count="1">
            <x v="0"/>
          </reference>
          <reference field="5" count="1" selected="0">
            <x v="7"/>
          </reference>
        </references>
      </pivotArea>
    </format>
    <format dxfId="207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048832"/>
          </reference>
          <reference field="5" count="1" selected="0">
            <x v="8"/>
          </reference>
        </references>
      </pivotArea>
    </format>
    <format dxfId="206">
      <pivotArea dataOnly="0" labelOnly="1" outline="0" fieldPosition="0">
        <references count="2">
          <reference field="4294967294" count="1">
            <x v="0"/>
          </reference>
          <reference field="5" count="1" selected="0">
            <x v="8"/>
          </reference>
        </references>
      </pivotArea>
    </format>
    <format dxfId="205">
      <pivotArea dataOnly="0" labelOnly="1" outline="0" fieldPosition="0">
        <references count="2">
          <reference field="4294967294" count="1">
            <x v="0"/>
          </reference>
          <reference field="5" count="1" selected="0">
            <x v="3"/>
          </reference>
        </references>
      </pivotArea>
    </format>
    <format dxfId="204">
      <pivotArea dataOnly="0" labelOnly="1" outline="0" fieldPosition="0">
        <references count="2">
          <reference field="4294967294" count="1">
            <x v="0"/>
          </reference>
          <reference field="5" count="1" selected="0">
            <x v="4"/>
          </reference>
        </references>
      </pivotArea>
    </format>
    <format dxfId="203">
      <pivotArea dataOnly="0" labelOnly="1" outline="0" fieldPosition="0">
        <references count="2">
          <reference field="4294967294" count="1">
            <x v="0"/>
          </reference>
          <reference field="5" count="1" selected="0">
            <x v="5"/>
          </reference>
        </references>
      </pivotArea>
    </format>
    <format dxfId="202">
      <pivotArea dataOnly="0" labelOnly="1" outline="0" fieldPosition="0">
        <references count="2">
          <reference field="4294967294" count="1">
            <x v="0"/>
          </reference>
          <reference field="5" count="1" selected="0">
            <x v="6"/>
          </reference>
        </references>
      </pivotArea>
    </format>
    <format dxfId="201">
      <pivotArea dataOnly="0" labelOnly="1" outline="0" fieldPosition="0">
        <references count="2">
          <reference field="4294967294" count="1">
            <x v="0"/>
          </reference>
          <reference field="5" count="1" selected="0">
            <x v="7"/>
          </reference>
        </references>
      </pivotArea>
    </format>
    <format dxfId="200">
      <pivotArea dataOnly="0" labelOnly="1" outline="0" fieldPosition="0">
        <references count="2">
          <reference field="4294967294" count="1">
            <x v="0"/>
          </reference>
          <reference field="5" count="1" selected="0">
            <x v="8"/>
          </reference>
        </references>
      </pivotArea>
    </format>
    <format dxfId="199">
      <pivotArea dataOnly="0" labelOnly="1" outline="0" fieldPosition="0">
        <references count="2">
          <reference field="4294967294" count="1">
            <x v="0"/>
          </reference>
          <reference field="5" count="1" selected="0">
            <x v="9"/>
          </reference>
        </references>
      </pivotArea>
    </format>
    <format dxfId="198">
      <pivotArea dataOnly="0" labelOnly="1" outline="0" fieldPosition="0">
        <references count="1">
          <reference field="1" count="0"/>
        </references>
      </pivotArea>
    </format>
    <format dxfId="197">
      <pivotArea field="1" type="button" dataOnly="0" labelOnly="1" outline="0" axis="axisPage" fieldPosition="0"/>
    </format>
    <format dxfId="196">
      <pivotArea dataOnly="0" labelOnly="1" offset="A256" fieldPosition="0">
        <references count="1">
          <reference field="5" count="1">
            <x v="9"/>
          </reference>
        </references>
      </pivotArea>
    </format>
    <format dxfId="195">
      <pivotArea dataOnly="0" labelOnly="1" offset="A256" fieldPosition="0">
        <references count="1">
          <reference field="5" count="1">
            <x v="8"/>
          </reference>
        </references>
      </pivotArea>
    </format>
    <format dxfId="194">
      <pivotArea dataOnly="0" labelOnly="1" offset="A256" fieldPosition="0">
        <references count="1">
          <reference field="5" count="1">
            <x v="7"/>
          </reference>
        </references>
      </pivotArea>
    </format>
    <format dxfId="193">
      <pivotArea dataOnly="0" labelOnly="1" offset="A256" fieldPosition="0">
        <references count="1">
          <reference field="5" count="1">
            <x v="6"/>
          </reference>
        </references>
      </pivotArea>
    </format>
    <format dxfId="192">
      <pivotArea dataOnly="0" labelOnly="1" offset="A256" fieldPosition="0">
        <references count="1">
          <reference field="5" count="1">
            <x v="5"/>
          </reference>
        </references>
      </pivotArea>
    </format>
    <format dxfId="191">
      <pivotArea dataOnly="0" labelOnly="1" offset="A256" fieldPosition="0">
        <references count="1">
          <reference field="5" count="1">
            <x v="4"/>
          </reference>
        </references>
      </pivotArea>
    </format>
    <format dxfId="190">
      <pivotArea dataOnly="0" labelOnly="1" offset="A256" fieldPosition="0">
        <references count="1">
          <reference field="5" count="1">
            <x v="3"/>
          </reference>
        </references>
      </pivotArea>
    </format>
    <format dxfId="189">
      <pivotArea dataOnly="0" labelOnly="1" fieldPosition="0">
        <references count="1">
          <reference field="5" count="6">
            <x v="3"/>
            <x v="4"/>
            <x v="5"/>
            <x v="6"/>
            <x v="7"/>
            <x v="8"/>
          </reference>
        </references>
      </pivotArea>
    </format>
    <format dxfId="188">
      <pivotArea dataOnly="0" labelOnly="1" fieldPosition="0">
        <references count="1">
          <reference field="5" count="1">
            <x v="9"/>
          </reference>
        </references>
      </pivotArea>
    </format>
    <format dxfId="187">
      <pivotArea dataOnly="0" labelOnly="1" fieldPosition="0">
        <references count="1">
          <reference field="5" count="6">
            <x v="3"/>
            <x v="4"/>
            <x v="5"/>
            <x v="6"/>
            <x v="7"/>
            <x v="8"/>
          </reference>
        </references>
      </pivotArea>
    </format>
    <format dxfId="186">
      <pivotArea dataOnly="0" labelOnly="1" fieldPosition="0">
        <references count="1">
          <reference field="5" count="1">
            <x v="9"/>
          </reference>
        </references>
      </pivotArea>
    </format>
    <format dxfId="185">
      <pivotArea type="origin" dataOnly="0" labelOnly="1" outline="0" fieldPosition="0"/>
    </format>
    <format dxfId="184">
      <pivotArea type="origin" dataOnly="0" labelOnly="1" outline="0" fieldPosition="0"/>
    </format>
    <format dxfId="183">
      <pivotArea type="origin" dataOnly="0" labelOnly="1" outline="0" fieldPosition="0"/>
    </format>
    <format dxfId="182">
      <pivotArea dataOnly="0" labelOnly="1" offset="A256:B256" fieldPosition="0">
        <references count="2">
          <reference field="0" count="1">
            <x v="1048832"/>
          </reference>
          <reference field="5" count="1" selected="0">
            <x v="3"/>
          </reference>
        </references>
      </pivotArea>
    </format>
    <format dxfId="181">
      <pivotArea field="0" type="button" dataOnly="0" labelOnly="1" outline="0" axis="axisCol" fieldPosition="1"/>
    </format>
    <format dxfId="180">
      <pivotArea dataOnly="0" labelOnly="1" offset="IV256" fieldPosition="0">
        <references count="1">
          <reference field="5" count="1">
            <x v="3"/>
          </reference>
        </references>
      </pivotArea>
    </format>
    <format dxfId="179">
      <pivotArea dataOnly="0" labelOnly="1" offset="C256:D256" fieldPosition="0">
        <references count="2">
          <reference field="0" count="1">
            <x v="1048832"/>
          </reference>
          <reference field="5" count="1" selected="0">
            <x v="3"/>
          </reference>
        </references>
      </pivotArea>
    </format>
    <format dxfId="178">
      <pivotArea field="-2" type="button" dataOnly="0" labelOnly="1" outline="0" axis="axisValues" fieldPosition="0"/>
    </format>
    <format dxfId="177">
      <pivotArea type="topRight" dataOnly="0" labelOnly="1" outline="0" offset="A1" fieldPosition="0"/>
    </format>
    <format dxfId="176">
      <pivotArea dataOnly="0" labelOnly="1" offset="IV256" fieldPosition="0">
        <references count="1">
          <reference field="5" count="1">
            <x v="4"/>
          </reference>
        </references>
      </pivotArea>
    </format>
    <format dxfId="175">
      <pivotArea type="topRight" dataOnly="0" labelOnly="1" outline="0" offset="B1:C1" fieldPosition="0"/>
    </format>
    <format dxfId="174">
      <pivotArea dataOnly="0" labelOnly="1" offset="IV256" fieldPosition="0">
        <references count="1">
          <reference field="5" count="1">
            <x v="5"/>
          </reference>
        </references>
      </pivotArea>
    </format>
    <format dxfId="173">
      <pivotArea dataOnly="0" labelOnly="1" offset="F256" fieldPosition="0">
        <references count="2">
          <reference field="0" count="1">
            <x v="1048832"/>
          </reference>
          <reference field="5" count="1" selected="0">
            <x v="3"/>
          </reference>
        </references>
      </pivotArea>
    </format>
    <format dxfId="172">
      <pivotArea dataOnly="0" labelOnly="1" offset="E256" fieldPosition="0">
        <references count="2">
          <reference field="0" count="1">
            <x v="1048832"/>
          </reference>
          <reference field="5" count="1" selected="0">
            <x v="3"/>
          </reference>
        </references>
      </pivotArea>
    </format>
    <format dxfId="171">
      <pivotArea dataOnly="0" labelOnly="1" offset="G256:H256" fieldPosition="0">
        <references count="2">
          <reference field="0" count="1">
            <x v="1048832"/>
          </reference>
          <reference field="5" count="1" selected="0">
            <x v="3"/>
          </reference>
        </references>
      </pivotArea>
    </format>
    <format dxfId="170">
      <pivotArea type="topRight" dataOnly="0" labelOnly="1" outline="0" offset="D1:E1" fieldPosition="0"/>
    </format>
    <format dxfId="169">
      <pivotArea dataOnly="0" labelOnly="1" offset="IV256" fieldPosition="0">
        <references count="1">
          <reference field="5" count="1">
            <x v="6"/>
          </reference>
        </references>
      </pivotArea>
    </format>
    <format dxfId="168">
      <pivotArea dataOnly="0" labelOnly="1" offset="I256:J256" fieldPosition="0">
        <references count="2">
          <reference field="0" count="1">
            <x v="1048832"/>
          </reference>
          <reference field="5" count="1" selected="0">
            <x v="3"/>
          </reference>
        </references>
      </pivotArea>
    </format>
    <format dxfId="167">
      <pivotArea type="topRight" dataOnly="0" labelOnly="1" outline="0" offset="F1:G1" fieldPosition="0"/>
    </format>
    <format dxfId="166">
      <pivotArea dataOnly="0" labelOnly="1" offset="IV256" fieldPosition="0">
        <references count="1">
          <reference field="5" count="1">
            <x v="7"/>
          </reference>
        </references>
      </pivotArea>
    </format>
    <format dxfId="165">
      <pivotArea dataOnly="0" labelOnly="1" offset="K256:L256" fieldPosition="0">
        <references count="2">
          <reference field="0" count="1">
            <x v="1048832"/>
          </reference>
          <reference field="5" count="1" selected="0">
            <x v="3"/>
          </reference>
        </references>
      </pivotArea>
    </format>
    <format dxfId="164">
      <pivotArea type="topRight" dataOnly="0" labelOnly="1" outline="0" offset="H1" fieldPosition="0"/>
    </format>
    <format dxfId="163">
      <pivotArea type="topRight" dataOnly="0" labelOnly="1" outline="0" offset="I1" fieldPosition="0"/>
    </format>
    <format dxfId="162">
      <pivotArea dataOnly="0" labelOnly="1" offset="IV256" fieldPosition="0">
        <references count="1">
          <reference field="5" count="1">
            <x v="8"/>
          </reference>
        </references>
      </pivotArea>
    </format>
    <format dxfId="161">
      <pivotArea dataOnly="0" labelOnly="1" offset="M256" fieldPosition="0">
        <references count="2">
          <reference field="0" count="1">
            <x v="1048832"/>
          </reference>
          <reference field="5" count="1" selected="0">
            <x v="3"/>
          </reference>
        </references>
      </pivotArea>
    </format>
    <format dxfId="160">
      <pivotArea type="topRight" dataOnly="0" labelOnly="1" outline="0" offset="J1" fieldPosition="0"/>
    </format>
    <format dxfId="159">
      <pivotArea type="topRight" dataOnly="0" labelOnly="1" outline="0" offset="K1" fieldPosition="0"/>
    </format>
    <format dxfId="158">
      <pivotArea dataOnly="0" labelOnly="1" offset="IV256" fieldPosition="0">
        <references count="1">
          <reference field="5" count="1">
            <x v="9"/>
          </reference>
        </references>
      </pivotArea>
    </format>
    <format dxfId="157">
      <pivotArea dataOnly="0" labelOnly="1" offset="IV256" fieldPosition="0">
        <references count="2">
          <reference field="0" count="1">
            <x v="1048832"/>
          </reference>
          <reference field="5" count="1" selected="0">
            <x v="3"/>
          </reference>
        </references>
      </pivotArea>
    </format>
    <format dxfId="156">
      <pivotArea type="topRight" dataOnly="0" labelOnly="1" outline="0" offset="L1:M1" fieldPosition="0"/>
    </format>
    <format dxfId="155">
      <pivotArea dataOnly="0" labelOnly="1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54">
      <pivotArea dataOnly="0" labelOnly="1" fieldPosition="0">
        <references count="1">
          <reference field="2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153">
      <pivotArea dataOnly="0" labelOnly="1" fieldPosition="0">
        <references count="1">
          <reference field="2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152">
      <pivotArea dataOnly="0" labelOnly="1" fieldPosition="0">
        <references count="1">
          <reference field="2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151">
      <pivotArea dataOnly="0" labelOnly="1" fieldPosition="0">
        <references count="1">
          <reference field="2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150">
      <pivotArea dataOnly="0" labelOnly="1" fieldPosition="0">
        <references count="1">
          <reference field="2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149">
      <pivotArea dataOnly="0" labelOnly="1" fieldPosition="0">
        <references count="1">
          <reference field="2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148">
      <pivotArea dataOnly="0" labelOnly="1" fieldPosition="0">
        <references count="1">
          <reference field="2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147">
      <pivotArea dataOnly="0" labelOnly="1" fieldPosition="0">
        <references count="1">
          <reference field="2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146">
      <pivotArea dataOnly="0" labelOnly="1" fieldPosition="0">
        <references count="1">
          <reference field="2" count="50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</reference>
        </references>
      </pivotArea>
    </format>
    <format dxfId="145">
      <pivotArea dataOnly="0" labelOnly="1" fieldPosition="0">
        <references count="1">
          <reference field="2" count="34"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</reference>
        </references>
      </pivotArea>
    </format>
    <format dxfId="144">
      <pivotArea dataOnly="0" labelOnly="1" offset="A256" fieldPosition="0">
        <references count="1">
          <reference field="5" count="1">
            <x v="3"/>
          </reference>
        </references>
      </pivotArea>
    </format>
    <format dxfId="143">
      <pivotArea dataOnly="0" labelOnly="1" offset="A256" fieldPosition="0">
        <references count="1">
          <reference field="5" count="1">
            <x v="4"/>
          </reference>
        </references>
      </pivotArea>
    </format>
    <format dxfId="142">
      <pivotArea dataOnly="0" labelOnly="1" offset="A256" fieldPosition="0">
        <references count="1">
          <reference field="5" count="1">
            <x v="5"/>
          </reference>
        </references>
      </pivotArea>
    </format>
    <format dxfId="141">
      <pivotArea dataOnly="0" labelOnly="1" offset="A256" fieldPosition="0">
        <references count="1">
          <reference field="5" count="1">
            <x v="6"/>
          </reference>
        </references>
      </pivotArea>
    </format>
    <format dxfId="140">
      <pivotArea dataOnly="0" labelOnly="1" offset="A256" fieldPosition="0">
        <references count="1">
          <reference field="5" count="1">
            <x v="7"/>
          </reference>
        </references>
      </pivotArea>
    </format>
    <format dxfId="139">
      <pivotArea dataOnly="0" labelOnly="1" offset="A256" fieldPosition="0">
        <references count="1">
          <reference field="5" count="1">
            <x v="8"/>
          </reference>
        </references>
      </pivotArea>
    </format>
    <format dxfId="138">
      <pivotArea dataOnly="0" labelOnly="1" offset="A256" fieldPosition="0">
        <references count="1">
          <reference field="5" count="1">
            <x v="9"/>
          </reference>
        </references>
      </pivotArea>
    </format>
    <format dxfId="137">
      <pivotArea outline="0" collapsedLevelsAreSubtotals="1" fieldPosition="0">
        <references count="1">
          <reference field="5" count="7" selected="0">
            <x v="3"/>
            <x v="4"/>
            <x v="5"/>
            <x v="6"/>
            <x v="7"/>
            <x v="8"/>
            <x v="9"/>
          </reference>
        </references>
      </pivotArea>
    </format>
    <format dxfId="136">
      <pivotArea outline="0" collapsedLevelsAreSubtotals="1" fieldPosition="0">
        <references count="1">
          <reference field="5" count="7" selected="0">
            <x v="3"/>
            <x v="4"/>
            <x v="5"/>
            <x v="6"/>
            <x v="7"/>
            <x v="8"/>
            <x v="9"/>
          </reference>
        </references>
      </pivotArea>
    </format>
    <format dxfId="135">
      <pivotArea outline="0" collapsedLevelsAreSubtotals="1" fieldPosition="0">
        <references count="1">
          <reference field="5" count="7" selected="0">
            <x v="3"/>
            <x v="4"/>
            <x v="5"/>
            <x v="6"/>
            <x v="7"/>
            <x v="8"/>
            <x v="9"/>
          </reference>
        </references>
      </pivotArea>
    </format>
    <format dxfId="134">
      <pivotArea outline="0" collapsedLevelsAreSubtotals="1" fieldPosition="0"/>
    </format>
    <format dxfId="133">
      <pivotArea field="2" type="button" dataOnly="0" labelOnly="1" outline="0" axis="axisRow" fieldPosition="0"/>
    </format>
    <format dxfId="132">
      <pivotArea dataOnly="0" labelOnly="1" fieldPosition="0">
        <references count="1">
          <reference field="2" count="50">
            <x v="16"/>
            <x v="17"/>
            <x v="18"/>
            <x v="19"/>
            <x v="20"/>
            <x v="24"/>
            <x v="29"/>
            <x v="30"/>
            <x v="39"/>
            <x v="41"/>
            <x v="43"/>
            <x v="44"/>
            <x v="45"/>
            <x v="49"/>
            <x v="123"/>
            <x v="124"/>
            <x v="146"/>
            <x v="147"/>
            <x v="148"/>
            <x v="156"/>
            <x v="165"/>
            <x v="177"/>
            <x v="178"/>
            <x v="179"/>
            <x v="200"/>
            <x v="202"/>
            <x v="204"/>
            <x v="208"/>
            <x v="241"/>
            <x v="249"/>
            <x v="273"/>
            <x v="282"/>
            <x v="283"/>
            <x v="284"/>
            <x v="309"/>
            <x v="311"/>
            <x v="314"/>
            <x v="315"/>
            <x v="316"/>
            <x v="322"/>
            <x v="324"/>
            <x v="325"/>
            <x v="332"/>
            <x v="333"/>
            <x v="334"/>
            <x v="342"/>
            <x v="343"/>
            <x v="344"/>
            <x v="417"/>
            <x v="485"/>
          </reference>
        </references>
      </pivotArea>
    </format>
    <format dxfId="131">
      <pivotArea dataOnly="0" labelOnly="1" fieldPosition="0">
        <references count="1">
          <reference field="2" count="50">
            <x v="15"/>
            <x v="21"/>
            <x v="38"/>
            <x v="40"/>
            <x v="42"/>
            <x v="71"/>
            <x v="72"/>
            <x v="98"/>
            <x v="101"/>
            <x v="145"/>
            <x v="149"/>
            <x v="150"/>
            <x v="164"/>
            <x v="166"/>
            <x v="167"/>
            <x v="173"/>
            <x v="174"/>
            <x v="176"/>
            <x v="203"/>
            <x v="209"/>
            <x v="220"/>
            <x v="223"/>
            <x v="237"/>
            <x v="244"/>
            <x v="246"/>
            <x v="248"/>
            <x v="258"/>
            <x v="259"/>
            <x v="287"/>
            <x v="293"/>
            <x v="313"/>
            <x v="317"/>
            <x v="318"/>
            <x v="319"/>
            <x v="320"/>
            <x v="323"/>
            <x v="339"/>
            <x v="351"/>
            <x v="357"/>
            <x v="361"/>
            <x v="362"/>
            <x v="363"/>
            <x v="366"/>
            <x v="370"/>
            <x v="372"/>
            <x v="411"/>
            <x v="428"/>
            <x v="429"/>
            <x v="437"/>
            <x v="467"/>
          </reference>
        </references>
      </pivotArea>
    </format>
    <format dxfId="130">
      <pivotArea dataOnly="0" labelOnly="1" fieldPosition="0">
        <references count="1">
          <reference field="2" count="50">
            <x v="0"/>
            <x v="1"/>
            <x v="11"/>
            <x v="23"/>
            <x v="28"/>
            <x v="32"/>
            <x v="33"/>
            <x v="56"/>
            <x v="60"/>
            <x v="68"/>
            <x v="74"/>
            <x v="75"/>
            <x v="76"/>
            <x v="77"/>
            <x v="84"/>
            <x v="95"/>
            <x v="97"/>
            <x v="140"/>
            <x v="141"/>
            <x v="186"/>
            <x v="206"/>
            <x v="207"/>
            <x v="211"/>
            <x v="213"/>
            <x v="214"/>
            <x v="260"/>
            <x v="268"/>
            <x v="286"/>
            <x v="312"/>
            <x v="321"/>
            <x v="326"/>
            <x v="337"/>
            <x v="338"/>
            <x v="356"/>
            <x v="365"/>
            <x v="371"/>
            <x v="373"/>
            <x v="380"/>
            <x v="381"/>
            <x v="382"/>
            <x v="383"/>
            <x v="409"/>
            <x v="435"/>
            <x v="436"/>
            <x v="442"/>
            <x v="446"/>
            <x v="447"/>
            <x v="458"/>
            <x v="466"/>
            <x v="475"/>
          </reference>
        </references>
      </pivotArea>
    </format>
    <format dxfId="129">
      <pivotArea dataOnly="0" labelOnly="1" fieldPosition="0">
        <references count="1">
          <reference field="2" count="50">
            <x v="5"/>
            <x v="6"/>
            <x v="13"/>
            <x v="22"/>
            <x v="25"/>
            <x v="34"/>
            <x v="35"/>
            <x v="47"/>
            <x v="59"/>
            <x v="63"/>
            <x v="66"/>
            <x v="127"/>
            <x v="132"/>
            <x v="134"/>
            <x v="138"/>
            <x v="142"/>
            <x v="143"/>
            <x v="144"/>
            <x v="168"/>
            <x v="172"/>
            <x v="175"/>
            <x v="194"/>
            <x v="197"/>
            <x v="201"/>
            <x v="205"/>
            <x v="210"/>
            <x v="212"/>
            <x v="215"/>
            <x v="216"/>
            <x v="225"/>
            <x v="235"/>
            <x v="250"/>
            <x v="251"/>
            <x v="270"/>
            <x v="275"/>
            <x v="281"/>
            <x v="285"/>
            <x v="288"/>
            <x v="301"/>
            <x v="346"/>
            <x v="348"/>
            <x v="352"/>
            <x v="369"/>
            <x v="384"/>
            <x v="415"/>
            <x v="416"/>
            <x v="434"/>
            <x v="457"/>
            <x v="470"/>
            <x v="474"/>
          </reference>
        </references>
      </pivotArea>
    </format>
    <format dxfId="128">
      <pivotArea dataOnly="0" labelOnly="1" fieldPosition="0">
        <references count="1">
          <reference field="2" count="50">
            <x v="12"/>
            <x v="14"/>
            <x v="73"/>
            <x v="80"/>
            <x v="81"/>
            <x v="82"/>
            <x v="88"/>
            <x v="89"/>
            <x v="90"/>
            <x v="91"/>
            <x v="96"/>
            <x v="103"/>
            <x v="112"/>
            <x v="113"/>
            <x v="126"/>
            <x v="133"/>
            <x v="137"/>
            <x v="151"/>
            <x v="155"/>
            <x v="184"/>
            <x v="191"/>
            <x v="196"/>
            <x v="218"/>
            <x v="219"/>
            <x v="227"/>
            <x v="243"/>
            <x v="269"/>
            <x v="274"/>
            <x v="278"/>
            <x v="289"/>
            <x v="300"/>
            <x v="327"/>
            <x v="340"/>
            <x v="345"/>
            <x v="347"/>
            <x v="349"/>
            <x v="350"/>
            <x v="353"/>
            <x v="359"/>
            <x v="360"/>
            <x v="378"/>
            <x v="406"/>
            <x v="414"/>
            <x v="431"/>
            <x v="432"/>
            <x v="443"/>
            <x v="445"/>
            <x v="468"/>
            <x v="520"/>
            <x v="521"/>
          </reference>
        </references>
      </pivotArea>
    </format>
    <format dxfId="127">
      <pivotArea dataOnly="0" labelOnly="1" fieldPosition="0">
        <references count="1">
          <reference field="2" count="50">
            <x v="26"/>
            <x v="31"/>
            <x v="37"/>
            <x v="50"/>
            <x v="57"/>
            <x v="79"/>
            <x v="85"/>
            <x v="86"/>
            <x v="87"/>
            <x v="100"/>
            <x v="102"/>
            <x v="104"/>
            <x v="105"/>
            <x v="114"/>
            <x v="121"/>
            <x v="122"/>
            <x v="129"/>
            <x v="139"/>
            <x v="152"/>
            <x v="163"/>
            <x v="170"/>
            <x v="180"/>
            <x v="185"/>
            <x v="188"/>
            <x v="198"/>
            <x v="231"/>
            <x v="245"/>
            <x v="252"/>
            <x v="254"/>
            <x v="303"/>
            <x v="310"/>
            <x v="328"/>
            <x v="330"/>
            <x v="354"/>
            <x v="358"/>
            <x v="374"/>
            <x v="376"/>
            <x v="412"/>
            <x v="413"/>
            <x v="426"/>
            <x v="433"/>
            <x v="438"/>
            <x v="448"/>
            <x v="449"/>
            <x v="465"/>
            <x v="471"/>
            <x v="512"/>
            <x v="513"/>
            <x v="519"/>
            <x v="522"/>
          </reference>
        </references>
      </pivotArea>
    </format>
    <format dxfId="126">
      <pivotArea dataOnly="0" labelOnly="1" fieldPosition="0">
        <references count="1">
          <reference field="2" count="50">
            <x v="2"/>
            <x v="51"/>
            <x v="53"/>
            <x v="54"/>
            <x v="61"/>
            <x v="67"/>
            <x v="69"/>
            <x v="78"/>
            <x v="92"/>
            <x v="106"/>
            <x v="116"/>
            <x v="119"/>
            <x v="130"/>
            <x v="154"/>
            <x v="181"/>
            <x v="187"/>
            <x v="189"/>
            <x v="193"/>
            <x v="195"/>
            <x v="199"/>
            <x v="226"/>
            <x v="229"/>
            <x v="234"/>
            <x v="255"/>
            <x v="256"/>
            <x v="261"/>
            <x v="264"/>
            <x v="265"/>
            <x v="267"/>
            <x v="276"/>
            <x v="277"/>
            <x v="280"/>
            <x v="290"/>
            <x v="295"/>
            <x v="341"/>
            <x v="355"/>
            <x v="364"/>
            <x v="375"/>
            <x v="377"/>
            <x v="424"/>
            <x v="439"/>
            <x v="450"/>
            <x v="463"/>
            <x v="478"/>
            <x v="480"/>
            <x v="481"/>
            <x v="503"/>
            <x v="511"/>
            <x v="515"/>
            <x v="523"/>
          </reference>
        </references>
      </pivotArea>
    </format>
    <format dxfId="125">
      <pivotArea dataOnly="0" labelOnly="1" fieldPosition="0">
        <references count="1">
          <reference field="2" count="50">
            <x v="52"/>
            <x v="58"/>
            <x v="64"/>
            <x v="107"/>
            <x v="115"/>
            <x v="117"/>
            <x v="171"/>
            <x v="183"/>
            <x v="228"/>
            <x v="233"/>
            <x v="263"/>
            <x v="266"/>
            <x v="272"/>
            <x v="279"/>
            <x v="292"/>
            <x v="306"/>
            <x v="387"/>
            <x v="390"/>
            <x v="391"/>
            <x v="393"/>
            <x v="401"/>
            <x v="419"/>
            <x v="422"/>
            <x v="425"/>
            <x v="430"/>
            <x v="440"/>
            <x v="441"/>
            <x v="451"/>
            <x v="452"/>
            <x v="453"/>
            <x v="454"/>
            <x v="460"/>
            <x v="476"/>
            <x v="477"/>
            <x v="482"/>
            <x v="483"/>
            <x v="484"/>
            <x v="487"/>
            <x v="489"/>
            <x v="490"/>
            <x v="495"/>
            <x v="502"/>
            <x v="504"/>
            <x v="505"/>
            <x v="506"/>
            <x v="510"/>
            <x v="514"/>
            <x v="518"/>
            <x v="524"/>
            <x v="527"/>
          </reference>
        </references>
      </pivotArea>
    </format>
    <format dxfId="124">
      <pivotArea dataOnly="0" labelOnly="1" fieldPosition="0">
        <references count="1">
          <reference field="2" count="50">
            <x v="46"/>
            <x v="93"/>
            <x v="108"/>
            <x v="110"/>
            <x v="128"/>
            <x v="153"/>
            <x v="161"/>
            <x v="162"/>
            <x v="190"/>
            <x v="192"/>
            <x v="242"/>
            <x v="253"/>
            <x v="262"/>
            <x v="271"/>
            <x v="294"/>
            <x v="296"/>
            <x v="297"/>
            <x v="302"/>
            <x v="305"/>
            <x v="307"/>
            <x v="329"/>
            <x v="331"/>
            <x v="379"/>
            <x v="385"/>
            <x v="392"/>
            <x v="395"/>
            <x v="402"/>
            <x v="405"/>
            <x v="427"/>
            <x v="459"/>
            <x v="461"/>
            <x v="464"/>
            <x v="469"/>
            <x v="473"/>
            <x v="488"/>
            <x v="496"/>
            <x v="497"/>
            <x v="498"/>
            <x v="500"/>
            <x v="507"/>
            <x v="508"/>
            <x v="509"/>
            <x v="516"/>
            <x v="517"/>
            <x v="525"/>
            <x v="526"/>
            <x v="528"/>
            <x v="529"/>
            <x v="530"/>
            <x v="532"/>
          </reference>
        </references>
      </pivotArea>
    </format>
    <format dxfId="123">
      <pivotArea dataOnly="0" labelOnly="1" fieldPosition="0">
        <references count="1">
          <reference field="2" count="50">
            <x v="8"/>
            <x v="27"/>
            <x v="55"/>
            <x v="65"/>
            <x v="94"/>
            <x v="99"/>
            <x v="118"/>
            <x v="120"/>
            <x v="135"/>
            <x v="136"/>
            <x v="158"/>
            <x v="159"/>
            <x v="169"/>
            <x v="291"/>
            <x v="298"/>
            <x v="299"/>
            <x v="304"/>
            <x v="308"/>
            <x v="335"/>
            <x v="336"/>
            <x v="367"/>
            <x v="368"/>
            <x v="386"/>
            <x v="388"/>
            <x v="389"/>
            <x v="394"/>
            <x v="396"/>
            <x v="397"/>
            <x v="403"/>
            <x v="404"/>
            <x v="407"/>
            <x v="408"/>
            <x v="410"/>
            <x v="418"/>
            <x v="420"/>
            <x v="421"/>
            <x v="423"/>
            <x v="444"/>
            <x v="455"/>
            <x v="456"/>
            <x v="462"/>
            <x v="472"/>
            <x v="479"/>
            <x v="491"/>
            <x v="492"/>
            <x v="493"/>
            <x v="494"/>
            <x v="499"/>
            <x v="501"/>
            <x v="531"/>
          </reference>
        </references>
      </pivotArea>
    </format>
    <format dxfId="122">
      <pivotArea dataOnly="0" labelOnly="1" fieldPosition="0">
        <references count="1">
          <reference field="2" count="34">
            <x v="3"/>
            <x v="4"/>
            <x v="7"/>
            <x v="9"/>
            <x v="10"/>
            <x v="36"/>
            <x v="48"/>
            <x v="62"/>
            <x v="70"/>
            <x v="83"/>
            <x v="109"/>
            <x v="111"/>
            <x v="125"/>
            <x v="131"/>
            <x v="157"/>
            <x v="160"/>
            <x v="182"/>
            <x v="217"/>
            <x v="221"/>
            <x v="222"/>
            <x v="224"/>
            <x v="230"/>
            <x v="232"/>
            <x v="236"/>
            <x v="238"/>
            <x v="239"/>
            <x v="240"/>
            <x v="247"/>
            <x v="257"/>
            <x v="398"/>
            <x v="399"/>
            <x v="400"/>
            <x v="486"/>
            <x v="533"/>
          </reference>
        </references>
      </pivotArea>
    </format>
    <format dxfId="121">
      <pivotArea dataOnly="0" labelOnly="1" grandRow="1" outline="0" fieldPosition="0"/>
    </format>
    <format dxfId="120">
      <pivotArea dataOnly="0" labelOnly="1" offset="IV256" fieldPosition="0">
        <references count="1">
          <reference field="5" count="1">
            <x v="3"/>
          </reference>
        </references>
      </pivotArea>
    </format>
    <format dxfId="119">
      <pivotArea dataOnly="0" labelOnly="1" offset="IV256" fieldPosition="0">
        <references count="1">
          <reference field="5" count="1">
            <x v="4"/>
          </reference>
        </references>
      </pivotArea>
    </format>
    <format dxfId="118">
      <pivotArea dataOnly="0" labelOnly="1" offset="IV256" fieldPosition="0">
        <references count="1">
          <reference field="5" count="1">
            <x v="5"/>
          </reference>
        </references>
      </pivotArea>
    </format>
    <format dxfId="117">
      <pivotArea dataOnly="0" labelOnly="1" offset="IV256" fieldPosition="0">
        <references count="1">
          <reference field="5" count="1">
            <x v="6"/>
          </reference>
        </references>
      </pivotArea>
    </format>
    <format dxfId="116">
      <pivotArea dataOnly="0" labelOnly="1" offset="IV256" fieldPosition="0">
        <references count="1">
          <reference field="5" count="1">
            <x v="7"/>
          </reference>
        </references>
      </pivotArea>
    </format>
    <format dxfId="115">
      <pivotArea dataOnly="0" labelOnly="1" offset="IV256" fieldPosition="0">
        <references count="1">
          <reference field="5" count="1">
            <x v="8"/>
          </reference>
        </references>
      </pivotArea>
    </format>
    <format dxfId="114">
      <pivotArea dataOnly="0" labelOnly="1" offset="IV256" fieldPosition="0">
        <references count="1">
          <reference field="5" count="1">
            <x v="9"/>
          </reference>
        </references>
      </pivotArea>
    </format>
    <format dxfId="113">
      <pivotArea dataOnly="0" labelOnly="1" grandCol="1" outline="0" offset="IV256" fieldPosition="0"/>
    </format>
    <format dxfId="112">
      <pivotArea collapsedLevelsAreSubtotals="1" fieldPosition="0">
        <references count="1">
          <reference field="2" count="53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9"/>
            <x v="180"/>
            <x v="181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</reference>
        </references>
      </pivotArea>
    </format>
    <format dxfId="111">
      <pivotArea dataOnly="0" labelOnly="1" fieldPosition="0">
        <references count="1">
          <reference field="2" count="50">
            <x v="16"/>
            <x v="17"/>
            <x v="18"/>
            <x v="19"/>
            <x v="20"/>
            <x v="24"/>
            <x v="29"/>
            <x v="30"/>
            <x v="39"/>
            <x v="41"/>
            <x v="43"/>
            <x v="44"/>
            <x v="45"/>
            <x v="49"/>
            <x v="123"/>
            <x v="124"/>
            <x v="146"/>
            <x v="147"/>
            <x v="148"/>
            <x v="156"/>
            <x v="165"/>
            <x v="166"/>
            <x v="177"/>
            <x v="179"/>
            <x v="200"/>
            <x v="202"/>
            <x v="204"/>
            <x v="208"/>
            <x v="241"/>
            <x v="249"/>
            <x v="273"/>
            <x v="282"/>
            <x v="283"/>
            <x v="284"/>
            <x v="309"/>
            <x v="311"/>
            <x v="314"/>
            <x v="315"/>
            <x v="316"/>
            <x v="322"/>
            <x v="324"/>
            <x v="325"/>
            <x v="332"/>
            <x v="333"/>
            <x v="334"/>
            <x v="342"/>
            <x v="343"/>
            <x v="344"/>
            <x v="417"/>
            <x v="485"/>
          </reference>
        </references>
      </pivotArea>
    </format>
    <format dxfId="110">
      <pivotArea dataOnly="0" labelOnly="1" fieldPosition="0">
        <references count="1">
          <reference field="2" count="50">
            <x v="15"/>
            <x v="21"/>
            <x v="38"/>
            <x v="40"/>
            <x v="42"/>
            <x v="71"/>
            <x v="72"/>
            <x v="98"/>
            <x v="101"/>
            <x v="145"/>
            <x v="149"/>
            <x v="150"/>
            <x v="164"/>
            <x v="167"/>
            <x v="173"/>
            <x v="174"/>
            <x v="176"/>
            <x v="203"/>
            <x v="206"/>
            <x v="209"/>
            <x v="220"/>
            <x v="223"/>
            <x v="237"/>
            <x v="244"/>
            <x v="246"/>
            <x v="248"/>
            <x v="258"/>
            <x v="259"/>
            <x v="287"/>
            <x v="293"/>
            <x v="313"/>
            <x v="317"/>
            <x v="318"/>
            <x v="319"/>
            <x v="320"/>
            <x v="323"/>
            <x v="339"/>
            <x v="351"/>
            <x v="357"/>
            <x v="361"/>
            <x v="362"/>
            <x v="363"/>
            <x v="366"/>
            <x v="370"/>
            <x v="372"/>
            <x v="411"/>
            <x v="428"/>
            <x v="429"/>
            <x v="437"/>
            <x v="467"/>
          </reference>
        </references>
      </pivotArea>
    </format>
    <format dxfId="109">
      <pivotArea dataOnly="0" labelOnly="1" fieldPosition="0">
        <references count="1">
          <reference field="2" count="50">
            <x v="0"/>
            <x v="1"/>
            <x v="11"/>
            <x v="23"/>
            <x v="28"/>
            <x v="32"/>
            <x v="33"/>
            <x v="56"/>
            <x v="60"/>
            <x v="68"/>
            <x v="74"/>
            <x v="75"/>
            <x v="76"/>
            <x v="77"/>
            <x v="84"/>
            <x v="95"/>
            <x v="97"/>
            <x v="140"/>
            <x v="141"/>
            <x v="186"/>
            <x v="207"/>
            <x v="210"/>
            <x v="211"/>
            <x v="213"/>
            <x v="214"/>
            <x v="260"/>
            <x v="268"/>
            <x v="286"/>
            <x v="312"/>
            <x v="321"/>
            <x v="326"/>
            <x v="337"/>
            <x v="338"/>
            <x v="356"/>
            <x v="365"/>
            <x v="371"/>
            <x v="373"/>
            <x v="380"/>
            <x v="381"/>
            <x v="382"/>
            <x v="383"/>
            <x v="409"/>
            <x v="435"/>
            <x v="436"/>
            <x v="442"/>
            <x v="446"/>
            <x v="447"/>
            <x v="458"/>
            <x v="466"/>
            <x v="475"/>
          </reference>
        </references>
      </pivotArea>
    </format>
    <format dxfId="108">
      <pivotArea dataOnly="0" labelOnly="1" fieldPosition="0">
        <references count="1">
          <reference field="2" count="50">
            <x v="5"/>
            <x v="6"/>
            <x v="13"/>
            <x v="22"/>
            <x v="25"/>
            <x v="34"/>
            <x v="35"/>
            <x v="47"/>
            <x v="59"/>
            <x v="63"/>
            <x v="66"/>
            <x v="127"/>
            <x v="132"/>
            <x v="134"/>
            <x v="138"/>
            <x v="142"/>
            <x v="143"/>
            <x v="144"/>
            <x v="168"/>
            <x v="172"/>
            <x v="175"/>
            <x v="194"/>
            <x v="197"/>
            <x v="201"/>
            <x v="205"/>
            <x v="212"/>
            <x v="215"/>
            <x v="216"/>
            <x v="225"/>
            <x v="235"/>
            <x v="250"/>
            <x v="251"/>
            <x v="270"/>
            <x v="275"/>
            <x v="281"/>
            <x v="285"/>
            <x v="288"/>
            <x v="301"/>
            <x v="346"/>
            <x v="348"/>
            <x v="352"/>
            <x v="353"/>
            <x v="369"/>
            <x v="384"/>
            <x v="415"/>
            <x v="416"/>
            <x v="434"/>
            <x v="457"/>
            <x v="470"/>
            <x v="474"/>
          </reference>
        </references>
      </pivotArea>
    </format>
    <format dxfId="107">
      <pivotArea dataOnly="0" labelOnly="1" fieldPosition="0">
        <references count="1">
          <reference field="2" count="50">
            <x v="12"/>
            <x v="14"/>
            <x v="73"/>
            <x v="80"/>
            <x v="81"/>
            <x v="82"/>
            <x v="88"/>
            <x v="89"/>
            <x v="90"/>
            <x v="91"/>
            <x v="96"/>
            <x v="103"/>
            <x v="112"/>
            <x v="113"/>
            <x v="126"/>
            <x v="133"/>
            <x v="137"/>
            <x v="139"/>
            <x v="151"/>
            <x v="155"/>
            <x v="184"/>
            <x v="191"/>
            <x v="196"/>
            <x v="218"/>
            <x v="219"/>
            <x v="227"/>
            <x v="243"/>
            <x v="269"/>
            <x v="274"/>
            <x v="278"/>
            <x v="289"/>
            <x v="300"/>
            <x v="327"/>
            <x v="340"/>
            <x v="345"/>
            <x v="347"/>
            <x v="349"/>
            <x v="350"/>
            <x v="359"/>
            <x v="360"/>
            <x v="378"/>
            <x v="406"/>
            <x v="414"/>
            <x v="431"/>
            <x v="432"/>
            <x v="443"/>
            <x v="445"/>
            <x v="468"/>
            <x v="520"/>
            <x v="521"/>
          </reference>
        </references>
      </pivotArea>
    </format>
    <format dxfId="106">
      <pivotArea dataOnly="0" labelOnly="1" fieldPosition="0">
        <references count="1">
          <reference field="2" count="50">
            <x v="26"/>
            <x v="31"/>
            <x v="37"/>
            <x v="50"/>
            <x v="57"/>
            <x v="78"/>
            <x v="79"/>
            <x v="85"/>
            <x v="86"/>
            <x v="87"/>
            <x v="100"/>
            <x v="102"/>
            <x v="104"/>
            <x v="105"/>
            <x v="114"/>
            <x v="121"/>
            <x v="122"/>
            <x v="129"/>
            <x v="152"/>
            <x v="163"/>
            <x v="170"/>
            <x v="180"/>
            <x v="185"/>
            <x v="188"/>
            <x v="198"/>
            <x v="231"/>
            <x v="245"/>
            <x v="252"/>
            <x v="254"/>
            <x v="303"/>
            <x v="310"/>
            <x v="328"/>
            <x v="330"/>
            <x v="354"/>
            <x v="358"/>
            <x v="374"/>
            <x v="376"/>
            <x v="412"/>
            <x v="413"/>
            <x v="426"/>
            <x v="433"/>
            <x v="438"/>
            <x v="448"/>
            <x v="449"/>
            <x v="465"/>
            <x v="471"/>
            <x v="512"/>
            <x v="513"/>
            <x v="519"/>
            <x v="522"/>
          </reference>
        </references>
      </pivotArea>
    </format>
    <format dxfId="105">
      <pivotArea dataOnly="0" labelOnly="1" fieldPosition="0">
        <references count="1">
          <reference field="2" count="50">
            <x v="2"/>
            <x v="51"/>
            <x v="53"/>
            <x v="54"/>
            <x v="61"/>
            <x v="67"/>
            <x v="69"/>
            <x v="92"/>
            <x v="106"/>
            <x v="116"/>
            <x v="119"/>
            <x v="130"/>
            <x v="154"/>
            <x v="181"/>
            <x v="187"/>
            <x v="189"/>
            <x v="193"/>
            <x v="195"/>
            <x v="199"/>
            <x v="226"/>
            <x v="229"/>
            <x v="234"/>
            <x v="255"/>
            <x v="256"/>
            <x v="261"/>
            <x v="264"/>
            <x v="265"/>
            <x v="267"/>
            <x v="276"/>
            <x v="277"/>
            <x v="280"/>
            <x v="290"/>
            <x v="295"/>
            <x v="341"/>
            <x v="355"/>
            <x v="364"/>
            <x v="375"/>
            <x v="377"/>
            <x v="424"/>
            <x v="439"/>
            <x v="450"/>
            <x v="463"/>
            <x v="478"/>
            <x v="480"/>
            <x v="481"/>
            <x v="503"/>
            <x v="511"/>
            <x v="515"/>
            <x v="523"/>
            <x v="524"/>
          </reference>
        </references>
      </pivotArea>
    </format>
    <format dxfId="104">
      <pivotArea dataOnly="0" labelOnly="1" fieldPosition="0">
        <references count="1">
          <reference field="2" count="50">
            <x v="52"/>
            <x v="58"/>
            <x v="64"/>
            <x v="107"/>
            <x v="115"/>
            <x v="117"/>
            <x v="171"/>
            <x v="183"/>
            <x v="228"/>
            <x v="233"/>
            <x v="262"/>
            <x v="263"/>
            <x v="266"/>
            <x v="272"/>
            <x v="279"/>
            <x v="292"/>
            <x v="306"/>
            <x v="387"/>
            <x v="390"/>
            <x v="391"/>
            <x v="393"/>
            <x v="401"/>
            <x v="419"/>
            <x v="422"/>
            <x v="425"/>
            <x v="430"/>
            <x v="440"/>
            <x v="441"/>
            <x v="451"/>
            <x v="452"/>
            <x v="453"/>
            <x v="454"/>
            <x v="460"/>
            <x v="476"/>
            <x v="477"/>
            <x v="482"/>
            <x v="483"/>
            <x v="484"/>
            <x v="487"/>
            <x v="489"/>
            <x v="490"/>
            <x v="495"/>
            <x v="502"/>
            <x v="504"/>
            <x v="505"/>
            <x v="506"/>
            <x v="510"/>
            <x v="514"/>
            <x v="518"/>
            <x v="527"/>
          </reference>
        </references>
      </pivotArea>
    </format>
    <format dxfId="103">
      <pivotArea dataOnly="0" labelOnly="1" fieldPosition="0">
        <references count="1">
          <reference field="2" count="50">
            <x v="46"/>
            <x v="93"/>
            <x v="108"/>
            <x v="110"/>
            <x v="128"/>
            <x v="153"/>
            <x v="161"/>
            <x v="162"/>
            <x v="190"/>
            <x v="192"/>
            <x v="242"/>
            <x v="253"/>
            <x v="271"/>
            <x v="294"/>
            <x v="296"/>
            <x v="297"/>
            <x v="302"/>
            <x v="305"/>
            <x v="307"/>
            <x v="329"/>
            <x v="331"/>
            <x v="379"/>
            <x v="385"/>
            <x v="392"/>
            <x v="394"/>
            <x v="395"/>
            <x v="402"/>
            <x v="405"/>
            <x v="427"/>
            <x v="459"/>
            <x v="461"/>
            <x v="464"/>
            <x v="469"/>
            <x v="473"/>
            <x v="488"/>
            <x v="496"/>
            <x v="497"/>
            <x v="498"/>
            <x v="500"/>
            <x v="507"/>
            <x v="508"/>
            <x v="509"/>
            <x v="516"/>
            <x v="517"/>
            <x v="525"/>
            <x v="526"/>
            <x v="528"/>
            <x v="529"/>
            <x v="530"/>
            <x v="532"/>
          </reference>
        </references>
      </pivotArea>
    </format>
    <format dxfId="102">
      <pivotArea dataOnly="0" labelOnly="1" fieldPosition="0">
        <references count="1">
          <reference field="2" count="50">
            <x v="8"/>
            <x v="27"/>
            <x v="55"/>
            <x v="65"/>
            <x v="94"/>
            <x v="99"/>
            <x v="118"/>
            <x v="120"/>
            <x v="135"/>
            <x v="136"/>
            <x v="158"/>
            <x v="159"/>
            <x v="169"/>
            <x v="291"/>
            <x v="298"/>
            <x v="299"/>
            <x v="304"/>
            <x v="308"/>
            <x v="335"/>
            <x v="336"/>
            <x v="367"/>
            <x v="368"/>
            <x v="386"/>
            <x v="388"/>
            <x v="389"/>
            <x v="396"/>
            <x v="397"/>
            <x v="403"/>
            <x v="404"/>
            <x v="407"/>
            <x v="408"/>
            <x v="410"/>
            <x v="418"/>
            <x v="420"/>
            <x v="421"/>
            <x v="423"/>
            <x v="444"/>
            <x v="455"/>
            <x v="456"/>
            <x v="462"/>
            <x v="472"/>
            <x v="479"/>
            <x v="486"/>
            <x v="491"/>
            <x v="492"/>
            <x v="493"/>
            <x v="494"/>
            <x v="499"/>
            <x v="501"/>
            <x v="531"/>
          </reference>
        </references>
      </pivotArea>
    </format>
    <format dxfId="101">
      <pivotArea collapsedLevelsAreSubtotals="1" fieldPosition="0">
        <references count="1">
          <reference field="2" count="1">
            <x v="49"/>
          </reference>
        </references>
      </pivotArea>
    </format>
    <format dxfId="100">
      <pivotArea dataOnly="0" labelOnly="1" fieldPosition="0">
        <references count="1">
          <reference field="2" count="1">
            <x v="49"/>
          </reference>
        </references>
      </pivotArea>
    </format>
    <format dxfId="99">
      <pivotArea dataOnly="0" labelOnly="1" grandCol="1" outline="0" offset="IV1" fieldPosition="0"/>
    </format>
    <format dxfId="98">
      <pivotArea collapsedLevelsAreSubtotals="1" fieldPosition="0">
        <references count="1">
          <reference field="2" count="1">
            <x v="232"/>
          </reference>
        </references>
      </pivotArea>
    </format>
    <format dxfId="97">
      <pivotArea dataOnly="0" labelOnly="1" fieldPosition="0">
        <references count="1">
          <reference field="2" count="1">
            <x v="232"/>
          </reference>
        </references>
      </pivotArea>
    </format>
    <format dxfId="96">
      <pivotArea dataOnly="0" labelOnly="1" offset="IV1" fieldPosition="0">
        <references count="1">
          <reference field="5" count="1">
            <x v="1"/>
          </reference>
        </references>
      </pivotArea>
    </format>
    <format dxfId="95">
      <pivotArea dataOnly="0" labelOnly="1" offset="IV1" fieldPosition="0">
        <references count="1">
          <reference field="5" count="1">
            <x v="2"/>
          </reference>
        </references>
      </pivotArea>
    </format>
    <format dxfId="94">
      <pivotArea dataOnly="0" labelOnly="1" offset="IV1" fieldPosition="0">
        <references count="1">
          <reference field="5" count="1">
            <x v="1"/>
          </reference>
        </references>
      </pivotArea>
    </format>
    <format dxfId="93">
      <pivotArea dataOnly="0" labelOnly="1" offset="IV1" fieldPosition="0">
        <references count="1">
          <reference field="5" count="1">
            <x v="2"/>
          </reference>
        </references>
      </pivotArea>
    </format>
    <format dxfId="92">
      <pivotArea dataOnly="0" labelOnly="1" offset="IV1" fieldPosition="0">
        <references count="1">
          <reference field="5" count="1">
            <x v="10"/>
          </reference>
        </references>
      </pivotArea>
    </format>
    <format dxfId="91">
      <pivotArea dataOnly="0" labelOnly="1" offset="IV1" fieldPosition="0">
        <references count="1">
          <reference field="5" count="1">
            <x v="11"/>
          </reference>
        </references>
      </pivotArea>
    </format>
    <format dxfId="90">
      <pivotArea dataOnly="0" labelOnly="1" offset="IV1" fieldPosition="0">
        <references count="1">
          <reference field="5" count="1">
            <x v="12"/>
          </reference>
        </references>
      </pivotArea>
    </format>
    <format dxfId="89">
      <pivotArea dataOnly="0" labelOnly="1" offset="IV1" fieldPosition="0">
        <references count="1">
          <reference field="5" count="1">
            <x v="10"/>
          </reference>
        </references>
      </pivotArea>
    </format>
    <format dxfId="88">
      <pivotArea dataOnly="0" labelOnly="1" offset="IV1" fieldPosition="0">
        <references count="1">
          <reference field="5" count="1">
            <x v="11"/>
          </reference>
        </references>
      </pivotArea>
    </format>
    <format dxfId="87">
      <pivotArea dataOnly="0" labelOnly="1" offset="IV1" fieldPosition="0">
        <references count="1">
          <reference field="5" count="1">
            <x v="12"/>
          </reference>
        </references>
      </pivotArea>
    </format>
    <format dxfId="86">
      <pivotArea dataOnly="0" labelOnly="1" offset="IV1" fieldPosition="0">
        <references count="1">
          <reference field="5" count="1">
            <x v="10"/>
          </reference>
        </references>
      </pivotArea>
    </format>
    <format dxfId="85">
      <pivotArea dataOnly="0" labelOnly="1" offset="IV1" fieldPosition="0">
        <references count="1">
          <reference field="5" count="1">
            <x v="11"/>
          </reference>
        </references>
      </pivotArea>
    </format>
    <format dxfId="84">
      <pivotArea dataOnly="0" labelOnly="1" offset="IV1" fieldPosition="0">
        <references count="1">
          <reference field="5" count="1">
            <x v="12"/>
          </reference>
        </references>
      </pivotArea>
    </format>
    <format dxfId="83">
      <pivotArea dataOnly="0" labelOnly="1" offset="IV1" fieldPosition="0">
        <references count="1">
          <reference field="5" count="1">
            <x v="1"/>
          </reference>
        </references>
      </pivotArea>
    </format>
    <format dxfId="82">
      <pivotArea dataOnly="0" labelOnly="1" offset="IV1" fieldPosition="0">
        <references count="1">
          <reference field="5" count="1">
            <x v="2"/>
          </reference>
        </references>
      </pivotArea>
    </format>
    <format dxfId="81">
      <pivotArea outline="0" collapsedLevelsAreSubtotals="1" fieldPosition="0">
        <references count="1">
          <reference field="5" count="2" selected="0">
            <x v="1"/>
            <x v="2"/>
          </reference>
        </references>
      </pivotArea>
    </format>
    <format dxfId="80">
      <pivotArea outline="0" collapsedLevelsAreSubtotals="1" fieldPosition="0">
        <references count="1">
          <reference field="5" count="2" selected="0">
            <x v="1"/>
            <x v="2"/>
          </reference>
        </references>
      </pivotArea>
    </format>
    <format dxfId="79">
      <pivotArea outline="0" collapsedLevelsAreSubtotals="1" fieldPosition="0">
        <references count="1">
          <reference field="5" count="3" selected="0">
            <x v="10"/>
            <x v="11"/>
            <x v="12"/>
          </reference>
        </references>
      </pivotArea>
    </format>
    <format dxfId="78">
      <pivotArea dataOnly="0" labelOnly="1" fieldPosition="0">
        <references count="1">
          <reference field="2" count="50">
            <x v="16"/>
            <x v="17"/>
            <x v="18"/>
            <x v="19"/>
            <x v="20"/>
            <x v="24"/>
            <x v="29"/>
            <x v="30"/>
            <x v="39"/>
            <x v="41"/>
            <x v="43"/>
            <x v="44"/>
            <x v="45"/>
            <x v="49"/>
            <x v="123"/>
            <x v="124"/>
            <x v="146"/>
            <x v="147"/>
            <x v="148"/>
            <x v="156"/>
            <x v="165"/>
            <x v="177"/>
            <x v="178"/>
            <x v="179"/>
            <x v="200"/>
            <x v="202"/>
            <x v="204"/>
            <x v="208"/>
            <x v="241"/>
            <x v="249"/>
            <x v="273"/>
            <x v="282"/>
            <x v="283"/>
            <x v="284"/>
            <x v="309"/>
            <x v="311"/>
            <x v="314"/>
            <x v="315"/>
            <x v="316"/>
            <x v="322"/>
            <x v="324"/>
            <x v="325"/>
            <x v="332"/>
            <x v="333"/>
            <x v="334"/>
            <x v="342"/>
            <x v="343"/>
            <x v="344"/>
            <x v="417"/>
            <x v="485"/>
          </reference>
        </references>
      </pivotArea>
    </format>
    <format dxfId="77">
      <pivotArea dataOnly="0" labelOnly="1" fieldPosition="0">
        <references count="1">
          <reference field="2" count="50">
            <x v="15"/>
            <x v="21"/>
            <x v="38"/>
            <x v="40"/>
            <x v="42"/>
            <x v="71"/>
            <x v="72"/>
            <x v="98"/>
            <x v="101"/>
            <x v="145"/>
            <x v="149"/>
            <x v="150"/>
            <x v="164"/>
            <x v="166"/>
            <x v="167"/>
            <x v="173"/>
            <x v="174"/>
            <x v="176"/>
            <x v="203"/>
            <x v="209"/>
            <x v="220"/>
            <x v="223"/>
            <x v="237"/>
            <x v="244"/>
            <x v="246"/>
            <x v="248"/>
            <x v="258"/>
            <x v="259"/>
            <x v="287"/>
            <x v="293"/>
            <x v="313"/>
            <x v="317"/>
            <x v="318"/>
            <x v="319"/>
            <x v="320"/>
            <x v="323"/>
            <x v="339"/>
            <x v="351"/>
            <x v="357"/>
            <x v="361"/>
            <x v="362"/>
            <x v="363"/>
            <x v="366"/>
            <x v="370"/>
            <x v="372"/>
            <x v="411"/>
            <x v="428"/>
            <x v="429"/>
            <x v="437"/>
            <x v="467"/>
          </reference>
        </references>
      </pivotArea>
    </format>
    <format dxfId="76">
      <pivotArea dataOnly="0" labelOnly="1" fieldPosition="0">
        <references count="1">
          <reference field="2" count="50">
            <x v="0"/>
            <x v="1"/>
            <x v="11"/>
            <x v="23"/>
            <x v="28"/>
            <x v="32"/>
            <x v="33"/>
            <x v="56"/>
            <x v="60"/>
            <x v="68"/>
            <x v="74"/>
            <x v="75"/>
            <x v="76"/>
            <x v="77"/>
            <x v="84"/>
            <x v="95"/>
            <x v="97"/>
            <x v="140"/>
            <x v="141"/>
            <x v="186"/>
            <x v="206"/>
            <x v="207"/>
            <x v="211"/>
            <x v="213"/>
            <x v="214"/>
            <x v="260"/>
            <x v="268"/>
            <x v="286"/>
            <x v="312"/>
            <x v="321"/>
            <x v="326"/>
            <x v="337"/>
            <x v="338"/>
            <x v="356"/>
            <x v="365"/>
            <x v="371"/>
            <x v="373"/>
            <x v="380"/>
            <x v="381"/>
            <x v="382"/>
            <x v="383"/>
            <x v="409"/>
            <x v="435"/>
            <x v="436"/>
            <x v="442"/>
            <x v="446"/>
            <x v="447"/>
            <x v="458"/>
            <x v="466"/>
            <x v="475"/>
          </reference>
        </references>
      </pivotArea>
    </format>
    <format dxfId="75">
      <pivotArea dataOnly="0" labelOnly="1" fieldPosition="0">
        <references count="1">
          <reference field="2" count="50">
            <x v="5"/>
            <x v="6"/>
            <x v="13"/>
            <x v="22"/>
            <x v="25"/>
            <x v="34"/>
            <x v="35"/>
            <x v="47"/>
            <x v="59"/>
            <x v="63"/>
            <x v="66"/>
            <x v="127"/>
            <x v="132"/>
            <x v="134"/>
            <x v="138"/>
            <x v="142"/>
            <x v="143"/>
            <x v="144"/>
            <x v="168"/>
            <x v="172"/>
            <x v="175"/>
            <x v="194"/>
            <x v="197"/>
            <x v="201"/>
            <x v="205"/>
            <x v="210"/>
            <x v="212"/>
            <x v="215"/>
            <x v="216"/>
            <x v="225"/>
            <x v="235"/>
            <x v="250"/>
            <x v="251"/>
            <x v="270"/>
            <x v="275"/>
            <x v="281"/>
            <x v="285"/>
            <x v="288"/>
            <x v="301"/>
            <x v="346"/>
            <x v="348"/>
            <x v="352"/>
            <x v="369"/>
            <x v="384"/>
            <x v="415"/>
            <x v="416"/>
            <x v="434"/>
            <x v="457"/>
            <x v="470"/>
            <x v="474"/>
          </reference>
        </references>
      </pivotArea>
    </format>
    <format dxfId="74">
      <pivotArea dataOnly="0" labelOnly="1" fieldPosition="0">
        <references count="1">
          <reference field="2" count="50">
            <x v="12"/>
            <x v="14"/>
            <x v="73"/>
            <x v="80"/>
            <x v="81"/>
            <x v="82"/>
            <x v="88"/>
            <x v="89"/>
            <x v="90"/>
            <x v="91"/>
            <x v="96"/>
            <x v="103"/>
            <x v="112"/>
            <x v="113"/>
            <x v="126"/>
            <x v="133"/>
            <x v="137"/>
            <x v="151"/>
            <x v="155"/>
            <x v="184"/>
            <x v="191"/>
            <x v="196"/>
            <x v="218"/>
            <x v="219"/>
            <x v="227"/>
            <x v="243"/>
            <x v="269"/>
            <x v="274"/>
            <x v="278"/>
            <x v="289"/>
            <x v="300"/>
            <x v="327"/>
            <x v="340"/>
            <x v="345"/>
            <x v="347"/>
            <x v="349"/>
            <x v="350"/>
            <x v="353"/>
            <x v="359"/>
            <x v="360"/>
            <x v="378"/>
            <x v="406"/>
            <x v="414"/>
            <x v="431"/>
            <x v="432"/>
            <x v="443"/>
            <x v="445"/>
            <x v="468"/>
            <x v="520"/>
            <x v="521"/>
          </reference>
        </references>
      </pivotArea>
    </format>
    <format dxfId="73">
      <pivotArea dataOnly="0" labelOnly="1" fieldPosition="0">
        <references count="1">
          <reference field="2" count="50">
            <x v="26"/>
            <x v="31"/>
            <x v="37"/>
            <x v="50"/>
            <x v="57"/>
            <x v="79"/>
            <x v="85"/>
            <x v="86"/>
            <x v="87"/>
            <x v="100"/>
            <x v="102"/>
            <x v="104"/>
            <x v="105"/>
            <x v="114"/>
            <x v="121"/>
            <x v="122"/>
            <x v="129"/>
            <x v="139"/>
            <x v="152"/>
            <x v="163"/>
            <x v="170"/>
            <x v="180"/>
            <x v="185"/>
            <x v="188"/>
            <x v="198"/>
            <x v="231"/>
            <x v="245"/>
            <x v="252"/>
            <x v="254"/>
            <x v="303"/>
            <x v="310"/>
            <x v="328"/>
            <x v="330"/>
            <x v="354"/>
            <x v="358"/>
            <x v="374"/>
            <x v="376"/>
            <x v="412"/>
            <x v="413"/>
            <x v="426"/>
            <x v="433"/>
            <x v="438"/>
            <x v="448"/>
            <x v="449"/>
            <x v="465"/>
            <x v="471"/>
            <x v="512"/>
            <x v="513"/>
            <x v="519"/>
            <x v="522"/>
          </reference>
        </references>
      </pivotArea>
    </format>
    <format dxfId="72">
      <pivotArea dataOnly="0" labelOnly="1" fieldPosition="0">
        <references count="1">
          <reference field="2" count="50">
            <x v="2"/>
            <x v="51"/>
            <x v="53"/>
            <x v="54"/>
            <x v="61"/>
            <x v="67"/>
            <x v="69"/>
            <x v="78"/>
            <x v="92"/>
            <x v="106"/>
            <x v="116"/>
            <x v="119"/>
            <x v="130"/>
            <x v="154"/>
            <x v="181"/>
            <x v="187"/>
            <x v="189"/>
            <x v="193"/>
            <x v="195"/>
            <x v="199"/>
            <x v="226"/>
            <x v="229"/>
            <x v="234"/>
            <x v="255"/>
            <x v="256"/>
            <x v="261"/>
            <x v="264"/>
            <x v="265"/>
            <x v="267"/>
            <x v="276"/>
            <x v="277"/>
            <x v="280"/>
            <x v="290"/>
            <x v="295"/>
            <x v="341"/>
            <x v="355"/>
            <x v="364"/>
            <x v="375"/>
            <x v="377"/>
            <x v="424"/>
            <x v="439"/>
            <x v="450"/>
            <x v="463"/>
            <x v="478"/>
            <x v="480"/>
            <x v="481"/>
            <x v="503"/>
            <x v="511"/>
            <x v="515"/>
            <x v="523"/>
          </reference>
        </references>
      </pivotArea>
    </format>
    <format dxfId="71">
      <pivotArea dataOnly="0" labelOnly="1" fieldPosition="0">
        <references count="1">
          <reference field="2" count="50">
            <x v="52"/>
            <x v="58"/>
            <x v="64"/>
            <x v="107"/>
            <x v="115"/>
            <x v="117"/>
            <x v="171"/>
            <x v="183"/>
            <x v="228"/>
            <x v="233"/>
            <x v="263"/>
            <x v="266"/>
            <x v="272"/>
            <x v="279"/>
            <x v="292"/>
            <x v="306"/>
            <x v="387"/>
            <x v="390"/>
            <x v="391"/>
            <x v="393"/>
            <x v="401"/>
            <x v="419"/>
            <x v="422"/>
            <x v="425"/>
            <x v="430"/>
            <x v="440"/>
            <x v="441"/>
            <x v="451"/>
            <x v="452"/>
            <x v="453"/>
            <x v="454"/>
            <x v="460"/>
            <x v="476"/>
            <x v="477"/>
            <x v="482"/>
            <x v="483"/>
            <x v="484"/>
            <x v="487"/>
            <x v="489"/>
            <x v="490"/>
            <x v="495"/>
            <x v="502"/>
            <x v="504"/>
            <x v="505"/>
            <x v="506"/>
            <x v="510"/>
            <x v="514"/>
            <x v="518"/>
            <x v="524"/>
            <x v="527"/>
          </reference>
        </references>
      </pivotArea>
    </format>
    <format dxfId="70">
      <pivotArea dataOnly="0" labelOnly="1" fieldPosition="0">
        <references count="1">
          <reference field="2" count="50">
            <x v="46"/>
            <x v="93"/>
            <x v="108"/>
            <x v="110"/>
            <x v="128"/>
            <x v="153"/>
            <x v="161"/>
            <x v="162"/>
            <x v="190"/>
            <x v="192"/>
            <x v="242"/>
            <x v="253"/>
            <x v="262"/>
            <x v="271"/>
            <x v="294"/>
            <x v="296"/>
            <x v="297"/>
            <x v="302"/>
            <x v="305"/>
            <x v="307"/>
            <x v="329"/>
            <x v="331"/>
            <x v="379"/>
            <x v="385"/>
            <x v="392"/>
            <x v="395"/>
            <x v="402"/>
            <x v="405"/>
            <x v="427"/>
            <x v="459"/>
            <x v="461"/>
            <x v="464"/>
            <x v="469"/>
            <x v="473"/>
            <x v="488"/>
            <x v="496"/>
            <x v="497"/>
            <x v="498"/>
            <x v="500"/>
            <x v="507"/>
            <x v="508"/>
            <x v="509"/>
            <x v="516"/>
            <x v="517"/>
            <x v="525"/>
            <x v="526"/>
            <x v="528"/>
            <x v="529"/>
            <x v="530"/>
            <x v="532"/>
          </reference>
        </references>
      </pivotArea>
    </format>
    <format dxfId="69">
      <pivotArea dataOnly="0" labelOnly="1" fieldPosition="0">
        <references count="1">
          <reference field="2" count="50">
            <x v="8"/>
            <x v="27"/>
            <x v="55"/>
            <x v="65"/>
            <x v="94"/>
            <x v="99"/>
            <x v="118"/>
            <x v="120"/>
            <x v="135"/>
            <x v="136"/>
            <x v="158"/>
            <x v="159"/>
            <x v="169"/>
            <x v="291"/>
            <x v="298"/>
            <x v="299"/>
            <x v="304"/>
            <x v="308"/>
            <x v="335"/>
            <x v="336"/>
            <x v="367"/>
            <x v="368"/>
            <x v="386"/>
            <x v="388"/>
            <x v="389"/>
            <x v="394"/>
            <x v="396"/>
            <x v="397"/>
            <x v="403"/>
            <x v="404"/>
            <x v="407"/>
            <x v="408"/>
            <x v="410"/>
            <x v="418"/>
            <x v="420"/>
            <x v="421"/>
            <x v="423"/>
            <x v="444"/>
            <x v="455"/>
            <x v="456"/>
            <x v="462"/>
            <x v="472"/>
            <x v="479"/>
            <x v="491"/>
            <x v="492"/>
            <x v="493"/>
            <x v="494"/>
            <x v="499"/>
            <x v="501"/>
            <x v="531"/>
          </reference>
        </references>
      </pivotArea>
    </format>
    <format dxfId="68">
      <pivotArea dataOnly="0" labelOnly="1" fieldPosition="0">
        <references count="1">
          <reference field="2" count="34">
            <x v="3"/>
            <x v="4"/>
            <x v="7"/>
            <x v="9"/>
            <x v="10"/>
            <x v="36"/>
            <x v="48"/>
            <x v="62"/>
            <x v="70"/>
            <x v="83"/>
            <x v="109"/>
            <x v="111"/>
            <x v="125"/>
            <x v="131"/>
            <x v="157"/>
            <x v="160"/>
            <x v="182"/>
            <x v="217"/>
            <x v="221"/>
            <x v="222"/>
            <x v="224"/>
            <x v="230"/>
            <x v="232"/>
            <x v="236"/>
            <x v="238"/>
            <x v="239"/>
            <x v="240"/>
            <x v="247"/>
            <x v="257"/>
            <x v="398"/>
            <x v="399"/>
            <x v="400"/>
            <x v="486"/>
            <x v="533"/>
          </reference>
        </references>
      </pivotArea>
    </format>
    <format dxfId="67">
      <pivotArea field="5" grandRow="1" outline="0" collapsedLevelsAreSubtotals="1" axis="axisCol" fieldPosition="0">
        <references count="1">
          <reference field="5" count="7" selected="0">
            <x v="3"/>
            <x v="4"/>
            <x v="5"/>
            <x v="6"/>
            <x v="7"/>
            <x v="8"/>
            <x v="9"/>
          </reference>
        </references>
      </pivotArea>
    </format>
    <format dxfId="66">
      <pivotArea dataOnly="0" labelOnly="1" fieldPosition="0">
        <references count="1">
          <reference field="2" count="50">
            <x v="16"/>
            <x v="17"/>
            <x v="18"/>
            <x v="19"/>
            <x v="20"/>
            <x v="24"/>
            <x v="29"/>
            <x v="30"/>
            <x v="39"/>
            <x v="41"/>
            <x v="43"/>
            <x v="44"/>
            <x v="45"/>
            <x v="49"/>
            <x v="123"/>
            <x v="124"/>
            <x v="146"/>
            <x v="147"/>
            <x v="148"/>
            <x v="156"/>
            <x v="165"/>
            <x v="177"/>
            <x v="178"/>
            <x v="179"/>
            <x v="200"/>
            <x v="202"/>
            <x v="204"/>
            <x v="208"/>
            <x v="241"/>
            <x v="249"/>
            <x v="273"/>
            <x v="282"/>
            <x v="283"/>
            <x v="284"/>
            <x v="309"/>
            <x v="311"/>
            <x v="314"/>
            <x v="315"/>
            <x v="316"/>
            <x v="322"/>
            <x v="324"/>
            <x v="325"/>
            <x v="332"/>
            <x v="333"/>
            <x v="334"/>
            <x v="342"/>
            <x v="343"/>
            <x v="344"/>
            <x v="417"/>
            <x v="485"/>
          </reference>
        </references>
      </pivotArea>
    </format>
    <format dxfId="65">
      <pivotArea dataOnly="0" labelOnly="1" fieldPosition="0">
        <references count="1">
          <reference field="2" count="50">
            <x v="15"/>
            <x v="21"/>
            <x v="38"/>
            <x v="40"/>
            <x v="42"/>
            <x v="71"/>
            <x v="72"/>
            <x v="98"/>
            <x v="101"/>
            <x v="145"/>
            <x v="149"/>
            <x v="150"/>
            <x v="164"/>
            <x v="166"/>
            <x v="167"/>
            <x v="173"/>
            <x v="174"/>
            <x v="176"/>
            <x v="203"/>
            <x v="209"/>
            <x v="220"/>
            <x v="223"/>
            <x v="237"/>
            <x v="244"/>
            <x v="246"/>
            <x v="248"/>
            <x v="258"/>
            <x v="259"/>
            <x v="287"/>
            <x v="293"/>
            <x v="313"/>
            <x v="317"/>
            <x v="318"/>
            <x v="319"/>
            <x v="320"/>
            <x v="323"/>
            <x v="339"/>
            <x v="351"/>
            <x v="357"/>
            <x v="361"/>
            <x v="362"/>
            <x v="363"/>
            <x v="366"/>
            <x v="370"/>
            <x v="372"/>
            <x v="411"/>
            <x v="428"/>
            <x v="429"/>
            <x v="437"/>
            <x v="467"/>
          </reference>
        </references>
      </pivotArea>
    </format>
    <format dxfId="64">
      <pivotArea dataOnly="0" labelOnly="1" fieldPosition="0">
        <references count="1">
          <reference field="2" count="50">
            <x v="0"/>
            <x v="1"/>
            <x v="11"/>
            <x v="23"/>
            <x v="28"/>
            <x v="32"/>
            <x v="33"/>
            <x v="56"/>
            <x v="60"/>
            <x v="68"/>
            <x v="74"/>
            <x v="75"/>
            <x v="76"/>
            <x v="77"/>
            <x v="84"/>
            <x v="95"/>
            <x v="97"/>
            <x v="140"/>
            <x v="141"/>
            <x v="186"/>
            <x v="206"/>
            <x v="207"/>
            <x v="211"/>
            <x v="213"/>
            <x v="214"/>
            <x v="260"/>
            <x v="268"/>
            <x v="286"/>
            <x v="312"/>
            <x v="321"/>
            <x v="326"/>
            <x v="337"/>
            <x v="338"/>
            <x v="356"/>
            <x v="365"/>
            <x v="371"/>
            <x v="373"/>
            <x v="380"/>
            <x v="381"/>
            <x v="382"/>
            <x v="383"/>
            <x v="409"/>
            <x v="435"/>
            <x v="436"/>
            <x v="442"/>
            <x v="446"/>
            <x v="447"/>
            <x v="458"/>
            <x v="466"/>
            <x v="475"/>
          </reference>
        </references>
      </pivotArea>
    </format>
    <format dxfId="63">
      <pivotArea dataOnly="0" labelOnly="1" fieldPosition="0">
        <references count="1">
          <reference field="2" count="50">
            <x v="5"/>
            <x v="6"/>
            <x v="13"/>
            <x v="22"/>
            <x v="25"/>
            <x v="34"/>
            <x v="35"/>
            <x v="47"/>
            <x v="59"/>
            <x v="63"/>
            <x v="66"/>
            <x v="127"/>
            <x v="132"/>
            <x v="134"/>
            <x v="138"/>
            <x v="142"/>
            <x v="143"/>
            <x v="144"/>
            <x v="168"/>
            <x v="172"/>
            <x v="175"/>
            <x v="194"/>
            <x v="197"/>
            <x v="201"/>
            <x v="205"/>
            <x v="210"/>
            <x v="212"/>
            <x v="215"/>
            <x v="216"/>
            <x v="225"/>
            <x v="235"/>
            <x v="250"/>
            <x v="251"/>
            <x v="270"/>
            <x v="275"/>
            <x v="281"/>
            <x v="285"/>
            <x v="288"/>
            <x v="301"/>
            <x v="346"/>
            <x v="348"/>
            <x v="352"/>
            <x v="369"/>
            <x v="384"/>
            <x v="415"/>
            <x v="416"/>
            <x v="434"/>
            <x v="457"/>
            <x v="470"/>
            <x v="474"/>
          </reference>
        </references>
      </pivotArea>
    </format>
    <format dxfId="62">
      <pivotArea dataOnly="0" labelOnly="1" fieldPosition="0">
        <references count="1">
          <reference field="2" count="50">
            <x v="12"/>
            <x v="14"/>
            <x v="73"/>
            <x v="80"/>
            <x v="81"/>
            <x v="82"/>
            <x v="88"/>
            <x v="89"/>
            <x v="90"/>
            <x v="91"/>
            <x v="96"/>
            <x v="103"/>
            <x v="112"/>
            <x v="113"/>
            <x v="126"/>
            <x v="133"/>
            <x v="137"/>
            <x v="151"/>
            <x v="155"/>
            <x v="184"/>
            <x v="191"/>
            <x v="196"/>
            <x v="218"/>
            <x v="219"/>
            <x v="227"/>
            <x v="243"/>
            <x v="269"/>
            <x v="274"/>
            <x v="278"/>
            <x v="289"/>
            <x v="300"/>
            <x v="327"/>
            <x v="340"/>
            <x v="345"/>
            <x v="347"/>
            <x v="349"/>
            <x v="350"/>
            <x v="353"/>
            <x v="359"/>
            <x v="360"/>
            <x v="378"/>
            <x v="406"/>
            <x v="414"/>
            <x v="431"/>
            <x v="432"/>
            <x v="443"/>
            <x v="445"/>
            <x v="468"/>
            <x v="520"/>
            <x v="521"/>
          </reference>
        </references>
      </pivotArea>
    </format>
    <format dxfId="61">
      <pivotArea dataOnly="0" labelOnly="1" fieldPosition="0">
        <references count="1">
          <reference field="2" count="50">
            <x v="26"/>
            <x v="31"/>
            <x v="37"/>
            <x v="50"/>
            <x v="57"/>
            <x v="79"/>
            <x v="85"/>
            <x v="86"/>
            <x v="87"/>
            <x v="100"/>
            <x v="102"/>
            <x v="104"/>
            <x v="105"/>
            <x v="114"/>
            <x v="121"/>
            <x v="122"/>
            <x v="129"/>
            <x v="139"/>
            <x v="152"/>
            <x v="163"/>
            <x v="170"/>
            <x v="180"/>
            <x v="185"/>
            <x v="188"/>
            <x v="198"/>
            <x v="231"/>
            <x v="245"/>
            <x v="252"/>
            <x v="254"/>
            <x v="303"/>
            <x v="310"/>
            <x v="328"/>
            <x v="330"/>
            <x v="354"/>
            <x v="358"/>
            <x v="374"/>
            <x v="376"/>
            <x v="412"/>
            <x v="413"/>
            <x v="426"/>
            <x v="433"/>
            <x v="438"/>
            <x v="448"/>
            <x v="449"/>
            <x v="465"/>
            <x v="471"/>
            <x v="512"/>
            <x v="513"/>
            <x v="519"/>
            <x v="522"/>
          </reference>
        </references>
      </pivotArea>
    </format>
    <format dxfId="60">
      <pivotArea dataOnly="0" labelOnly="1" fieldPosition="0">
        <references count="1">
          <reference field="2" count="50">
            <x v="2"/>
            <x v="51"/>
            <x v="53"/>
            <x v="54"/>
            <x v="61"/>
            <x v="67"/>
            <x v="69"/>
            <x v="78"/>
            <x v="92"/>
            <x v="106"/>
            <x v="116"/>
            <x v="119"/>
            <x v="130"/>
            <x v="154"/>
            <x v="181"/>
            <x v="187"/>
            <x v="189"/>
            <x v="193"/>
            <x v="195"/>
            <x v="199"/>
            <x v="226"/>
            <x v="229"/>
            <x v="234"/>
            <x v="255"/>
            <x v="256"/>
            <x v="261"/>
            <x v="264"/>
            <x v="265"/>
            <x v="267"/>
            <x v="276"/>
            <x v="277"/>
            <x v="280"/>
            <x v="290"/>
            <x v="295"/>
            <x v="341"/>
            <x v="355"/>
            <x v="364"/>
            <x v="375"/>
            <x v="377"/>
            <x v="424"/>
            <x v="439"/>
            <x v="450"/>
            <x v="463"/>
            <x v="478"/>
            <x v="480"/>
            <x v="481"/>
            <x v="503"/>
            <x v="511"/>
            <x v="515"/>
            <x v="523"/>
          </reference>
        </references>
      </pivotArea>
    </format>
    <format dxfId="59">
      <pivotArea dataOnly="0" labelOnly="1" fieldPosition="0">
        <references count="1">
          <reference field="2" count="50">
            <x v="52"/>
            <x v="58"/>
            <x v="64"/>
            <x v="107"/>
            <x v="115"/>
            <x v="117"/>
            <x v="171"/>
            <x v="183"/>
            <x v="228"/>
            <x v="233"/>
            <x v="263"/>
            <x v="266"/>
            <x v="272"/>
            <x v="279"/>
            <x v="292"/>
            <x v="306"/>
            <x v="387"/>
            <x v="390"/>
            <x v="391"/>
            <x v="393"/>
            <x v="401"/>
            <x v="419"/>
            <x v="422"/>
            <x v="425"/>
            <x v="430"/>
            <x v="440"/>
            <x v="441"/>
            <x v="451"/>
            <x v="452"/>
            <x v="453"/>
            <x v="454"/>
            <x v="460"/>
            <x v="476"/>
            <x v="477"/>
            <x v="482"/>
            <x v="483"/>
            <x v="484"/>
            <x v="487"/>
            <x v="489"/>
            <x v="490"/>
            <x v="495"/>
            <x v="502"/>
            <x v="504"/>
            <x v="505"/>
            <x v="506"/>
            <x v="510"/>
            <x v="514"/>
            <x v="518"/>
            <x v="524"/>
            <x v="527"/>
          </reference>
        </references>
      </pivotArea>
    </format>
    <format dxfId="58">
      <pivotArea dataOnly="0" labelOnly="1" fieldPosition="0">
        <references count="1">
          <reference field="2" count="50">
            <x v="46"/>
            <x v="93"/>
            <x v="108"/>
            <x v="110"/>
            <x v="128"/>
            <x v="153"/>
            <x v="161"/>
            <x v="162"/>
            <x v="190"/>
            <x v="192"/>
            <x v="242"/>
            <x v="253"/>
            <x v="262"/>
            <x v="271"/>
            <x v="294"/>
            <x v="296"/>
            <x v="297"/>
            <x v="302"/>
            <x v="305"/>
            <x v="307"/>
            <x v="329"/>
            <x v="331"/>
            <x v="379"/>
            <x v="385"/>
            <x v="392"/>
            <x v="395"/>
            <x v="402"/>
            <x v="405"/>
            <x v="427"/>
            <x v="459"/>
            <x v="461"/>
            <x v="464"/>
            <x v="469"/>
            <x v="473"/>
            <x v="488"/>
            <x v="496"/>
            <x v="497"/>
            <x v="498"/>
            <x v="500"/>
            <x v="507"/>
            <x v="508"/>
            <x v="509"/>
            <x v="516"/>
            <x v="517"/>
            <x v="525"/>
            <x v="526"/>
            <x v="528"/>
            <x v="529"/>
            <x v="530"/>
            <x v="532"/>
          </reference>
        </references>
      </pivotArea>
    </format>
    <format dxfId="57">
      <pivotArea dataOnly="0" labelOnly="1" fieldPosition="0">
        <references count="1">
          <reference field="2" count="50">
            <x v="8"/>
            <x v="27"/>
            <x v="55"/>
            <x v="65"/>
            <x v="94"/>
            <x v="99"/>
            <x v="118"/>
            <x v="120"/>
            <x v="135"/>
            <x v="136"/>
            <x v="158"/>
            <x v="159"/>
            <x v="169"/>
            <x v="291"/>
            <x v="298"/>
            <x v="299"/>
            <x v="304"/>
            <x v="308"/>
            <x v="335"/>
            <x v="336"/>
            <x v="367"/>
            <x v="368"/>
            <x v="386"/>
            <x v="388"/>
            <x v="389"/>
            <x v="394"/>
            <x v="396"/>
            <x v="397"/>
            <x v="403"/>
            <x v="404"/>
            <x v="407"/>
            <x v="408"/>
            <x v="410"/>
            <x v="418"/>
            <x v="420"/>
            <x v="421"/>
            <x v="423"/>
            <x v="444"/>
            <x v="455"/>
            <x v="456"/>
            <x v="462"/>
            <x v="472"/>
            <x v="479"/>
            <x v="491"/>
            <x v="492"/>
            <x v="493"/>
            <x v="494"/>
            <x v="499"/>
            <x v="501"/>
            <x v="531"/>
          </reference>
        </references>
      </pivotArea>
    </format>
    <format dxfId="56">
      <pivotArea dataOnly="0" labelOnly="1" fieldPosition="0">
        <references count="1">
          <reference field="2" count="34">
            <x v="3"/>
            <x v="4"/>
            <x v="7"/>
            <x v="9"/>
            <x v="10"/>
            <x v="36"/>
            <x v="48"/>
            <x v="62"/>
            <x v="70"/>
            <x v="83"/>
            <x v="109"/>
            <x v="111"/>
            <x v="125"/>
            <x v="131"/>
            <x v="157"/>
            <x v="160"/>
            <x v="182"/>
            <x v="217"/>
            <x v="221"/>
            <x v="222"/>
            <x v="224"/>
            <x v="230"/>
            <x v="232"/>
            <x v="236"/>
            <x v="238"/>
            <x v="239"/>
            <x v="240"/>
            <x v="247"/>
            <x v="257"/>
            <x v="398"/>
            <x v="399"/>
            <x v="400"/>
            <x v="486"/>
            <x v="533"/>
          </reference>
        </references>
      </pivotArea>
    </format>
    <format dxfId="55">
      <pivotArea dataOnly="0" labelOnly="1" offset="IV1" fieldPosition="0">
        <references count="1">
          <reference field="5" count="1">
            <x v="1"/>
          </reference>
        </references>
      </pivotArea>
    </format>
    <format dxfId="54">
      <pivotArea dataOnly="0" labelOnly="1" offset="IV1" fieldPosition="0">
        <references count="1">
          <reference field="5" count="1">
            <x v="2"/>
          </reference>
        </references>
      </pivotArea>
    </format>
    <format dxfId="53">
      <pivotArea dataOnly="0" labelOnly="1" offset="IV1" fieldPosition="0">
        <references count="1">
          <reference field="5" count="1">
            <x v="3"/>
          </reference>
        </references>
      </pivotArea>
    </format>
    <format dxfId="52">
      <pivotArea dataOnly="0" labelOnly="1" offset="IV1" fieldPosition="0">
        <references count="1">
          <reference field="5" count="1">
            <x v="4"/>
          </reference>
        </references>
      </pivotArea>
    </format>
    <format dxfId="51">
      <pivotArea dataOnly="0" labelOnly="1" offset="IV1" fieldPosition="0">
        <references count="1">
          <reference field="5" count="1">
            <x v="5"/>
          </reference>
        </references>
      </pivotArea>
    </format>
    <format dxfId="50">
      <pivotArea dataOnly="0" labelOnly="1" offset="IV1" fieldPosition="0">
        <references count="1">
          <reference field="5" count="1">
            <x v="6"/>
          </reference>
        </references>
      </pivotArea>
    </format>
    <format dxfId="49">
      <pivotArea dataOnly="0" labelOnly="1" offset="IV1" fieldPosition="0">
        <references count="1">
          <reference field="5" count="1">
            <x v="7"/>
          </reference>
        </references>
      </pivotArea>
    </format>
    <format dxfId="48">
      <pivotArea dataOnly="0" labelOnly="1" offset="IV1" fieldPosition="0">
        <references count="1">
          <reference field="5" count="1">
            <x v="8"/>
          </reference>
        </references>
      </pivotArea>
    </format>
    <format dxfId="47">
      <pivotArea dataOnly="0" labelOnly="1" offset="IV1" fieldPosition="0">
        <references count="1">
          <reference field="5" count="1">
            <x v="9"/>
          </reference>
        </references>
      </pivotArea>
    </format>
    <format dxfId="46">
      <pivotArea dataOnly="0" labelOnly="1" offset="IV1" fieldPosition="0">
        <references count="1">
          <reference field="5" count="1">
            <x v="10"/>
          </reference>
        </references>
      </pivotArea>
    </format>
    <format dxfId="45">
      <pivotArea dataOnly="0" labelOnly="1" offset="IV1" fieldPosition="0">
        <references count="1">
          <reference field="5" count="1">
            <x v="11"/>
          </reference>
        </references>
      </pivotArea>
    </format>
    <format dxfId="44">
      <pivotArea dataOnly="0" labelOnly="1" offset="IV1" fieldPosition="0">
        <references count="1">
          <reference field="5" count="1">
            <x v="12"/>
          </reference>
        </references>
      </pivotArea>
    </format>
    <format dxfId="43">
      <pivotArea dataOnly="0" labelOnly="1" grandCol="1" outline="0" offset="IV1" fieldPosition="0"/>
    </format>
    <format dxfId="42">
      <pivotArea field="1" type="button" dataOnly="0" labelOnly="1" outline="0" axis="axisPage" fieldPosition="0"/>
    </format>
    <format dxfId="41">
      <pivotArea field="1" type="button" dataOnly="0" labelOnly="1" outline="0" axis="axisPage" fieldPosition="0"/>
    </format>
    <format dxfId="40">
      <pivotArea dataOnly="0" labelOnly="1" outline="0" fieldPosition="0">
        <references count="1">
          <reference field="1" count="0"/>
        </references>
      </pivotArea>
    </format>
    <format dxfId="39">
      <pivotArea dataOnly="0" labelOnly="1" grandCol="1" outline="0" offset="IV256" fieldPosition="0"/>
    </format>
    <format dxfId="38">
      <pivotArea dataOnly="0" labelOnly="1" offset="IV256" fieldPosition="0">
        <references count="1">
          <reference field="5" count="1">
            <x v="1"/>
          </reference>
        </references>
      </pivotArea>
    </format>
    <format dxfId="37">
      <pivotArea dataOnly="0" labelOnly="1" offset="IV256" fieldPosition="0">
        <references count="1">
          <reference field="5" count="1">
            <x v="2"/>
          </reference>
        </references>
      </pivotArea>
    </format>
    <format dxfId="36">
      <pivotArea dataOnly="0" labelOnly="1" offset="IV256" fieldPosition="0">
        <references count="1">
          <reference field="5" count="1">
            <x v="3"/>
          </reference>
        </references>
      </pivotArea>
    </format>
    <format dxfId="35">
      <pivotArea dataOnly="0" labelOnly="1" offset="IV256" fieldPosition="0">
        <references count="1">
          <reference field="5" count="1">
            <x v="4"/>
          </reference>
        </references>
      </pivotArea>
    </format>
    <format dxfId="34">
      <pivotArea dataOnly="0" labelOnly="1" offset="IV256" fieldPosition="0">
        <references count="1">
          <reference field="5" count="1">
            <x v="5"/>
          </reference>
        </references>
      </pivotArea>
    </format>
    <format dxfId="33">
      <pivotArea dataOnly="0" labelOnly="1" offset="IV256" fieldPosition="0">
        <references count="1">
          <reference field="5" count="1">
            <x v="6"/>
          </reference>
        </references>
      </pivotArea>
    </format>
    <format dxfId="32">
      <pivotArea dataOnly="0" labelOnly="1" offset="IV256" fieldPosition="0">
        <references count="1">
          <reference field="5" count="1">
            <x v="7"/>
          </reference>
        </references>
      </pivotArea>
    </format>
    <format dxfId="31">
      <pivotArea dataOnly="0" labelOnly="1" offset="IV256" fieldPosition="0">
        <references count="1">
          <reference field="5" count="1">
            <x v="8"/>
          </reference>
        </references>
      </pivotArea>
    </format>
    <format dxfId="30">
      <pivotArea dataOnly="0" labelOnly="1" offset="IV256" fieldPosition="0">
        <references count="1">
          <reference field="5" count="1">
            <x v="9"/>
          </reference>
        </references>
      </pivotArea>
    </format>
    <format dxfId="29">
      <pivotArea dataOnly="0" labelOnly="1" offset="IV256" fieldPosition="0">
        <references count="1">
          <reference field="5" count="1">
            <x v="10"/>
          </reference>
        </references>
      </pivotArea>
    </format>
    <format dxfId="28">
      <pivotArea dataOnly="0" labelOnly="1" offset="IV256" fieldPosition="0">
        <references count="1">
          <reference field="5" count="1">
            <x v="11"/>
          </reference>
        </references>
      </pivotArea>
    </format>
    <format dxfId="27">
      <pivotArea dataOnly="0" labelOnly="1" offset="IV256" fieldPosition="0">
        <references count="1">
          <reference field="5" count="1">
            <x v="12"/>
          </reference>
        </references>
      </pivotArea>
    </format>
    <format dxfId="26">
      <pivotArea dataOnly="0" labelOnly="1" fieldPosition="0">
        <references count="1">
          <reference field="2" count="0"/>
        </references>
      </pivotArea>
    </format>
    <format dxfId="25">
      <pivotArea dataOnly="0" labelOnly="1" fieldPosition="0">
        <references count="1">
          <reference field="2" count="15">
            <x v="534"/>
            <x v="535"/>
            <x v="536"/>
            <x v="537"/>
            <x v="538"/>
            <x v="539"/>
            <x v="540"/>
            <x v="541"/>
            <x v="542"/>
            <x v="543"/>
            <x v="544"/>
            <x v="545"/>
            <x v="546"/>
            <x v="547"/>
            <x v="548"/>
          </reference>
        </references>
      </pivotArea>
    </format>
    <format dxfId="24">
      <pivotArea dataOnly="0" labelOnly="1" fieldPosition="0">
        <references count="1">
          <reference field="2" count="15">
            <x v="534"/>
            <x v="535"/>
            <x v="536"/>
            <x v="537"/>
            <x v="538"/>
            <x v="539"/>
            <x v="540"/>
            <x v="541"/>
            <x v="542"/>
            <x v="543"/>
            <x v="544"/>
            <x v="545"/>
            <x v="546"/>
            <x v="547"/>
            <x v="548"/>
          </reference>
        </references>
      </pivotArea>
    </format>
    <format dxfId="23">
      <pivotArea dataOnly="0" labelOnly="1" fieldPosition="0">
        <references count="1">
          <reference field="2" count="15">
            <x v="534"/>
            <x v="535"/>
            <x v="536"/>
            <x v="537"/>
            <x v="538"/>
            <x v="539"/>
            <x v="540"/>
            <x v="541"/>
            <x v="542"/>
            <x v="543"/>
            <x v="544"/>
            <x v="545"/>
            <x v="546"/>
            <x v="547"/>
            <x v="548"/>
          </reference>
        </references>
      </pivotArea>
    </format>
    <format dxfId="22">
      <pivotArea collapsedLevelsAreSubtotals="1" fieldPosition="0">
        <references count="2">
          <reference field="2" count="16">
            <x v="533"/>
            <x v="534"/>
            <x v="535"/>
            <x v="536"/>
            <x v="537"/>
            <x v="538"/>
            <x v="539"/>
            <x v="540"/>
            <x v="541"/>
            <x v="542"/>
            <x v="543"/>
            <x v="544"/>
            <x v="545"/>
            <x v="546"/>
            <x v="547"/>
            <x v="548"/>
          </reference>
          <reference field="5" count="12" selected="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21">
      <pivotArea collapsedLevelsAreSubtotals="1" fieldPosition="0">
        <references count="1">
          <reference field="2" count="0"/>
        </references>
      </pivotArea>
    </format>
    <format dxfId="20">
      <pivotArea collapsedLevelsAreSubtotals="1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C1:G7763" totalsRowShown="0" headerRowDxfId="704" dataDxfId="702" headerRowBorderDxfId="703" tableBorderDxfId="701">
  <autoFilter ref="C1:G7763"/>
  <sortState ref="C9:G6682">
    <sortCondition descending="1" ref="C8:C6682"/>
  </sortState>
  <tableColumns count="5">
    <tableColumn id="1" name="Date d'entrée / sortie" dataDxfId="700"/>
    <tableColumn id="2" name="Article" dataDxfId="699"/>
    <tableColumn id="3" name="Référence_x000a_Article" dataDxfId="698"/>
    <tableColumn id="4" name="Quantité_x000a_Entrée" dataDxfId="697"/>
    <tableColumn id="5" name="Quantité_x000a_Sortie" dataDxfId="69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1" name="Tableau11" displayName="Tableau11" ref="A7:P1189" totalsRowShown="0" dataDxfId="18" headerRowBorderDxfId="19" tableBorderDxfId="17" totalsRowBorderDxfId="16">
  <autoFilter ref="A7:P1189"/>
  <tableColumns count="16">
    <tableColumn id="1" name="Article" dataDxfId="15"/>
    <tableColumn id="13" name="Janvier" dataDxfId="14">
      <calculatedColumnFormula>VLOOKUP(Tableau11[[#This Row],[Article]],'TCD journal 2018'!$B$5:$O$541,2,FALSE)</calculatedColumnFormula>
    </tableColumn>
    <tableColumn id="12" name="Fevrier" dataDxfId="13">
      <calculatedColumnFormula>VLOOKUP(Tableau11[[#This Row],[Article]],'TCD journal 2018'!$B$5:$O$541,3,FALSE)</calculatedColumnFormula>
    </tableColumn>
    <tableColumn id="2" name="Mars" dataDxfId="12"/>
    <tableColumn id="3" name="Avril" dataDxfId="11"/>
    <tableColumn id="4" name="Mai" dataDxfId="10"/>
    <tableColumn id="5" name="Juin" dataDxfId="9"/>
    <tableColumn id="6" name="Juillet" dataDxfId="8"/>
    <tableColumn id="7" name="Août" dataDxfId="7"/>
    <tableColumn id="8" name="Septembre" dataDxfId="6"/>
    <tableColumn id="14" name="Octobre" dataDxfId="5"/>
    <tableColumn id="15" name="Novembre" dataDxfId="4"/>
    <tableColumn id="16" name="Décembre" dataDxfId="3"/>
    <tableColumn id="9" name="Total général" dataDxfId="2"/>
    <tableColumn id="10" name="Conso mensuel" dataDxfId="1">
      <calculatedColumnFormula>ROUNDUP(Tableau11[[#This Row],[Total général]]/7,0)</calculatedColumnFormula>
    </tableColumn>
    <tableColumn id="11" name="Conso journaliére" dataDxfId="0">
      <calculatedColumnFormula>Tableau11[[#This Row],[Total général]]/(30*7)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763"/>
  <sheetViews>
    <sheetView showGridLines="0" workbookViewId="0">
      <selection activeCell="C6681" sqref="C6681:G7763"/>
    </sheetView>
  </sheetViews>
  <sheetFormatPr baseColWidth="10" defaultRowHeight="15" x14ac:dyDescent="0.25"/>
  <cols>
    <col min="3" max="3" width="22.28515625" customWidth="1"/>
    <col min="4" max="4" width="18.42578125" customWidth="1"/>
  </cols>
  <sheetData>
    <row r="1" spans="3:7" ht="30.75" thickBot="1" x14ac:dyDescent="0.3">
      <c r="C1" s="29" t="s">
        <v>0</v>
      </c>
      <c r="D1" s="29" t="s">
        <v>1</v>
      </c>
      <c r="E1" s="29" t="s">
        <v>2</v>
      </c>
      <c r="F1" s="29" t="s">
        <v>3</v>
      </c>
      <c r="G1" s="29" t="s">
        <v>4</v>
      </c>
    </row>
    <row r="2" spans="3:7" ht="30" x14ac:dyDescent="0.25">
      <c r="C2" s="11">
        <v>43372</v>
      </c>
      <c r="D2" s="4" t="s">
        <v>65</v>
      </c>
      <c r="E2" s="12">
        <v>256</v>
      </c>
      <c r="F2" s="12"/>
      <c r="G2" s="12">
        <v>1</v>
      </c>
    </row>
    <row r="3" spans="3:7" ht="30" x14ac:dyDescent="0.25">
      <c r="C3" s="13">
        <v>43371</v>
      </c>
      <c r="D3" s="5" t="s">
        <v>485</v>
      </c>
      <c r="E3" s="14">
        <v>8286</v>
      </c>
      <c r="F3" s="14">
        <v>75</v>
      </c>
      <c r="G3" s="14"/>
    </row>
    <row r="4" spans="3:7" ht="75" x14ac:dyDescent="0.25">
      <c r="C4" s="11">
        <v>43371</v>
      </c>
      <c r="D4" s="4" t="s">
        <v>84</v>
      </c>
      <c r="E4" s="12">
        <v>462</v>
      </c>
      <c r="F4" s="12">
        <v>4</v>
      </c>
      <c r="G4" s="12"/>
    </row>
    <row r="5" spans="3:7" ht="45" x14ac:dyDescent="0.25">
      <c r="C5" s="13">
        <v>43371</v>
      </c>
      <c r="D5" s="5" t="s">
        <v>191</v>
      </c>
      <c r="E5" s="14">
        <v>304</v>
      </c>
      <c r="F5" s="14">
        <v>24</v>
      </c>
      <c r="G5" s="14"/>
    </row>
    <row r="6" spans="3:7" ht="30" x14ac:dyDescent="0.25">
      <c r="C6" s="11">
        <v>43371</v>
      </c>
      <c r="D6" s="4" t="s">
        <v>298</v>
      </c>
      <c r="E6" s="12">
        <v>10057</v>
      </c>
      <c r="F6" s="12"/>
      <c r="G6" s="12">
        <v>1</v>
      </c>
    </row>
    <row r="7" spans="3:7" ht="45" x14ac:dyDescent="0.25">
      <c r="C7" s="13">
        <v>43371</v>
      </c>
      <c r="D7" s="5" t="s">
        <v>258</v>
      </c>
      <c r="E7" s="14">
        <v>8844</v>
      </c>
      <c r="F7" s="14"/>
      <c r="G7" s="14">
        <v>1</v>
      </c>
    </row>
    <row r="8" spans="3:7" ht="30" x14ac:dyDescent="0.25">
      <c r="C8" s="11">
        <v>43371</v>
      </c>
      <c r="D8" s="4" t="s">
        <v>76</v>
      </c>
      <c r="E8" s="12">
        <v>1429</v>
      </c>
      <c r="F8" s="12"/>
      <c r="G8" s="12">
        <v>2</v>
      </c>
    </row>
    <row r="9" spans="3:7" x14ac:dyDescent="0.25">
      <c r="C9" s="13">
        <v>43371</v>
      </c>
      <c r="D9" s="5" t="s">
        <v>435</v>
      </c>
      <c r="E9" s="14">
        <v>4350</v>
      </c>
      <c r="F9" s="14"/>
      <c r="G9" s="14">
        <v>1</v>
      </c>
    </row>
    <row r="10" spans="3:7" ht="30" x14ac:dyDescent="0.25">
      <c r="C10" s="11">
        <v>43371</v>
      </c>
      <c r="D10" s="4" t="s">
        <v>62</v>
      </c>
      <c r="E10" s="12">
        <v>1661</v>
      </c>
      <c r="F10" s="12"/>
      <c r="G10" s="12">
        <v>4</v>
      </c>
    </row>
    <row r="11" spans="3:7" ht="30" x14ac:dyDescent="0.25">
      <c r="C11" s="13">
        <v>43371</v>
      </c>
      <c r="D11" s="5" t="s">
        <v>166</v>
      </c>
      <c r="E11" s="14">
        <v>822</v>
      </c>
      <c r="F11" s="14"/>
      <c r="G11" s="14">
        <v>1</v>
      </c>
    </row>
    <row r="12" spans="3:7" ht="75" x14ac:dyDescent="0.25">
      <c r="C12" s="11">
        <v>43371</v>
      </c>
      <c r="D12" s="4" t="s">
        <v>85</v>
      </c>
      <c r="E12" s="12">
        <v>728</v>
      </c>
      <c r="F12" s="12"/>
      <c r="G12" s="12">
        <v>1</v>
      </c>
    </row>
    <row r="13" spans="3:7" ht="60" x14ac:dyDescent="0.25">
      <c r="C13" s="13">
        <v>43371</v>
      </c>
      <c r="D13" s="5" t="s">
        <v>86</v>
      </c>
      <c r="E13" s="14">
        <v>727</v>
      </c>
      <c r="F13" s="14"/>
      <c r="G13" s="14">
        <v>1</v>
      </c>
    </row>
    <row r="14" spans="3:7" ht="45" x14ac:dyDescent="0.25">
      <c r="C14" s="11">
        <v>43371</v>
      </c>
      <c r="D14" s="4" t="s">
        <v>19</v>
      </c>
      <c r="E14" s="12">
        <v>5709</v>
      </c>
      <c r="F14" s="12"/>
      <c r="G14" s="12">
        <v>200</v>
      </c>
    </row>
    <row r="15" spans="3:7" ht="30" x14ac:dyDescent="0.25">
      <c r="C15" s="13">
        <v>43371</v>
      </c>
      <c r="D15" s="5" t="s">
        <v>44</v>
      </c>
      <c r="E15" s="14">
        <v>188</v>
      </c>
      <c r="F15" s="14"/>
      <c r="G15" s="14">
        <v>50</v>
      </c>
    </row>
    <row r="16" spans="3:7" ht="30" x14ac:dyDescent="0.25">
      <c r="C16" s="11">
        <v>43371</v>
      </c>
      <c r="D16" s="4" t="s">
        <v>42</v>
      </c>
      <c r="E16" s="12">
        <v>187</v>
      </c>
      <c r="F16" s="12"/>
      <c r="G16" s="12">
        <v>100</v>
      </c>
    </row>
    <row r="17" spans="3:7" ht="30" x14ac:dyDescent="0.25">
      <c r="C17" s="13">
        <v>43371</v>
      </c>
      <c r="D17" s="5" t="s">
        <v>218</v>
      </c>
      <c r="E17" s="14">
        <v>981</v>
      </c>
      <c r="F17" s="14"/>
      <c r="G17" s="14">
        <v>50</v>
      </c>
    </row>
    <row r="18" spans="3:7" ht="30" x14ac:dyDescent="0.25">
      <c r="C18" s="11">
        <v>43371</v>
      </c>
      <c r="D18" s="4" t="s">
        <v>219</v>
      </c>
      <c r="E18" s="12">
        <v>980</v>
      </c>
      <c r="F18" s="12"/>
      <c r="G18" s="12">
        <v>50</v>
      </c>
    </row>
    <row r="19" spans="3:7" ht="30" x14ac:dyDescent="0.25">
      <c r="C19" s="13">
        <v>43371</v>
      </c>
      <c r="D19" s="5" t="s">
        <v>220</v>
      </c>
      <c r="E19" s="14">
        <v>979</v>
      </c>
      <c r="F19" s="14"/>
      <c r="G19" s="14">
        <v>50</v>
      </c>
    </row>
    <row r="20" spans="3:7" ht="45" x14ac:dyDescent="0.25">
      <c r="C20" s="11">
        <v>43371</v>
      </c>
      <c r="D20" s="4" t="s">
        <v>147</v>
      </c>
      <c r="E20" s="12">
        <v>334</v>
      </c>
      <c r="F20" s="12"/>
      <c r="G20" s="12">
        <v>2</v>
      </c>
    </row>
    <row r="21" spans="3:7" ht="45" x14ac:dyDescent="0.25">
      <c r="C21" s="13">
        <v>43371</v>
      </c>
      <c r="D21" s="5" t="s">
        <v>148</v>
      </c>
      <c r="E21" s="14">
        <v>333</v>
      </c>
      <c r="F21" s="14"/>
      <c r="G21" s="14">
        <v>4</v>
      </c>
    </row>
    <row r="22" spans="3:7" ht="45" x14ac:dyDescent="0.25">
      <c r="C22" s="11">
        <v>43371</v>
      </c>
      <c r="D22" s="4" t="s">
        <v>46</v>
      </c>
      <c r="E22" s="12">
        <v>331</v>
      </c>
      <c r="F22" s="12"/>
      <c r="G22" s="12">
        <v>5</v>
      </c>
    </row>
    <row r="23" spans="3:7" ht="30" x14ac:dyDescent="0.25">
      <c r="C23" s="13">
        <v>43371</v>
      </c>
      <c r="D23" s="5" t="s">
        <v>33</v>
      </c>
      <c r="E23" s="14">
        <v>392</v>
      </c>
      <c r="F23" s="14"/>
      <c r="G23" s="14">
        <v>1</v>
      </c>
    </row>
    <row r="24" spans="3:7" ht="30" x14ac:dyDescent="0.25">
      <c r="C24" s="11">
        <v>43371</v>
      </c>
      <c r="D24" s="4" t="s">
        <v>445</v>
      </c>
      <c r="E24" s="12">
        <v>927</v>
      </c>
      <c r="F24" s="12"/>
      <c r="G24" s="12">
        <v>74</v>
      </c>
    </row>
    <row r="25" spans="3:7" ht="60" x14ac:dyDescent="0.25">
      <c r="C25" s="13">
        <v>43371</v>
      </c>
      <c r="D25" s="5" t="s">
        <v>556</v>
      </c>
      <c r="E25" s="14">
        <v>1450</v>
      </c>
      <c r="F25" s="14">
        <v>3</v>
      </c>
      <c r="G25" s="14"/>
    </row>
    <row r="26" spans="3:7" ht="30" x14ac:dyDescent="0.25">
      <c r="C26" s="11">
        <v>43371</v>
      </c>
      <c r="D26" s="4" t="s">
        <v>30</v>
      </c>
      <c r="E26" s="12">
        <v>609</v>
      </c>
      <c r="F26" s="12"/>
      <c r="G26" s="12">
        <v>6</v>
      </c>
    </row>
    <row r="27" spans="3:7" ht="30" x14ac:dyDescent="0.25">
      <c r="C27" s="13">
        <v>43371</v>
      </c>
      <c r="D27" s="5" t="s">
        <v>65</v>
      </c>
      <c r="E27" s="14">
        <v>256</v>
      </c>
      <c r="F27" s="14"/>
      <c r="G27" s="14">
        <v>5</v>
      </c>
    </row>
    <row r="28" spans="3:7" ht="30" x14ac:dyDescent="0.25">
      <c r="C28" s="11">
        <v>43371</v>
      </c>
      <c r="D28" s="4" t="s">
        <v>286</v>
      </c>
      <c r="E28" s="12">
        <v>549</v>
      </c>
      <c r="F28" s="12"/>
      <c r="G28" s="12">
        <v>1</v>
      </c>
    </row>
    <row r="29" spans="3:7" ht="45" x14ac:dyDescent="0.25">
      <c r="C29" s="13">
        <v>43371</v>
      </c>
      <c r="D29" s="5" t="s">
        <v>29</v>
      </c>
      <c r="E29" s="14">
        <v>610</v>
      </c>
      <c r="F29" s="14"/>
      <c r="G29" s="14">
        <v>3</v>
      </c>
    </row>
    <row r="30" spans="3:7" x14ac:dyDescent="0.25">
      <c r="C30" s="11">
        <v>43371</v>
      </c>
      <c r="D30" s="4" t="s">
        <v>237</v>
      </c>
      <c r="E30" s="12">
        <v>643</v>
      </c>
      <c r="F30" s="12"/>
      <c r="G30" s="12">
        <v>1</v>
      </c>
    </row>
    <row r="31" spans="3:7" ht="30" x14ac:dyDescent="0.25">
      <c r="C31" s="13">
        <v>43371</v>
      </c>
      <c r="D31" s="5" t="s">
        <v>57</v>
      </c>
      <c r="E31" s="14">
        <v>8825</v>
      </c>
      <c r="F31" s="14"/>
      <c r="G31" s="14">
        <v>2</v>
      </c>
    </row>
    <row r="32" spans="3:7" ht="30" x14ac:dyDescent="0.25">
      <c r="C32" s="11">
        <v>43371</v>
      </c>
      <c r="D32" s="4" t="s">
        <v>58</v>
      </c>
      <c r="E32" s="12">
        <v>8824</v>
      </c>
      <c r="F32" s="12"/>
      <c r="G32" s="12">
        <v>1</v>
      </c>
    </row>
    <row r="33" spans="3:7" ht="45" x14ac:dyDescent="0.25">
      <c r="C33" s="13">
        <v>43371</v>
      </c>
      <c r="D33" s="5" t="s">
        <v>221</v>
      </c>
      <c r="E33" s="14">
        <v>4907</v>
      </c>
      <c r="F33" s="14"/>
      <c r="G33" s="14">
        <v>12</v>
      </c>
    </row>
    <row r="34" spans="3:7" ht="45" x14ac:dyDescent="0.25">
      <c r="C34" s="11">
        <v>43371</v>
      </c>
      <c r="D34" s="4" t="s">
        <v>233</v>
      </c>
      <c r="E34" s="12">
        <v>4909</v>
      </c>
      <c r="F34" s="12"/>
      <c r="G34" s="12">
        <v>12</v>
      </c>
    </row>
    <row r="35" spans="3:7" ht="45" x14ac:dyDescent="0.25">
      <c r="C35" s="13">
        <v>43371</v>
      </c>
      <c r="D35" s="5" t="s">
        <v>9</v>
      </c>
      <c r="E35" s="14">
        <v>180</v>
      </c>
      <c r="F35" s="14"/>
      <c r="G35" s="14">
        <v>5</v>
      </c>
    </row>
    <row r="36" spans="3:7" ht="30" x14ac:dyDescent="0.25">
      <c r="C36" s="11">
        <v>43371</v>
      </c>
      <c r="D36" s="4" t="s">
        <v>32</v>
      </c>
      <c r="E36" s="12">
        <v>4523</v>
      </c>
      <c r="F36" s="12"/>
      <c r="G36" s="12">
        <v>10</v>
      </c>
    </row>
    <row r="37" spans="3:7" ht="30" x14ac:dyDescent="0.25">
      <c r="C37" s="13">
        <v>43371</v>
      </c>
      <c r="D37" s="5" t="s">
        <v>67</v>
      </c>
      <c r="E37" s="14">
        <v>913</v>
      </c>
      <c r="F37" s="14"/>
      <c r="G37" s="14">
        <v>2</v>
      </c>
    </row>
    <row r="38" spans="3:7" ht="45" x14ac:dyDescent="0.25">
      <c r="C38" s="11">
        <v>43371</v>
      </c>
      <c r="D38" s="4" t="s">
        <v>45</v>
      </c>
      <c r="E38" s="12">
        <v>151</v>
      </c>
      <c r="F38" s="12"/>
      <c r="G38" s="12">
        <v>3</v>
      </c>
    </row>
    <row r="39" spans="3:7" ht="45" x14ac:dyDescent="0.25">
      <c r="C39" s="13">
        <v>43371</v>
      </c>
      <c r="D39" s="5" t="s">
        <v>147</v>
      </c>
      <c r="E39" s="14">
        <v>334</v>
      </c>
      <c r="F39" s="14"/>
      <c r="G39" s="14">
        <v>3</v>
      </c>
    </row>
    <row r="40" spans="3:7" ht="45" x14ac:dyDescent="0.25">
      <c r="C40" s="11">
        <v>43371</v>
      </c>
      <c r="D40" s="4" t="s">
        <v>46</v>
      </c>
      <c r="E40" s="12">
        <v>331</v>
      </c>
      <c r="F40" s="12"/>
      <c r="G40" s="12">
        <v>3</v>
      </c>
    </row>
    <row r="41" spans="3:7" ht="30" x14ac:dyDescent="0.25">
      <c r="C41" s="13">
        <v>43371</v>
      </c>
      <c r="D41" s="5" t="s">
        <v>218</v>
      </c>
      <c r="E41" s="14">
        <v>981</v>
      </c>
      <c r="F41" s="14"/>
      <c r="G41" s="14">
        <v>100</v>
      </c>
    </row>
    <row r="42" spans="3:7" ht="30" x14ac:dyDescent="0.25">
      <c r="C42" s="11">
        <v>43370</v>
      </c>
      <c r="D42" s="4" t="s">
        <v>65</v>
      </c>
      <c r="E42" s="12">
        <v>256</v>
      </c>
      <c r="F42" s="12">
        <v>50</v>
      </c>
      <c r="G42" s="12"/>
    </row>
    <row r="43" spans="3:7" ht="30" x14ac:dyDescent="0.25">
      <c r="C43" s="13">
        <v>43370</v>
      </c>
      <c r="D43" s="5" t="s">
        <v>278</v>
      </c>
      <c r="E43" s="14">
        <v>8011</v>
      </c>
      <c r="F43" s="14"/>
      <c r="G43" s="14">
        <v>4</v>
      </c>
    </row>
    <row r="44" spans="3:7" x14ac:dyDescent="0.25">
      <c r="C44" s="11">
        <v>43370</v>
      </c>
      <c r="D44" s="4" t="s">
        <v>284</v>
      </c>
      <c r="E44" s="12">
        <v>8007</v>
      </c>
      <c r="F44" s="12"/>
      <c r="G44" s="12">
        <v>1</v>
      </c>
    </row>
    <row r="45" spans="3:7" ht="30" x14ac:dyDescent="0.25">
      <c r="C45" s="13">
        <v>43370</v>
      </c>
      <c r="D45" s="5" t="s">
        <v>168</v>
      </c>
      <c r="E45" s="14">
        <v>700</v>
      </c>
      <c r="F45" s="14"/>
      <c r="G45" s="14">
        <v>1</v>
      </c>
    </row>
    <row r="46" spans="3:7" ht="60" x14ac:dyDescent="0.25">
      <c r="C46" s="11">
        <v>43370</v>
      </c>
      <c r="D46" s="4" t="s">
        <v>10</v>
      </c>
      <c r="E46" s="12">
        <v>892</v>
      </c>
      <c r="F46" s="12"/>
      <c r="G46" s="12">
        <v>1</v>
      </c>
    </row>
    <row r="47" spans="3:7" x14ac:dyDescent="0.25">
      <c r="C47" s="13">
        <v>43370</v>
      </c>
      <c r="D47" s="5" t="s">
        <v>103</v>
      </c>
      <c r="E47" s="14">
        <v>7366</v>
      </c>
      <c r="F47" s="14"/>
      <c r="G47" s="14">
        <v>50</v>
      </c>
    </row>
    <row r="48" spans="3:7" ht="30" x14ac:dyDescent="0.25">
      <c r="C48" s="11">
        <v>43370</v>
      </c>
      <c r="D48" s="4" t="s">
        <v>289</v>
      </c>
      <c r="E48" s="12">
        <v>308</v>
      </c>
      <c r="F48" s="12"/>
      <c r="G48" s="12">
        <v>2</v>
      </c>
    </row>
    <row r="49" spans="3:7" ht="30" x14ac:dyDescent="0.25">
      <c r="C49" s="13">
        <v>43370</v>
      </c>
      <c r="D49" s="5" t="s">
        <v>141</v>
      </c>
      <c r="E49" s="14">
        <v>1923</v>
      </c>
      <c r="F49" s="14">
        <v>12</v>
      </c>
      <c r="G49" s="14"/>
    </row>
    <row r="50" spans="3:7" x14ac:dyDescent="0.25">
      <c r="C50" s="11">
        <v>43370</v>
      </c>
      <c r="D50" s="4" t="s">
        <v>247</v>
      </c>
      <c r="E50" s="12">
        <v>3638</v>
      </c>
      <c r="F50" s="12"/>
      <c r="G50" s="12">
        <v>2</v>
      </c>
    </row>
    <row r="51" spans="3:7" ht="30" x14ac:dyDescent="0.25">
      <c r="C51" s="13">
        <v>43370</v>
      </c>
      <c r="D51" s="5" t="s">
        <v>393</v>
      </c>
      <c r="E51" s="14">
        <v>716</v>
      </c>
      <c r="F51" s="14">
        <v>5</v>
      </c>
      <c r="G51" s="14"/>
    </row>
    <row r="52" spans="3:7" ht="30" x14ac:dyDescent="0.25">
      <c r="C52" s="11">
        <v>43370</v>
      </c>
      <c r="D52" s="4" t="s">
        <v>447</v>
      </c>
      <c r="E52" s="12" t="s">
        <v>448</v>
      </c>
      <c r="F52" s="12"/>
      <c r="G52" s="12">
        <v>1</v>
      </c>
    </row>
    <row r="53" spans="3:7" ht="45" x14ac:dyDescent="0.25">
      <c r="C53" s="13">
        <v>43370</v>
      </c>
      <c r="D53" s="5" t="s">
        <v>260</v>
      </c>
      <c r="E53" s="14">
        <v>5679</v>
      </c>
      <c r="F53" s="14"/>
      <c r="G53" s="14">
        <v>20</v>
      </c>
    </row>
    <row r="54" spans="3:7" ht="30" x14ac:dyDescent="0.25">
      <c r="C54" s="11">
        <v>43370</v>
      </c>
      <c r="D54" s="4" t="s">
        <v>12</v>
      </c>
      <c r="E54" s="12" t="s">
        <v>13</v>
      </c>
      <c r="F54" s="12"/>
      <c r="G54" s="12">
        <v>1</v>
      </c>
    </row>
    <row r="55" spans="3:7" ht="30" x14ac:dyDescent="0.25">
      <c r="C55" s="13">
        <v>43370</v>
      </c>
      <c r="D55" s="5" t="s">
        <v>52</v>
      </c>
      <c r="E55" s="14">
        <v>4863</v>
      </c>
      <c r="F55" s="14"/>
      <c r="G55" s="14">
        <v>2</v>
      </c>
    </row>
    <row r="56" spans="3:7" ht="30" x14ac:dyDescent="0.25">
      <c r="C56" s="11">
        <v>43370</v>
      </c>
      <c r="D56" s="4" t="s">
        <v>66</v>
      </c>
      <c r="E56" s="12">
        <v>2234</v>
      </c>
      <c r="F56" s="12"/>
      <c r="G56" s="12">
        <v>1</v>
      </c>
    </row>
    <row r="57" spans="3:7" ht="45" x14ac:dyDescent="0.25">
      <c r="C57" s="13">
        <v>43370</v>
      </c>
      <c r="D57" s="5" t="s">
        <v>191</v>
      </c>
      <c r="E57" s="14">
        <v>304</v>
      </c>
      <c r="F57" s="14"/>
      <c r="G57" s="14">
        <v>1</v>
      </c>
    </row>
    <row r="58" spans="3:7" x14ac:dyDescent="0.25">
      <c r="C58" s="11">
        <v>43370</v>
      </c>
      <c r="D58" s="4" t="s">
        <v>303</v>
      </c>
      <c r="E58" s="12">
        <v>7082</v>
      </c>
      <c r="F58" s="12"/>
      <c r="G58" s="12">
        <v>2</v>
      </c>
    </row>
    <row r="59" spans="3:7" ht="30" x14ac:dyDescent="0.25">
      <c r="C59" s="13">
        <v>43370</v>
      </c>
      <c r="D59" s="5" t="s">
        <v>66</v>
      </c>
      <c r="E59" s="14">
        <v>2234</v>
      </c>
      <c r="F59" s="14"/>
      <c r="G59" s="14">
        <v>1</v>
      </c>
    </row>
    <row r="60" spans="3:7" x14ac:dyDescent="0.25">
      <c r="C60" s="11">
        <v>43370</v>
      </c>
      <c r="D60" s="4" t="s">
        <v>90</v>
      </c>
      <c r="E60" s="12">
        <v>1467</v>
      </c>
      <c r="F60" s="12"/>
      <c r="G60" s="12">
        <v>2</v>
      </c>
    </row>
    <row r="61" spans="3:7" ht="30" x14ac:dyDescent="0.25">
      <c r="C61" s="13">
        <v>43370</v>
      </c>
      <c r="D61" s="5" t="s">
        <v>313</v>
      </c>
      <c r="E61" s="14" t="s">
        <v>314</v>
      </c>
      <c r="F61" s="14">
        <v>2</v>
      </c>
      <c r="G61" s="14"/>
    </row>
    <row r="62" spans="3:7" ht="30" x14ac:dyDescent="0.25">
      <c r="C62" s="11">
        <v>43370</v>
      </c>
      <c r="D62" s="4" t="s">
        <v>54</v>
      </c>
      <c r="E62" s="12">
        <v>7825</v>
      </c>
      <c r="F62" s="12"/>
      <c r="G62" s="12">
        <v>6</v>
      </c>
    </row>
    <row r="63" spans="3:7" ht="30" x14ac:dyDescent="0.25">
      <c r="C63" s="13">
        <v>43370</v>
      </c>
      <c r="D63" s="5" t="s">
        <v>126</v>
      </c>
      <c r="E63" s="14">
        <v>4738</v>
      </c>
      <c r="F63" s="14"/>
      <c r="G63" s="14">
        <v>6</v>
      </c>
    </row>
    <row r="64" spans="3:7" ht="30" x14ac:dyDescent="0.25">
      <c r="C64" s="11">
        <v>43370</v>
      </c>
      <c r="D64" s="4" t="s">
        <v>66</v>
      </c>
      <c r="E64" s="12">
        <v>2234</v>
      </c>
      <c r="F64" s="12"/>
      <c r="G64" s="12">
        <v>15</v>
      </c>
    </row>
    <row r="65" spans="3:7" ht="30" x14ac:dyDescent="0.25">
      <c r="C65" s="13">
        <v>43370</v>
      </c>
      <c r="D65" s="5" t="s">
        <v>54</v>
      </c>
      <c r="E65" s="14">
        <v>7825</v>
      </c>
      <c r="F65" s="14"/>
      <c r="G65" s="14">
        <v>1</v>
      </c>
    </row>
    <row r="66" spans="3:7" ht="30" x14ac:dyDescent="0.25">
      <c r="C66" s="11">
        <v>43370</v>
      </c>
      <c r="D66" s="4" t="s">
        <v>279</v>
      </c>
      <c r="E66" s="12">
        <v>8012</v>
      </c>
      <c r="F66" s="12"/>
      <c r="G66" s="12">
        <v>1</v>
      </c>
    </row>
    <row r="67" spans="3:7" ht="30" x14ac:dyDescent="0.25">
      <c r="C67" s="13">
        <v>43370</v>
      </c>
      <c r="D67" s="5" t="s">
        <v>280</v>
      </c>
      <c r="E67" s="14">
        <v>8013</v>
      </c>
      <c r="F67" s="14"/>
      <c r="G67" s="14">
        <v>1</v>
      </c>
    </row>
    <row r="68" spans="3:7" x14ac:dyDescent="0.25">
      <c r="C68" s="11">
        <v>43370</v>
      </c>
      <c r="D68" s="4" t="s">
        <v>557</v>
      </c>
      <c r="E68" s="12">
        <v>8207</v>
      </c>
      <c r="F68" s="12"/>
      <c r="G68" s="12">
        <v>1</v>
      </c>
    </row>
    <row r="69" spans="3:7" ht="30" x14ac:dyDescent="0.25">
      <c r="C69" s="13">
        <v>43370</v>
      </c>
      <c r="D69" s="5" t="s">
        <v>278</v>
      </c>
      <c r="E69" s="14">
        <v>8011</v>
      </c>
      <c r="F69" s="14">
        <v>2</v>
      </c>
      <c r="G69" s="14"/>
    </row>
    <row r="70" spans="3:7" x14ac:dyDescent="0.25">
      <c r="C70" s="11">
        <v>43370</v>
      </c>
      <c r="D70" s="4" t="s">
        <v>274</v>
      </c>
      <c r="E70" s="12">
        <v>8004</v>
      </c>
      <c r="F70" s="12"/>
      <c r="G70" s="12">
        <v>3</v>
      </c>
    </row>
    <row r="71" spans="3:7" x14ac:dyDescent="0.25">
      <c r="C71" s="13">
        <v>43370</v>
      </c>
      <c r="D71" s="5" t="s">
        <v>284</v>
      </c>
      <c r="E71" s="14">
        <v>8007</v>
      </c>
      <c r="F71" s="14"/>
      <c r="G71" s="14">
        <v>1</v>
      </c>
    </row>
    <row r="72" spans="3:7" ht="30" x14ac:dyDescent="0.25">
      <c r="C72" s="11">
        <v>43370</v>
      </c>
      <c r="D72" s="4" t="s">
        <v>558</v>
      </c>
      <c r="E72" s="12">
        <v>8009</v>
      </c>
      <c r="F72" s="12"/>
      <c r="G72" s="12">
        <v>2</v>
      </c>
    </row>
    <row r="73" spans="3:7" x14ac:dyDescent="0.25">
      <c r="C73" s="13">
        <v>43370</v>
      </c>
      <c r="D73" s="5" t="s">
        <v>413</v>
      </c>
      <c r="E73" s="14">
        <v>8008</v>
      </c>
      <c r="F73" s="14"/>
      <c r="G73" s="14">
        <v>3</v>
      </c>
    </row>
    <row r="74" spans="3:7" ht="30" x14ac:dyDescent="0.25">
      <c r="C74" s="11">
        <v>43370</v>
      </c>
      <c r="D74" s="4" t="s">
        <v>277</v>
      </c>
      <c r="E74" s="12">
        <v>8690</v>
      </c>
      <c r="F74" s="12"/>
      <c r="G74" s="12">
        <v>1</v>
      </c>
    </row>
    <row r="75" spans="3:7" ht="30" x14ac:dyDescent="0.25">
      <c r="C75" s="13">
        <v>43370</v>
      </c>
      <c r="D75" s="5" t="s">
        <v>559</v>
      </c>
      <c r="E75" s="14">
        <v>4860</v>
      </c>
      <c r="F75" s="14"/>
      <c r="G75" s="14">
        <v>2</v>
      </c>
    </row>
    <row r="76" spans="3:7" ht="45" x14ac:dyDescent="0.25">
      <c r="C76" s="11">
        <v>43370</v>
      </c>
      <c r="D76" s="4" t="s">
        <v>130</v>
      </c>
      <c r="E76" s="12">
        <v>8563</v>
      </c>
      <c r="F76" s="12">
        <v>4</v>
      </c>
      <c r="G76" s="12"/>
    </row>
    <row r="77" spans="3:7" ht="30" x14ac:dyDescent="0.25">
      <c r="C77" s="13">
        <v>43370</v>
      </c>
      <c r="D77" s="5" t="s">
        <v>560</v>
      </c>
      <c r="E77" s="14">
        <v>4861</v>
      </c>
      <c r="F77" s="14">
        <v>1</v>
      </c>
      <c r="G77" s="14"/>
    </row>
    <row r="78" spans="3:7" ht="30" x14ac:dyDescent="0.25">
      <c r="C78" s="11">
        <v>43370</v>
      </c>
      <c r="D78" s="4" t="s">
        <v>561</v>
      </c>
      <c r="E78" s="12">
        <v>820</v>
      </c>
      <c r="F78" s="12"/>
      <c r="G78" s="12">
        <v>1</v>
      </c>
    </row>
    <row r="79" spans="3:7" ht="30" x14ac:dyDescent="0.25">
      <c r="C79" s="13">
        <v>43370</v>
      </c>
      <c r="D79" s="5" t="s">
        <v>562</v>
      </c>
      <c r="E79" s="14">
        <v>4862</v>
      </c>
      <c r="F79" s="14">
        <v>1</v>
      </c>
      <c r="G79" s="14"/>
    </row>
    <row r="80" spans="3:7" ht="30" x14ac:dyDescent="0.25">
      <c r="C80" s="11">
        <v>43370</v>
      </c>
      <c r="D80" s="4" t="s">
        <v>159</v>
      </c>
      <c r="E80" s="12">
        <v>819</v>
      </c>
      <c r="F80" s="12">
        <v>9</v>
      </c>
      <c r="G80" s="12"/>
    </row>
    <row r="81" spans="3:7" ht="45" x14ac:dyDescent="0.25">
      <c r="C81" s="13">
        <v>43370</v>
      </c>
      <c r="D81" s="5" t="s">
        <v>563</v>
      </c>
      <c r="E81" s="14">
        <v>1910</v>
      </c>
      <c r="F81" s="14">
        <v>99</v>
      </c>
      <c r="G81" s="14"/>
    </row>
    <row r="82" spans="3:7" ht="60" x14ac:dyDescent="0.25">
      <c r="C82" s="11">
        <v>43370</v>
      </c>
      <c r="D82" s="4" t="s">
        <v>564</v>
      </c>
      <c r="E82" s="12">
        <v>10874</v>
      </c>
      <c r="F82" s="12">
        <v>1000</v>
      </c>
      <c r="G82" s="12"/>
    </row>
    <row r="83" spans="3:7" ht="60" x14ac:dyDescent="0.25">
      <c r="C83" s="13">
        <v>43370</v>
      </c>
      <c r="D83" s="5" t="s">
        <v>565</v>
      </c>
      <c r="E83" s="14">
        <v>10873</v>
      </c>
      <c r="F83" s="14">
        <v>100</v>
      </c>
      <c r="G83" s="14"/>
    </row>
    <row r="84" spans="3:7" ht="30" x14ac:dyDescent="0.25">
      <c r="C84" s="11">
        <v>43370</v>
      </c>
      <c r="D84" s="4" t="s">
        <v>194</v>
      </c>
      <c r="E84" s="12">
        <v>2182</v>
      </c>
      <c r="F84" s="12"/>
      <c r="G84" s="12">
        <v>300</v>
      </c>
    </row>
    <row r="85" spans="3:7" ht="45" x14ac:dyDescent="0.25">
      <c r="C85" s="13">
        <v>43370</v>
      </c>
      <c r="D85" s="5" t="s">
        <v>566</v>
      </c>
      <c r="E85" s="14">
        <v>2190</v>
      </c>
      <c r="F85" s="14">
        <v>1000</v>
      </c>
      <c r="G85" s="14"/>
    </row>
    <row r="86" spans="3:7" ht="45" x14ac:dyDescent="0.25">
      <c r="C86" s="11">
        <v>43370</v>
      </c>
      <c r="D86" s="4" t="s">
        <v>567</v>
      </c>
      <c r="E86" s="12">
        <v>2189</v>
      </c>
      <c r="F86" s="12">
        <v>500</v>
      </c>
      <c r="G86" s="12"/>
    </row>
    <row r="87" spans="3:7" ht="45" x14ac:dyDescent="0.25">
      <c r="C87" s="13">
        <v>43370</v>
      </c>
      <c r="D87" s="5" t="s">
        <v>568</v>
      </c>
      <c r="E87" s="14">
        <v>2130</v>
      </c>
      <c r="F87" s="14">
        <v>1800</v>
      </c>
      <c r="G87" s="14"/>
    </row>
    <row r="88" spans="3:7" x14ac:dyDescent="0.25">
      <c r="C88" s="11">
        <v>43370</v>
      </c>
      <c r="D88" s="4" t="s">
        <v>193</v>
      </c>
      <c r="E88" s="12">
        <v>2128</v>
      </c>
      <c r="F88" s="12">
        <v>192</v>
      </c>
      <c r="G88" s="12"/>
    </row>
    <row r="89" spans="3:7" ht="30" x14ac:dyDescent="0.25">
      <c r="C89" s="13">
        <v>43370</v>
      </c>
      <c r="D89" s="5" t="s">
        <v>392</v>
      </c>
      <c r="E89" s="14">
        <v>4524</v>
      </c>
      <c r="F89" s="14"/>
      <c r="G89" s="14">
        <v>1</v>
      </c>
    </row>
    <row r="90" spans="3:7" ht="30" x14ac:dyDescent="0.25">
      <c r="C90" s="11">
        <v>43370</v>
      </c>
      <c r="D90" s="4" t="s">
        <v>65</v>
      </c>
      <c r="E90" s="12">
        <v>256</v>
      </c>
      <c r="F90" s="12"/>
      <c r="G90" s="12">
        <v>2</v>
      </c>
    </row>
    <row r="91" spans="3:7" ht="30" x14ac:dyDescent="0.25">
      <c r="C91" s="13">
        <v>43370</v>
      </c>
      <c r="D91" s="5" t="s">
        <v>66</v>
      </c>
      <c r="E91" s="14">
        <v>2234</v>
      </c>
      <c r="F91" s="14"/>
      <c r="G91" s="14">
        <v>2</v>
      </c>
    </row>
    <row r="92" spans="3:7" x14ac:dyDescent="0.25">
      <c r="C92" s="11">
        <v>43370</v>
      </c>
      <c r="D92" s="4" t="s">
        <v>230</v>
      </c>
      <c r="E92" s="12">
        <v>7359</v>
      </c>
      <c r="F92" s="12"/>
      <c r="G92" s="12">
        <v>4</v>
      </c>
    </row>
    <row r="93" spans="3:7" x14ac:dyDescent="0.25">
      <c r="C93" s="13">
        <v>43370</v>
      </c>
      <c r="D93" s="5" t="s">
        <v>83</v>
      </c>
      <c r="E93" s="14">
        <v>842</v>
      </c>
      <c r="F93" s="14"/>
      <c r="G93" s="14">
        <v>1</v>
      </c>
    </row>
    <row r="94" spans="3:7" ht="30" x14ac:dyDescent="0.25">
      <c r="C94" s="11">
        <v>43370</v>
      </c>
      <c r="D94" s="4" t="s">
        <v>468</v>
      </c>
      <c r="E94" s="12">
        <v>374</v>
      </c>
      <c r="F94" s="12"/>
      <c r="G94" s="12">
        <v>150</v>
      </c>
    </row>
    <row r="95" spans="3:7" ht="30" x14ac:dyDescent="0.25">
      <c r="C95" s="13">
        <v>43370</v>
      </c>
      <c r="D95" s="5" t="s">
        <v>505</v>
      </c>
      <c r="E95" s="14">
        <v>371</v>
      </c>
      <c r="F95" s="14"/>
      <c r="G95" s="14">
        <v>100</v>
      </c>
    </row>
    <row r="96" spans="3:7" ht="30" x14ac:dyDescent="0.25">
      <c r="C96" s="11">
        <v>43370</v>
      </c>
      <c r="D96" s="4" t="s">
        <v>497</v>
      </c>
      <c r="E96" s="12">
        <v>236</v>
      </c>
      <c r="F96" s="12"/>
      <c r="G96" s="12">
        <v>200</v>
      </c>
    </row>
    <row r="97" spans="3:7" x14ac:dyDescent="0.25">
      <c r="C97" s="13">
        <v>43370</v>
      </c>
      <c r="D97" s="5" t="s">
        <v>486</v>
      </c>
      <c r="E97" s="14">
        <v>4900</v>
      </c>
      <c r="F97" s="14"/>
      <c r="G97" s="14">
        <v>115</v>
      </c>
    </row>
    <row r="98" spans="3:7" ht="30" x14ac:dyDescent="0.25">
      <c r="C98" s="11">
        <v>43370</v>
      </c>
      <c r="D98" s="4" t="s">
        <v>471</v>
      </c>
      <c r="E98" s="12">
        <v>369</v>
      </c>
      <c r="F98" s="12"/>
      <c r="G98" s="12">
        <v>20</v>
      </c>
    </row>
    <row r="99" spans="3:7" ht="30" x14ac:dyDescent="0.25">
      <c r="C99" s="13">
        <v>43370</v>
      </c>
      <c r="D99" s="5" t="s">
        <v>463</v>
      </c>
      <c r="E99" s="14">
        <v>4388</v>
      </c>
      <c r="F99" s="14"/>
      <c r="G99" s="14">
        <v>115</v>
      </c>
    </row>
    <row r="100" spans="3:7" ht="30" x14ac:dyDescent="0.25">
      <c r="C100" s="11">
        <v>43370</v>
      </c>
      <c r="D100" s="4" t="s">
        <v>473</v>
      </c>
      <c r="E100" s="12">
        <v>367</v>
      </c>
      <c r="F100" s="12"/>
      <c r="G100" s="12">
        <v>30</v>
      </c>
    </row>
    <row r="101" spans="3:7" ht="30" x14ac:dyDescent="0.25">
      <c r="C101" s="13">
        <v>43370</v>
      </c>
      <c r="D101" s="5" t="s">
        <v>243</v>
      </c>
      <c r="E101" s="14" t="s">
        <v>244</v>
      </c>
      <c r="F101" s="14"/>
      <c r="G101" s="14">
        <v>1</v>
      </c>
    </row>
    <row r="102" spans="3:7" x14ac:dyDescent="0.25">
      <c r="C102" s="11">
        <v>43369</v>
      </c>
      <c r="D102" s="4" t="s">
        <v>90</v>
      </c>
      <c r="E102" s="12">
        <v>1467</v>
      </c>
      <c r="F102" s="12"/>
      <c r="G102" s="12">
        <v>2</v>
      </c>
    </row>
    <row r="103" spans="3:7" ht="30" x14ac:dyDescent="0.25">
      <c r="C103" s="13">
        <v>43369</v>
      </c>
      <c r="D103" s="5" t="s">
        <v>82</v>
      </c>
      <c r="E103" s="14">
        <v>715</v>
      </c>
      <c r="F103" s="14"/>
      <c r="G103" s="14">
        <v>1</v>
      </c>
    </row>
    <row r="104" spans="3:7" ht="30" x14ac:dyDescent="0.25">
      <c r="C104" s="11">
        <v>43369</v>
      </c>
      <c r="D104" s="4" t="s">
        <v>77</v>
      </c>
      <c r="E104" s="12">
        <v>1428</v>
      </c>
      <c r="F104" s="12"/>
      <c r="G104" s="12">
        <v>2</v>
      </c>
    </row>
    <row r="105" spans="3:7" x14ac:dyDescent="0.25">
      <c r="C105" s="13">
        <v>43369</v>
      </c>
      <c r="D105" s="5" t="s">
        <v>107</v>
      </c>
      <c r="E105" s="14">
        <v>7997</v>
      </c>
      <c r="F105" s="14"/>
      <c r="G105" s="14">
        <v>10</v>
      </c>
    </row>
    <row r="106" spans="3:7" x14ac:dyDescent="0.25">
      <c r="C106" s="11">
        <v>43369</v>
      </c>
      <c r="D106" s="4" t="s">
        <v>406</v>
      </c>
      <c r="E106" s="12">
        <v>8001</v>
      </c>
      <c r="F106" s="12"/>
      <c r="G106" s="12">
        <v>10</v>
      </c>
    </row>
    <row r="107" spans="3:7" x14ac:dyDescent="0.25">
      <c r="C107" s="13">
        <v>43369</v>
      </c>
      <c r="D107" s="5" t="s">
        <v>234</v>
      </c>
      <c r="E107" s="14">
        <v>8000</v>
      </c>
      <c r="F107" s="14"/>
      <c r="G107" s="14">
        <v>10</v>
      </c>
    </row>
    <row r="108" spans="3:7" x14ac:dyDescent="0.25">
      <c r="C108" s="11">
        <v>43369</v>
      </c>
      <c r="D108" s="4" t="s">
        <v>406</v>
      </c>
      <c r="E108" s="12">
        <v>8001</v>
      </c>
      <c r="F108" s="12"/>
      <c r="G108" s="12">
        <v>20</v>
      </c>
    </row>
    <row r="109" spans="3:7" x14ac:dyDescent="0.25">
      <c r="C109" s="13">
        <v>43369</v>
      </c>
      <c r="D109" s="5" t="s">
        <v>234</v>
      </c>
      <c r="E109" s="14">
        <v>8000</v>
      </c>
      <c r="F109" s="14"/>
      <c r="G109" s="14">
        <v>20</v>
      </c>
    </row>
    <row r="110" spans="3:7" x14ac:dyDescent="0.25">
      <c r="C110" s="11">
        <v>43369</v>
      </c>
      <c r="D110" s="4" t="s">
        <v>206</v>
      </c>
      <c r="E110" s="12">
        <v>7999</v>
      </c>
      <c r="F110" s="12"/>
      <c r="G110" s="12">
        <v>20</v>
      </c>
    </row>
    <row r="111" spans="3:7" x14ac:dyDescent="0.25">
      <c r="C111" s="13">
        <v>43369</v>
      </c>
      <c r="D111" s="5" t="s">
        <v>235</v>
      </c>
      <c r="E111" s="14">
        <v>7998</v>
      </c>
      <c r="F111" s="14"/>
      <c r="G111" s="14">
        <v>20</v>
      </c>
    </row>
    <row r="112" spans="3:7" ht="30" x14ac:dyDescent="0.25">
      <c r="C112" s="11">
        <v>43369</v>
      </c>
      <c r="D112" s="4" t="s">
        <v>66</v>
      </c>
      <c r="E112" s="12">
        <v>2234</v>
      </c>
      <c r="F112" s="12"/>
      <c r="G112" s="12">
        <v>1</v>
      </c>
    </row>
    <row r="113" spans="3:7" ht="45" x14ac:dyDescent="0.25">
      <c r="C113" s="13">
        <v>43369</v>
      </c>
      <c r="D113" s="5" t="s">
        <v>288</v>
      </c>
      <c r="E113" s="14">
        <v>434</v>
      </c>
      <c r="F113" s="14"/>
      <c r="G113" s="14">
        <v>1</v>
      </c>
    </row>
    <row r="114" spans="3:7" ht="30" x14ac:dyDescent="0.25">
      <c r="C114" s="11">
        <v>43369</v>
      </c>
      <c r="D114" s="4" t="s">
        <v>33</v>
      </c>
      <c r="E114" s="12">
        <v>392</v>
      </c>
      <c r="F114" s="12"/>
      <c r="G114" s="12">
        <v>2</v>
      </c>
    </row>
    <row r="115" spans="3:7" ht="30" x14ac:dyDescent="0.25">
      <c r="C115" s="13">
        <v>43369</v>
      </c>
      <c r="D115" s="5" t="s">
        <v>209</v>
      </c>
      <c r="E115" s="14">
        <v>174</v>
      </c>
      <c r="F115" s="14"/>
      <c r="G115" s="14">
        <v>9</v>
      </c>
    </row>
    <row r="116" spans="3:7" ht="30" x14ac:dyDescent="0.25">
      <c r="C116" s="11">
        <v>43369</v>
      </c>
      <c r="D116" s="4" t="s">
        <v>106</v>
      </c>
      <c r="E116" s="12">
        <v>309</v>
      </c>
      <c r="F116" s="12"/>
      <c r="G116" s="12">
        <v>3</v>
      </c>
    </row>
    <row r="117" spans="3:7" ht="30" x14ac:dyDescent="0.25">
      <c r="C117" s="13">
        <v>43369</v>
      </c>
      <c r="D117" s="5" t="s">
        <v>66</v>
      </c>
      <c r="E117" s="14">
        <v>2234</v>
      </c>
      <c r="F117" s="14"/>
      <c r="G117" s="14">
        <v>1</v>
      </c>
    </row>
    <row r="118" spans="3:7" x14ac:dyDescent="0.25">
      <c r="C118" s="11">
        <v>43369</v>
      </c>
      <c r="D118" s="4" t="s">
        <v>83</v>
      </c>
      <c r="E118" s="12">
        <v>842</v>
      </c>
      <c r="F118" s="12"/>
      <c r="G118" s="12">
        <v>1</v>
      </c>
    </row>
    <row r="119" spans="3:7" ht="30" x14ac:dyDescent="0.25">
      <c r="C119" s="13">
        <v>43369</v>
      </c>
      <c r="D119" s="5" t="s">
        <v>102</v>
      </c>
      <c r="E119" s="14">
        <v>919</v>
      </c>
      <c r="F119" s="14"/>
      <c r="G119" s="14">
        <v>1</v>
      </c>
    </row>
    <row r="120" spans="3:7" x14ac:dyDescent="0.25">
      <c r="C120" s="11">
        <v>43369</v>
      </c>
      <c r="D120" s="4" t="s">
        <v>201</v>
      </c>
      <c r="E120" s="12">
        <v>8764</v>
      </c>
      <c r="F120" s="12"/>
      <c r="G120" s="12">
        <v>1</v>
      </c>
    </row>
    <row r="121" spans="3:7" ht="30" x14ac:dyDescent="0.25">
      <c r="C121" s="13">
        <v>43369</v>
      </c>
      <c r="D121" s="5" t="s">
        <v>53</v>
      </c>
      <c r="E121" s="14">
        <v>741</v>
      </c>
      <c r="F121" s="14"/>
      <c r="G121" s="14">
        <v>2</v>
      </c>
    </row>
    <row r="122" spans="3:7" ht="30" x14ac:dyDescent="0.25">
      <c r="C122" s="11">
        <v>43369</v>
      </c>
      <c r="D122" s="4" t="s">
        <v>66</v>
      </c>
      <c r="E122" s="12">
        <v>2234</v>
      </c>
      <c r="F122" s="12"/>
      <c r="G122" s="12">
        <v>1</v>
      </c>
    </row>
    <row r="123" spans="3:7" ht="30" x14ac:dyDescent="0.25">
      <c r="C123" s="13">
        <v>43369</v>
      </c>
      <c r="D123" s="5" t="s">
        <v>210</v>
      </c>
      <c r="E123" s="14">
        <v>178</v>
      </c>
      <c r="F123" s="14"/>
      <c r="G123" s="14">
        <v>2</v>
      </c>
    </row>
    <row r="124" spans="3:7" ht="45" x14ac:dyDescent="0.25">
      <c r="C124" s="11">
        <v>43369</v>
      </c>
      <c r="D124" s="4" t="s">
        <v>400</v>
      </c>
      <c r="E124" s="12">
        <v>177</v>
      </c>
      <c r="F124" s="12"/>
      <c r="G124" s="12">
        <v>2</v>
      </c>
    </row>
    <row r="125" spans="3:7" ht="30" x14ac:dyDescent="0.25">
      <c r="C125" s="13">
        <v>43369</v>
      </c>
      <c r="D125" s="5" t="s">
        <v>300</v>
      </c>
      <c r="E125" s="14">
        <v>175</v>
      </c>
      <c r="F125" s="14"/>
      <c r="G125" s="14">
        <v>2</v>
      </c>
    </row>
    <row r="126" spans="3:7" ht="30" x14ac:dyDescent="0.25">
      <c r="C126" s="11">
        <v>43369</v>
      </c>
      <c r="D126" s="4" t="s">
        <v>209</v>
      </c>
      <c r="E126" s="12">
        <v>174</v>
      </c>
      <c r="F126" s="12"/>
      <c r="G126" s="12">
        <v>2</v>
      </c>
    </row>
    <row r="127" spans="3:7" ht="45" x14ac:dyDescent="0.25">
      <c r="C127" s="13">
        <v>43369</v>
      </c>
      <c r="D127" s="5" t="s">
        <v>520</v>
      </c>
      <c r="E127" s="14">
        <v>904</v>
      </c>
      <c r="F127" s="14">
        <v>10</v>
      </c>
      <c r="G127" s="14"/>
    </row>
    <row r="128" spans="3:7" ht="30" x14ac:dyDescent="0.25">
      <c r="C128" s="11">
        <v>43369</v>
      </c>
      <c r="D128" s="4" t="s">
        <v>531</v>
      </c>
      <c r="E128" s="12">
        <v>10710</v>
      </c>
      <c r="F128" s="12">
        <v>20</v>
      </c>
      <c r="G128" s="12"/>
    </row>
    <row r="129" spans="3:7" ht="30" x14ac:dyDescent="0.25">
      <c r="C129" s="13">
        <v>43369</v>
      </c>
      <c r="D129" s="5" t="s">
        <v>65</v>
      </c>
      <c r="E129" s="14">
        <v>256</v>
      </c>
      <c r="F129" s="14">
        <v>6</v>
      </c>
      <c r="G129" s="14"/>
    </row>
    <row r="130" spans="3:7" ht="30" x14ac:dyDescent="0.25">
      <c r="C130" s="11">
        <v>43369</v>
      </c>
      <c r="D130" s="4" t="s">
        <v>65</v>
      </c>
      <c r="E130" s="12">
        <v>256</v>
      </c>
      <c r="F130" s="12">
        <v>10</v>
      </c>
      <c r="G130" s="12"/>
    </row>
    <row r="131" spans="3:7" ht="30" x14ac:dyDescent="0.25">
      <c r="C131" s="13">
        <v>43369</v>
      </c>
      <c r="D131" s="5" t="s">
        <v>65</v>
      </c>
      <c r="E131" s="14">
        <v>256</v>
      </c>
      <c r="F131" s="14">
        <v>10</v>
      </c>
      <c r="G131" s="14"/>
    </row>
    <row r="132" spans="3:7" ht="30" x14ac:dyDescent="0.25">
      <c r="C132" s="11">
        <v>43369</v>
      </c>
      <c r="D132" s="4" t="s">
        <v>65</v>
      </c>
      <c r="E132" s="12">
        <v>256</v>
      </c>
      <c r="F132" s="12">
        <v>10</v>
      </c>
      <c r="G132" s="12"/>
    </row>
    <row r="133" spans="3:7" ht="30" x14ac:dyDescent="0.25">
      <c r="C133" s="13">
        <v>43369</v>
      </c>
      <c r="D133" s="5" t="s">
        <v>309</v>
      </c>
      <c r="E133" s="14">
        <v>4925</v>
      </c>
      <c r="F133" s="14"/>
      <c r="G133" s="14">
        <v>147</v>
      </c>
    </row>
    <row r="134" spans="3:7" ht="30" x14ac:dyDescent="0.25">
      <c r="C134" s="11">
        <v>43369</v>
      </c>
      <c r="D134" s="4" t="s">
        <v>429</v>
      </c>
      <c r="E134" s="12">
        <v>4924</v>
      </c>
      <c r="F134" s="12"/>
      <c r="G134" s="12">
        <v>147</v>
      </c>
    </row>
    <row r="135" spans="3:7" ht="30" x14ac:dyDescent="0.25">
      <c r="C135" s="13">
        <v>43369</v>
      </c>
      <c r="D135" s="5" t="s">
        <v>408</v>
      </c>
      <c r="E135" s="14">
        <v>4922</v>
      </c>
      <c r="F135" s="14"/>
      <c r="G135" s="14">
        <v>392</v>
      </c>
    </row>
    <row r="136" spans="3:7" ht="45" x14ac:dyDescent="0.25">
      <c r="C136" s="11">
        <v>43369</v>
      </c>
      <c r="D136" s="4" t="s">
        <v>407</v>
      </c>
      <c r="E136" s="12">
        <v>4923</v>
      </c>
      <c r="F136" s="12">
        <v>4</v>
      </c>
      <c r="G136" s="12"/>
    </row>
    <row r="137" spans="3:7" ht="30" x14ac:dyDescent="0.25">
      <c r="C137" s="13">
        <v>43369</v>
      </c>
      <c r="D137" s="5" t="s">
        <v>54</v>
      </c>
      <c r="E137" s="14">
        <v>7825</v>
      </c>
      <c r="F137" s="14">
        <v>13</v>
      </c>
      <c r="G137" s="14"/>
    </row>
    <row r="138" spans="3:7" ht="45" x14ac:dyDescent="0.25">
      <c r="C138" s="11">
        <v>43369</v>
      </c>
      <c r="D138" s="4" t="s">
        <v>189</v>
      </c>
      <c r="E138" s="12">
        <v>766</v>
      </c>
      <c r="F138" s="12"/>
      <c r="G138" s="12">
        <v>1</v>
      </c>
    </row>
    <row r="139" spans="3:7" x14ac:dyDescent="0.25">
      <c r="C139" s="13">
        <v>43369</v>
      </c>
      <c r="D139" s="5" t="s">
        <v>90</v>
      </c>
      <c r="E139" s="14">
        <v>1467</v>
      </c>
      <c r="F139" s="14"/>
      <c r="G139" s="14">
        <v>1</v>
      </c>
    </row>
    <row r="140" spans="3:7" ht="30" x14ac:dyDescent="0.25">
      <c r="C140" s="11">
        <v>43369</v>
      </c>
      <c r="D140" s="4" t="s">
        <v>66</v>
      </c>
      <c r="E140" s="12">
        <v>2234</v>
      </c>
      <c r="F140" s="12"/>
      <c r="G140" s="12">
        <v>30</v>
      </c>
    </row>
    <row r="141" spans="3:7" ht="30" x14ac:dyDescent="0.25">
      <c r="C141" s="13">
        <v>43369</v>
      </c>
      <c r="D141" s="5" t="s">
        <v>76</v>
      </c>
      <c r="E141" s="14">
        <v>1429</v>
      </c>
      <c r="F141" s="14"/>
      <c r="G141" s="14">
        <v>2</v>
      </c>
    </row>
    <row r="142" spans="3:7" x14ac:dyDescent="0.25">
      <c r="C142" s="11">
        <v>43369</v>
      </c>
      <c r="D142" s="4" t="s">
        <v>90</v>
      </c>
      <c r="E142" s="12">
        <v>1467</v>
      </c>
      <c r="F142" s="12"/>
      <c r="G142" s="12">
        <v>1</v>
      </c>
    </row>
    <row r="143" spans="3:7" x14ac:dyDescent="0.25">
      <c r="C143" s="13">
        <v>43369</v>
      </c>
      <c r="D143" s="5" t="s">
        <v>27</v>
      </c>
      <c r="E143" s="14">
        <v>537</v>
      </c>
      <c r="F143" s="14"/>
      <c r="G143" s="14">
        <v>1</v>
      </c>
    </row>
    <row r="144" spans="3:7" ht="45" x14ac:dyDescent="0.25">
      <c r="C144" s="11">
        <v>43369</v>
      </c>
      <c r="D144" s="4" t="s">
        <v>28</v>
      </c>
      <c r="E144" s="12">
        <v>608</v>
      </c>
      <c r="F144" s="12"/>
      <c r="G144" s="12">
        <v>2</v>
      </c>
    </row>
    <row r="145" spans="3:7" ht="45" x14ac:dyDescent="0.25">
      <c r="C145" s="13">
        <v>43369</v>
      </c>
      <c r="D145" s="5" t="s">
        <v>55</v>
      </c>
      <c r="E145" s="14">
        <v>8385</v>
      </c>
      <c r="F145" s="14"/>
      <c r="G145" s="14">
        <v>1</v>
      </c>
    </row>
    <row r="146" spans="3:7" ht="30" x14ac:dyDescent="0.25">
      <c r="C146" s="11">
        <v>43369</v>
      </c>
      <c r="D146" s="4" t="s">
        <v>33</v>
      </c>
      <c r="E146" s="12">
        <v>392</v>
      </c>
      <c r="F146" s="12"/>
      <c r="G146" s="12">
        <v>1</v>
      </c>
    </row>
    <row r="147" spans="3:7" ht="60" x14ac:dyDescent="0.25">
      <c r="C147" s="13">
        <v>43369</v>
      </c>
      <c r="D147" s="5" t="s">
        <v>151</v>
      </c>
      <c r="E147" s="14">
        <v>5064</v>
      </c>
      <c r="F147" s="14"/>
      <c r="G147" s="14">
        <v>2</v>
      </c>
    </row>
    <row r="148" spans="3:7" ht="30" x14ac:dyDescent="0.25">
      <c r="C148" s="11">
        <v>43369</v>
      </c>
      <c r="D148" s="4" t="s">
        <v>57</v>
      </c>
      <c r="E148" s="12">
        <v>8825</v>
      </c>
      <c r="F148" s="12"/>
      <c r="G148" s="12">
        <v>2</v>
      </c>
    </row>
    <row r="149" spans="3:7" ht="30" x14ac:dyDescent="0.25">
      <c r="C149" s="13">
        <v>43369</v>
      </c>
      <c r="D149" s="5" t="s">
        <v>58</v>
      </c>
      <c r="E149" s="14">
        <v>8824</v>
      </c>
      <c r="F149" s="14"/>
      <c r="G149" s="14">
        <v>2</v>
      </c>
    </row>
    <row r="150" spans="3:7" ht="30" x14ac:dyDescent="0.25">
      <c r="C150" s="11">
        <v>43369</v>
      </c>
      <c r="D150" s="4" t="s">
        <v>59</v>
      </c>
      <c r="E150" s="12">
        <v>8823</v>
      </c>
      <c r="F150" s="12"/>
      <c r="G150" s="12">
        <v>1</v>
      </c>
    </row>
    <row r="151" spans="3:7" ht="45" x14ac:dyDescent="0.25">
      <c r="C151" s="13">
        <v>43369</v>
      </c>
      <c r="D151" s="5" t="s">
        <v>35</v>
      </c>
      <c r="E151" s="14">
        <v>4911</v>
      </c>
      <c r="F151" s="14"/>
      <c r="G151" s="14">
        <v>12</v>
      </c>
    </row>
    <row r="152" spans="3:7" x14ac:dyDescent="0.25">
      <c r="C152" s="11">
        <v>43369</v>
      </c>
      <c r="D152" s="4" t="s">
        <v>8</v>
      </c>
      <c r="E152" s="12">
        <v>7094</v>
      </c>
      <c r="F152" s="12"/>
      <c r="G152" s="12">
        <v>1</v>
      </c>
    </row>
    <row r="153" spans="3:7" ht="30" x14ac:dyDescent="0.25">
      <c r="C153" s="13">
        <v>43369</v>
      </c>
      <c r="D153" s="5" t="s">
        <v>518</v>
      </c>
      <c r="E153" s="14">
        <v>7085</v>
      </c>
      <c r="F153" s="14"/>
      <c r="G153" s="14">
        <v>3</v>
      </c>
    </row>
    <row r="154" spans="3:7" ht="45" x14ac:dyDescent="0.25">
      <c r="C154" s="11">
        <v>43369</v>
      </c>
      <c r="D154" s="4" t="s">
        <v>61</v>
      </c>
      <c r="E154" s="12">
        <v>874</v>
      </c>
      <c r="F154" s="12"/>
      <c r="G154" s="12">
        <v>1</v>
      </c>
    </row>
    <row r="155" spans="3:7" ht="30" x14ac:dyDescent="0.25">
      <c r="C155" s="13">
        <v>43369</v>
      </c>
      <c r="D155" s="5" t="s">
        <v>32</v>
      </c>
      <c r="E155" s="14">
        <v>4523</v>
      </c>
      <c r="F155" s="14"/>
      <c r="G155" s="14">
        <v>10</v>
      </c>
    </row>
    <row r="156" spans="3:7" ht="45" x14ac:dyDescent="0.25">
      <c r="C156" s="11">
        <v>43369</v>
      </c>
      <c r="D156" s="4" t="s">
        <v>19</v>
      </c>
      <c r="E156" s="12">
        <v>5709</v>
      </c>
      <c r="F156" s="12"/>
      <c r="G156" s="12">
        <v>300</v>
      </c>
    </row>
    <row r="157" spans="3:7" ht="30" x14ac:dyDescent="0.25">
      <c r="C157" s="13">
        <v>43369</v>
      </c>
      <c r="D157" s="5" t="s">
        <v>167</v>
      </c>
      <c r="E157" s="14">
        <v>1587</v>
      </c>
      <c r="F157" s="14"/>
      <c r="G157" s="14">
        <v>1</v>
      </c>
    </row>
    <row r="158" spans="3:7" ht="30" x14ac:dyDescent="0.25">
      <c r="C158" s="11">
        <v>43369</v>
      </c>
      <c r="D158" s="4" t="s">
        <v>18</v>
      </c>
      <c r="E158" s="12">
        <v>726</v>
      </c>
      <c r="F158" s="12"/>
      <c r="G158" s="12">
        <v>1</v>
      </c>
    </row>
    <row r="159" spans="3:7" x14ac:dyDescent="0.25">
      <c r="C159" s="13">
        <v>43369</v>
      </c>
      <c r="D159" s="5" t="s">
        <v>201</v>
      </c>
      <c r="E159" s="14">
        <v>8764</v>
      </c>
      <c r="F159" s="14"/>
      <c r="G159" s="14">
        <v>2</v>
      </c>
    </row>
    <row r="160" spans="3:7" ht="45" x14ac:dyDescent="0.25">
      <c r="C160" s="11">
        <v>43369</v>
      </c>
      <c r="D160" s="4" t="s">
        <v>26</v>
      </c>
      <c r="E160" s="12">
        <v>476</v>
      </c>
      <c r="F160" s="12"/>
      <c r="G160" s="12">
        <v>5</v>
      </c>
    </row>
    <row r="161" spans="3:7" x14ac:dyDescent="0.25">
      <c r="C161" s="13">
        <v>43369</v>
      </c>
      <c r="D161" s="5" t="s">
        <v>90</v>
      </c>
      <c r="E161" s="14">
        <v>1467</v>
      </c>
      <c r="F161" s="14"/>
      <c r="G161" s="14">
        <v>1</v>
      </c>
    </row>
    <row r="162" spans="3:7" ht="30" x14ac:dyDescent="0.25">
      <c r="C162" s="11">
        <v>43369</v>
      </c>
      <c r="D162" s="4" t="s">
        <v>126</v>
      </c>
      <c r="E162" s="12">
        <v>4738</v>
      </c>
      <c r="F162" s="12"/>
      <c r="G162" s="12">
        <v>1</v>
      </c>
    </row>
    <row r="163" spans="3:7" ht="45" x14ac:dyDescent="0.25">
      <c r="C163" s="13">
        <v>43368</v>
      </c>
      <c r="D163" s="5" t="s">
        <v>35</v>
      </c>
      <c r="E163" s="14">
        <v>4911</v>
      </c>
      <c r="F163" s="14"/>
      <c r="G163" s="14">
        <v>12</v>
      </c>
    </row>
    <row r="164" spans="3:7" ht="45" x14ac:dyDescent="0.25">
      <c r="C164" s="11">
        <v>43368</v>
      </c>
      <c r="D164" s="4" t="s">
        <v>221</v>
      </c>
      <c r="E164" s="12">
        <v>4907</v>
      </c>
      <c r="F164" s="12"/>
      <c r="G164" s="12">
        <v>24</v>
      </c>
    </row>
    <row r="165" spans="3:7" ht="45" x14ac:dyDescent="0.25">
      <c r="C165" s="13">
        <v>43368</v>
      </c>
      <c r="D165" s="5" t="s">
        <v>188</v>
      </c>
      <c r="E165" s="14">
        <v>4910</v>
      </c>
      <c r="F165" s="14"/>
      <c r="G165" s="14">
        <v>24</v>
      </c>
    </row>
    <row r="166" spans="3:7" ht="45" x14ac:dyDescent="0.25">
      <c r="C166" s="11">
        <v>43368</v>
      </c>
      <c r="D166" s="4" t="s">
        <v>191</v>
      </c>
      <c r="E166" s="12">
        <v>304</v>
      </c>
      <c r="F166" s="12"/>
      <c r="G166" s="12">
        <v>1</v>
      </c>
    </row>
    <row r="167" spans="3:7" ht="75" x14ac:dyDescent="0.25">
      <c r="C167" s="13">
        <v>43368</v>
      </c>
      <c r="D167" s="5" t="s">
        <v>121</v>
      </c>
      <c r="E167" s="14">
        <v>9528</v>
      </c>
      <c r="F167" s="14"/>
      <c r="G167" s="14">
        <v>1</v>
      </c>
    </row>
    <row r="168" spans="3:7" ht="60" x14ac:dyDescent="0.25">
      <c r="C168" s="11">
        <v>43368</v>
      </c>
      <c r="D168" s="4" t="s">
        <v>68</v>
      </c>
      <c r="E168" s="12">
        <v>9526</v>
      </c>
      <c r="F168" s="12"/>
      <c r="G168" s="12">
        <v>5</v>
      </c>
    </row>
    <row r="169" spans="3:7" ht="30" x14ac:dyDescent="0.25">
      <c r="C169" s="13">
        <v>43368</v>
      </c>
      <c r="D169" s="5" t="s">
        <v>111</v>
      </c>
      <c r="E169" s="14">
        <v>8214</v>
      </c>
      <c r="F169" s="14"/>
      <c r="G169" s="14">
        <v>32</v>
      </c>
    </row>
    <row r="170" spans="3:7" ht="30" x14ac:dyDescent="0.25">
      <c r="C170" s="11">
        <v>43368</v>
      </c>
      <c r="D170" s="4" t="s">
        <v>119</v>
      </c>
      <c r="E170" s="12">
        <v>4389</v>
      </c>
      <c r="F170" s="12"/>
      <c r="G170" s="12">
        <v>1700</v>
      </c>
    </row>
    <row r="171" spans="3:7" ht="30" x14ac:dyDescent="0.25">
      <c r="C171" s="13">
        <v>43368</v>
      </c>
      <c r="D171" s="5" t="s">
        <v>433</v>
      </c>
      <c r="E171" s="14">
        <v>798</v>
      </c>
      <c r="F171" s="14"/>
      <c r="G171" s="14">
        <v>1</v>
      </c>
    </row>
    <row r="172" spans="3:7" ht="30" x14ac:dyDescent="0.25">
      <c r="C172" s="11">
        <v>43368</v>
      </c>
      <c r="D172" s="4" t="s">
        <v>434</v>
      </c>
      <c r="E172" s="12">
        <v>797</v>
      </c>
      <c r="F172" s="12"/>
      <c r="G172" s="12">
        <v>1</v>
      </c>
    </row>
    <row r="173" spans="3:7" ht="30" x14ac:dyDescent="0.25">
      <c r="C173" s="13">
        <v>43368</v>
      </c>
      <c r="D173" s="5" t="s">
        <v>399</v>
      </c>
      <c r="E173" s="14">
        <v>796</v>
      </c>
      <c r="F173" s="14"/>
      <c r="G173" s="14">
        <v>1</v>
      </c>
    </row>
    <row r="174" spans="3:7" ht="30" x14ac:dyDescent="0.25">
      <c r="C174" s="11">
        <v>43368</v>
      </c>
      <c r="D174" s="4" t="s">
        <v>285</v>
      </c>
      <c r="E174" s="12">
        <v>10343</v>
      </c>
      <c r="F174" s="12">
        <v>1</v>
      </c>
      <c r="G174" s="12"/>
    </row>
    <row r="175" spans="3:7" ht="30" x14ac:dyDescent="0.25">
      <c r="C175" s="13">
        <v>43368</v>
      </c>
      <c r="D175" s="5" t="s">
        <v>123</v>
      </c>
      <c r="E175" s="14">
        <v>9170</v>
      </c>
      <c r="F175" s="14"/>
      <c r="G175" s="14">
        <v>3</v>
      </c>
    </row>
    <row r="176" spans="3:7" ht="45" x14ac:dyDescent="0.25">
      <c r="C176" s="11">
        <v>43368</v>
      </c>
      <c r="D176" s="4" t="s">
        <v>35</v>
      </c>
      <c r="E176" s="12">
        <v>4911</v>
      </c>
      <c r="F176" s="12"/>
      <c r="G176" s="12">
        <v>1</v>
      </c>
    </row>
    <row r="177" spans="3:7" ht="30" x14ac:dyDescent="0.25">
      <c r="C177" s="13">
        <v>43368</v>
      </c>
      <c r="D177" s="5" t="s">
        <v>5</v>
      </c>
      <c r="E177" s="14">
        <v>1445</v>
      </c>
      <c r="F177" s="14"/>
      <c r="G177" s="14">
        <v>100</v>
      </c>
    </row>
    <row r="178" spans="3:7" ht="45" x14ac:dyDescent="0.25">
      <c r="C178" s="11">
        <v>43368</v>
      </c>
      <c r="D178" s="4" t="s">
        <v>184</v>
      </c>
      <c r="E178" s="12">
        <v>4905</v>
      </c>
      <c r="F178" s="12">
        <v>30</v>
      </c>
      <c r="G178" s="12"/>
    </row>
    <row r="179" spans="3:7" ht="30" x14ac:dyDescent="0.25">
      <c r="C179" s="13">
        <v>43368</v>
      </c>
      <c r="D179" s="5" t="s">
        <v>54</v>
      </c>
      <c r="E179" s="14">
        <v>7825</v>
      </c>
      <c r="F179" s="14"/>
      <c r="G179" s="14">
        <v>4</v>
      </c>
    </row>
    <row r="180" spans="3:7" ht="75" x14ac:dyDescent="0.25">
      <c r="C180" s="11">
        <v>43368</v>
      </c>
      <c r="D180" s="4" t="s">
        <v>84</v>
      </c>
      <c r="E180" s="12">
        <v>462</v>
      </c>
      <c r="F180" s="12"/>
      <c r="G180" s="12">
        <v>1</v>
      </c>
    </row>
    <row r="181" spans="3:7" ht="30" x14ac:dyDescent="0.25">
      <c r="C181" s="13">
        <v>43368</v>
      </c>
      <c r="D181" s="5" t="s">
        <v>157</v>
      </c>
      <c r="E181" s="14">
        <v>918</v>
      </c>
      <c r="F181" s="14"/>
      <c r="G181" s="14">
        <v>1</v>
      </c>
    </row>
    <row r="182" spans="3:7" ht="45" x14ac:dyDescent="0.25">
      <c r="C182" s="11">
        <v>43368</v>
      </c>
      <c r="D182" s="4" t="s">
        <v>258</v>
      </c>
      <c r="E182" s="12">
        <v>8844</v>
      </c>
      <c r="F182" s="12"/>
      <c r="G182" s="12">
        <v>1</v>
      </c>
    </row>
    <row r="183" spans="3:7" ht="45" x14ac:dyDescent="0.25">
      <c r="C183" s="13">
        <v>43368</v>
      </c>
      <c r="D183" s="5" t="s">
        <v>124</v>
      </c>
      <c r="E183" s="14">
        <v>7681</v>
      </c>
      <c r="F183" s="14"/>
      <c r="G183" s="14">
        <v>3</v>
      </c>
    </row>
    <row r="184" spans="3:7" ht="30" x14ac:dyDescent="0.25">
      <c r="C184" s="11">
        <v>43368</v>
      </c>
      <c r="D184" s="4" t="s">
        <v>569</v>
      </c>
      <c r="E184" s="12" t="s">
        <v>570</v>
      </c>
      <c r="F184" s="12"/>
      <c r="G184" s="12">
        <v>1</v>
      </c>
    </row>
    <row r="185" spans="3:7" ht="30" x14ac:dyDescent="0.25">
      <c r="C185" s="13">
        <v>43368</v>
      </c>
      <c r="D185" s="5" t="s">
        <v>358</v>
      </c>
      <c r="E185" s="14" t="s">
        <v>359</v>
      </c>
      <c r="F185" s="14">
        <v>1</v>
      </c>
      <c r="G185" s="14"/>
    </row>
    <row r="186" spans="3:7" ht="30" x14ac:dyDescent="0.25">
      <c r="C186" s="11">
        <v>43368</v>
      </c>
      <c r="D186" s="4" t="s">
        <v>22</v>
      </c>
      <c r="E186" s="12">
        <v>4330</v>
      </c>
      <c r="F186" s="12"/>
      <c r="G186" s="12">
        <v>1</v>
      </c>
    </row>
    <row r="187" spans="3:7" x14ac:dyDescent="0.25">
      <c r="C187" s="13">
        <v>43368</v>
      </c>
      <c r="D187" s="5" t="s">
        <v>127</v>
      </c>
      <c r="E187" s="14">
        <v>7360</v>
      </c>
      <c r="F187" s="14"/>
      <c r="G187" s="14">
        <v>4</v>
      </c>
    </row>
    <row r="188" spans="3:7" ht="30" x14ac:dyDescent="0.25">
      <c r="C188" s="11">
        <v>43368</v>
      </c>
      <c r="D188" s="4" t="s">
        <v>269</v>
      </c>
      <c r="E188" s="12">
        <v>1508</v>
      </c>
      <c r="F188" s="12"/>
      <c r="G188" s="12">
        <v>2</v>
      </c>
    </row>
    <row r="189" spans="3:7" ht="30" x14ac:dyDescent="0.25">
      <c r="C189" s="13">
        <v>43368</v>
      </c>
      <c r="D189" s="5" t="s">
        <v>65</v>
      </c>
      <c r="E189" s="14">
        <v>256</v>
      </c>
      <c r="F189" s="14"/>
      <c r="G189" s="14">
        <v>2</v>
      </c>
    </row>
    <row r="190" spans="3:7" ht="30" x14ac:dyDescent="0.25">
      <c r="C190" s="11">
        <v>43368</v>
      </c>
      <c r="D190" s="4" t="s">
        <v>33</v>
      </c>
      <c r="E190" s="12">
        <v>392</v>
      </c>
      <c r="F190" s="12"/>
      <c r="G190" s="12">
        <v>1</v>
      </c>
    </row>
    <row r="191" spans="3:7" ht="30" x14ac:dyDescent="0.25">
      <c r="C191" s="13">
        <v>43368</v>
      </c>
      <c r="D191" s="5" t="s">
        <v>76</v>
      </c>
      <c r="E191" s="14">
        <v>1429</v>
      </c>
      <c r="F191" s="14"/>
      <c r="G191" s="14">
        <v>3</v>
      </c>
    </row>
    <row r="192" spans="3:7" ht="30" x14ac:dyDescent="0.25">
      <c r="C192" s="11">
        <v>43368</v>
      </c>
      <c r="D192" s="4" t="s">
        <v>77</v>
      </c>
      <c r="E192" s="12">
        <v>1428</v>
      </c>
      <c r="F192" s="12">
        <v>5</v>
      </c>
      <c r="G192" s="12"/>
    </row>
    <row r="193" spans="3:7" ht="30" x14ac:dyDescent="0.25">
      <c r="C193" s="13">
        <v>43368</v>
      </c>
      <c r="D193" s="5" t="s">
        <v>77</v>
      </c>
      <c r="E193" s="14">
        <v>1428</v>
      </c>
      <c r="F193" s="14"/>
      <c r="G193" s="14">
        <v>6</v>
      </c>
    </row>
    <row r="194" spans="3:7" x14ac:dyDescent="0.25">
      <c r="C194" s="11">
        <v>43368</v>
      </c>
      <c r="D194" s="4" t="s">
        <v>83</v>
      </c>
      <c r="E194" s="12">
        <v>842</v>
      </c>
      <c r="F194" s="12"/>
      <c r="G194" s="12">
        <v>1</v>
      </c>
    </row>
    <row r="195" spans="3:7" ht="30" x14ac:dyDescent="0.25">
      <c r="C195" s="13">
        <v>43368</v>
      </c>
      <c r="D195" s="5" t="s">
        <v>57</v>
      </c>
      <c r="E195" s="14">
        <v>8825</v>
      </c>
      <c r="F195" s="14"/>
      <c r="G195" s="14">
        <v>4</v>
      </c>
    </row>
    <row r="196" spans="3:7" ht="30" x14ac:dyDescent="0.25">
      <c r="C196" s="11">
        <v>43368</v>
      </c>
      <c r="D196" s="4" t="s">
        <v>58</v>
      </c>
      <c r="E196" s="12">
        <v>8824</v>
      </c>
      <c r="F196" s="12"/>
      <c r="G196" s="12">
        <v>4</v>
      </c>
    </row>
    <row r="197" spans="3:7" x14ac:dyDescent="0.25">
      <c r="C197" s="13">
        <v>43368</v>
      </c>
      <c r="D197" s="5" t="s">
        <v>83</v>
      </c>
      <c r="E197" s="14">
        <v>842</v>
      </c>
      <c r="F197" s="14"/>
      <c r="G197" s="14">
        <v>1</v>
      </c>
    </row>
    <row r="198" spans="3:7" x14ac:dyDescent="0.25">
      <c r="C198" s="11">
        <v>43368</v>
      </c>
      <c r="D198" s="4" t="s">
        <v>201</v>
      </c>
      <c r="E198" s="12">
        <v>8764</v>
      </c>
      <c r="F198" s="12"/>
      <c r="G198" s="12">
        <v>1</v>
      </c>
    </row>
    <row r="199" spans="3:7" ht="30" x14ac:dyDescent="0.25">
      <c r="C199" s="13">
        <v>43368</v>
      </c>
      <c r="D199" s="5" t="s">
        <v>518</v>
      </c>
      <c r="E199" s="14">
        <v>7085</v>
      </c>
      <c r="F199" s="14"/>
      <c r="G199" s="14">
        <v>10</v>
      </c>
    </row>
    <row r="200" spans="3:7" x14ac:dyDescent="0.25">
      <c r="C200" s="11">
        <v>43368</v>
      </c>
      <c r="D200" s="4" t="s">
        <v>63</v>
      </c>
      <c r="E200" s="12">
        <v>268</v>
      </c>
      <c r="F200" s="12">
        <v>20</v>
      </c>
      <c r="G200" s="12"/>
    </row>
    <row r="201" spans="3:7" ht="30" x14ac:dyDescent="0.25">
      <c r="C201" s="13">
        <v>43368</v>
      </c>
      <c r="D201" s="5" t="s">
        <v>71</v>
      </c>
      <c r="E201" s="14">
        <v>1435</v>
      </c>
      <c r="F201" s="14">
        <v>20</v>
      </c>
      <c r="G201" s="14"/>
    </row>
    <row r="202" spans="3:7" x14ac:dyDescent="0.25">
      <c r="C202" s="11">
        <v>43368</v>
      </c>
      <c r="D202" s="4" t="s">
        <v>91</v>
      </c>
      <c r="E202" s="12">
        <v>1465</v>
      </c>
      <c r="F202" s="12">
        <v>5</v>
      </c>
      <c r="G202" s="12"/>
    </row>
    <row r="203" spans="3:7" ht="30" x14ac:dyDescent="0.25">
      <c r="C203" s="13">
        <v>43368</v>
      </c>
      <c r="D203" s="5" t="s">
        <v>126</v>
      </c>
      <c r="E203" s="14">
        <v>4738</v>
      </c>
      <c r="F203" s="14">
        <v>2</v>
      </c>
      <c r="G203" s="14"/>
    </row>
    <row r="204" spans="3:7" ht="45" x14ac:dyDescent="0.25">
      <c r="C204" s="11">
        <v>43368</v>
      </c>
      <c r="D204" s="4" t="s">
        <v>35</v>
      </c>
      <c r="E204" s="12">
        <v>4911</v>
      </c>
      <c r="F204" s="12"/>
      <c r="G204" s="12">
        <v>96</v>
      </c>
    </row>
    <row r="205" spans="3:7" ht="45" x14ac:dyDescent="0.25">
      <c r="C205" s="13">
        <v>43368</v>
      </c>
      <c r="D205" s="5" t="s">
        <v>221</v>
      </c>
      <c r="E205" s="14">
        <v>4907</v>
      </c>
      <c r="F205" s="14"/>
      <c r="G205" s="14">
        <v>96</v>
      </c>
    </row>
    <row r="206" spans="3:7" ht="45" x14ac:dyDescent="0.25">
      <c r="C206" s="11">
        <v>43368</v>
      </c>
      <c r="D206" s="4" t="s">
        <v>188</v>
      </c>
      <c r="E206" s="12">
        <v>4910</v>
      </c>
      <c r="F206" s="12"/>
      <c r="G206" s="12">
        <v>96</v>
      </c>
    </row>
    <row r="207" spans="3:7" ht="30" x14ac:dyDescent="0.25">
      <c r="C207" s="13">
        <v>43368</v>
      </c>
      <c r="D207" s="5" t="s">
        <v>100</v>
      </c>
      <c r="E207" s="14" t="s">
        <v>101</v>
      </c>
      <c r="F207" s="14">
        <v>3</v>
      </c>
      <c r="G207" s="14"/>
    </row>
    <row r="208" spans="3:7" ht="30" x14ac:dyDescent="0.25">
      <c r="C208" s="11">
        <v>43368</v>
      </c>
      <c r="D208" s="4" t="s">
        <v>162</v>
      </c>
      <c r="E208" s="12" t="s">
        <v>163</v>
      </c>
      <c r="F208" s="12">
        <v>1</v>
      </c>
      <c r="G208" s="12"/>
    </row>
    <row r="209" spans="3:7" ht="30" x14ac:dyDescent="0.25">
      <c r="C209" s="13">
        <v>43368</v>
      </c>
      <c r="D209" s="5" t="s">
        <v>228</v>
      </c>
      <c r="E209" s="14" t="s">
        <v>229</v>
      </c>
      <c r="F209" s="14">
        <v>1</v>
      </c>
      <c r="G209" s="14"/>
    </row>
    <row r="210" spans="3:7" ht="30" x14ac:dyDescent="0.25">
      <c r="C210" s="11">
        <v>43368</v>
      </c>
      <c r="D210" s="4" t="s">
        <v>108</v>
      </c>
      <c r="E210" s="12" t="s">
        <v>109</v>
      </c>
      <c r="F210" s="12">
        <v>4</v>
      </c>
      <c r="G210" s="12"/>
    </row>
    <row r="211" spans="3:7" ht="45" x14ac:dyDescent="0.25">
      <c r="C211" s="13">
        <v>43368</v>
      </c>
      <c r="D211" s="5" t="s">
        <v>35</v>
      </c>
      <c r="E211" s="14">
        <v>4911</v>
      </c>
      <c r="F211" s="14">
        <v>240</v>
      </c>
      <c r="G211" s="14"/>
    </row>
    <row r="212" spans="3:7" ht="45" x14ac:dyDescent="0.25">
      <c r="C212" s="11">
        <v>43368</v>
      </c>
      <c r="D212" s="4" t="s">
        <v>188</v>
      </c>
      <c r="E212" s="12">
        <v>4910</v>
      </c>
      <c r="F212" s="12">
        <v>240</v>
      </c>
      <c r="G212" s="12"/>
    </row>
    <row r="213" spans="3:7" ht="45" x14ac:dyDescent="0.25">
      <c r="C213" s="13">
        <v>43368</v>
      </c>
      <c r="D213" s="5" t="s">
        <v>221</v>
      </c>
      <c r="E213" s="14">
        <v>4907</v>
      </c>
      <c r="F213" s="14">
        <v>240</v>
      </c>
      <c r="G213" s="14"/>
    </row>
    <row r="214" spans="3:7" ht="30" x14ac:dyDescent="0.25">
      <c r="C214" s="11">
        <v>43368</v>
      </c>
      <c r="D214" s="4" t="s">
        <v>157</v>
      </c>
      <c r="E214" s="12">
        <v>918</v>
      </c>
      <c r="F214" s="12"/>
      <c r="G214" s="12">
        <v>1</v>
      </c>
    </row>
    <row r="215" spans="3:7" ht="45" x14ac:dyDescent="0.25">
      <c r="C215" s="13">
        <v>43368</v>
      </c>
      <c r="D215" s="5" t="s">
        <v>260</v>
      </c>
      <c r="E215" s="14">
        <v>5679</v>
      </c>
      <c r="F215" s="14"/>
      <c r="G215" s="14">
        <v>10</v>
      </c>
    </row>
    <row r="216" spans="3:7" ht="30" x14ac:dyDescent="0.25">
      <c r="C216" s="11">
        <v>43368</v>
      </c>
      <c r="D216" s="4" t="s">
        <v>243</v>
      </c>
      <c r="E216" s="12" t="s">
        <v>244</v>
      </c>
      <c r="F216" s="12"/>
      <c r="G216" s="12">
        <v>1</v>
      </c>
    </row>
    <row r="217" spans="3:7" ht="45" x14ac:dyDescent="0.25">
      <c r="C217" s="13">
        <v>43368</v>
      </c>
      <c r="D217" s="5" t="s">
        <v>191</v>
      </c>
      <c r="E217" s="14">
        <v>304</v>
      </c>
      <c r="F217" s="14"/>
      <c r="G217" s="14">
        <v>1</v>
      </c>
    </row>
    <row r="218" spans="3:7" ht="30" x14ac:dyDescent="0.25">
      <c r="C218" s="11">
        <v>43368</v>
      </c>
      <c r="D218" s="4" t="s">
        <v>482</v>
      </c>
      <c r="E218" s="12">
        <v>724</v>
      </c>
      <c r="F218" s="12">
        <v>350</v>
      </c>
      <c r="G218" s="12"/>
    </row>
    <row r="219" spans="3:7" ht="30" x14ac:dyDescent="0.25">
      <c r="C219" s="13">
        <v>43368</v>
      </c>
      <c r="D219" s="5" t="s">
        <v>483</v>
      </c>
      <c r="E219" s="14">
        <v>80</v>
      </c>
      <c r="F219" s="14">
        <v>200</v>
      </c>
      <c r="G219" s="14"/>
    </row>
    <row r="220" spans="3:7" ht="30" x14ac:dyDescent="0.25">
      <c r="C220" s="11">
        <v>43368</v>
      </c>
      <c r="D220" s="4" t="s">
        <v>484</v>
      </c>
      <c r="E220" s="12">
        <v>7177</v>
      </c>
      <c r="F220" s="12">
        <v>1000</v>
      </c>
      <c r="G220" s="12"/>
    </row>
    <row r="221" spans="3:7" ht="30" x14ac:dyDescent="0.25">
      <c r="C221" s="13">
        <v>43368</v>
      </c>
      <c r="D221" s="5" t="s">
        <v>468</v>
      </c>
      <c r="E221" s="14">
        <v>374</v>
      </c>
      <c r="F221" s="14"/>
      <c r="G221" s="14">
        <v>300</v>
      </c>
    </row>
    <row r="222" spans="3:7" ht="30" x14ac:dyDescent="0.25">
      <c r="C222" s="11">
        <v>43368</v>
      </c>
      <c r="D222" s="4" t="s">
        <v>469</v>
      </c>
      <c r="E222" s="12">
        <v>372</v>
      </c>
      <c r="F222" s="12"/>
      <c r="G222" s="12">
        <v>50</v>
      </c>
    </row>
    <row r="223" spans="3:7" x14ac:dyDescent="0.25">
      <c r="C223" s="13">
        <v>43368</v>
      </c>
      <c r="D223" s="5" t="s">
        <v>207</v>
      </c>
      <c r="E223" s="14">
        <v>7935</v>
      </c>
      <c r="F223" s="14"/>
      <c r="G223" s="14">
        <v>1</v>
      </c>
    </row>
    <row r="224" spans="3:7" ht="30" x14ac:dyDescent="0.25">
      <c r="C224" s="11">
        <v>43368</v>
      </c>
      <c r="D224" s="4" t="s">
        <v>505</v>
      </c>
      <c r="E224" s="12">
        <v>371</v>
      </c>
      <c r="F224" s="12"/>
      <c r="G224" s="12">
        <v>100</v>
      </c>
    </row>
    <row r="225" spans="3:7" ht="30" x14ac:dyDescent="0.25">
      <c r="C225" s="13">
        <v>43368</v>
      </c>
      <c r="D225" s="5" t="s">
        <v>497</v>
      </c>
      <c r="E225" s="14">
        <v>236</v>
      </c>
      <c r="F225" s="14"/>
      <c r="G225" s="14">
        <v>200</v>
      </c>
    </row>
    <row r="226" spans="3:7" ht="30" x14ac:dyDescent="0.25">
      <c r="C226" s="11">
        <v>43368</v>
      </c>
      <c r="D226" s="4" t="s">
        <v>481</v>
      </c>
      <c r="E226" s="12">
        <v>274</v>
      </c>
      <c r="F226" s="12"/>
      <c r="G226" s="12">
        <v>200</v>
      </c>
    </row>
    <row r="227" spans="3:7" ht="30" x14ac:dyDescent="0.25">
      <c r="C227" s="13">
        <v>43368</v>
      </c>
      <c r="D227" s="5" t="s">
        <v>499</v>
      </c>
      <c r="E227" s="14">
        <v>5118</v>
      </c>
      <c r="F227" s="14"/>
      <c r="G227" s="14">
        <v>600</v>
      </c>
    </row>
    <row r="228" spans="3:7" ht="30" x14ac:dyDescent="0.25">
      <c r="C228" s="11">
        <v>43368</v>
      </c>
      <c r="D228" s="4" t="s">
        <v>498</v>
      </c>
      <c r="E228" s="12">
        <v>5119</v>
      </c>
      <c r="F228" s="12"/>
      <c r="G228" s="12">
        <v>2400</v>
      </c>
    </row>
    <row r="229" spans="3:7" ht="30" x14ac:dyDescent="0.25">
      <c r="C229" s="13">
        <v>43368</v>
      </c>
      <c r="D229" s="5" t="s">
        <v>470</v>
      </c>
      <c r="E229" s="14">
        <v>5120</v>
      </c>
      <c r="F229" s="14">
        <v>7200</v>
      </c>
      <c r="G229" s="14"/>
    </row>
    <row r="230" spans="3:7" ht="30" x14ac:dyDescent="0.25">
      <c r="C230" s="11">
        <v>43368</v>
      </c>
      <c r="D230" s="4" t="s">
        <v>470</v>
      </c>
      <c r="E230" s="12">
        <v>5120</v>
      </c>
      <c r="F230" s="12"/>
      <c r="G230" s="12">
        <v>2400</v>
      </c>
    </row>
    <row r="231" spans="3:7" x14ac:dyDescent="0.25">
      <c r="C231" s="13">
        <v>43368</v>
      </c>
      <c r="D231" s="5" t="s">
        <v>496</v>
      </c>
      <c r="E231" s="14">
        <v>5019</v>
      </c>
      <c r="F231" s="14"/>
      <c r="G231" s="14">
        <v>500</v>
      </c>
    </row>
    <row r="232" spans="3:7" x14ac:dyDescent="0.25">
      <c r="C232" s="11">
        <v>43368</v>
      </c>
      <c r="D232" s="4" t="s">
        <v>480</v>
      </c>
      <c r="E232" s="12">
        <v>3600</v>
      </c>
      <c r="F232" s="12">
        <v>100</v>
      </c>
      <c r="G232" s="12"/>
    </row>
    <row r="233" spans="3:7" x14ac:dyDescent="0.25">
      <c r="C233" s="13">
        <v>43368</v>
      </c>
      <c r="D233" s="5" t="s">
        <v>480</v>
      </c>
      <c r="E233" s="14">
        <v>3600</v>
      </c>
      <c r="F233" s="14"/>
      <c r="G233" s="14">
        <v>100</v>
      </c>
    </row>
    <row r="234" spans="3:7" ht="30" x14ac:dyDescent="0.25">
      <c r="C234" s="11">
        <v>43368</v>
      </c>
      <c r="D234" s="4" t="s">
        <v>485</v>
      </c>
      <c r="E234" s="12">
        <v>8286</v>
      </c>
      <c r="F234" s="12"/>
      <c r="G234" s="12">
        <v>75</v>
      </c>
    </row>
    <row r="235" spans="3:7" ht="30" x14ac:dyDescent="0.25">
      <c r="C235" s="13">
        <v>43368</v>
      </c>
      <c r="D235" s="5" t="s">
        <v>471</v>
      </c>
      <c r="E235" s="14">
        <v>369</v>
      </c>
      <c r="F235" s="14">
        <v>160</v>
      </c>
      <c r="G235" s="14"/>
    </row>
    <row r="236" spans="3:7" x14ac:dyDescent="0.25">
      <c r="C236" s="11">
        <v>43368</v>
      </c>
      <c r="D236" s="4" t="s">
        <v>502</v>
      </c>
      <c r="E236" s="12">
        <v>364</v>
      </c>
      <c r="F236" s="12"/>
      <c r="G236" s="12">
        <v>60</v>
      </c>
    </row>
    <row r="237" spans="3:7" x14ac:dyDescent="0.25">
      <c r="C237" s="13">
        <v>43368</v>
      </c>
      <c r="D237" s="5" t="s">
        <v>474</v>
      </c>
      <c r="E237" s="14">
        <v>365</v>
      </c>
      <c r="F237" s="14"/>
      <c r="G237" s="14">
        <v>40</v>
      </c>
    </row>
    <row r="238" spans="3:7" ht="45" x14ac:dyDescent="0.25">
      <c r="C238" s="11">
        <v>43368</v>
      </c>
      <c r="D238" s="4" t="s">
        <v>35</v>
      </c>
      <c r="E238" s="12">
        <v>4911</v>
      </c>
      <c r="F238" s="12"/>
      <c r="G238" s="12">
        <v>5</v>
      </c>
    </row>
    <row r="239" spans="3:7" ht="30" x14ac:dyDescent="0.25">
      <c r="C239" s="13">
        <v>43367</v>
      </c>
      <c r="D239" s="5" t="s">
        <v>421</v>
      </c>
      <c r="E239" s="14">
        <v>9695</v>
      </c>
      <c r="F239" s="14"/>
      <c r="G239" s="14">
        <v>1</v>
      </c>
    </row>
    <row r="240" spans="3:7" ht="30" x14ac:dyDescent="0.25">
      <c r="C240" s="11">
        <v>43367</v>
      </c>
      <c r="D240" s="4" t="s">
        <v>67</v>
      </c>
      <c r="E240" s="12">
        <v>913</v>
      </c>
      <c r="F240" s="12"/>
      <c r="G240" s="12">
        <v>4</v>
      </c>
    </row>
    <row r="241" spans="3:7" x14ac:dyDescent="0.25">
      <c r="C241" s="13">
        <v>43367</v>
      </c>
      <c r="D241" s="5" t="s">
        <v>103</v>
      </c>
      <c r="E241" s="14">
        <v>7366</v>
      </c>
      <c r="F241" s="14"/>
      <c r="G241" s="14">
        <v>1</v>
      </c>
    </row>
    <row r="242" spans="3:7" ht="30" x14ac:dyDescent="0.25">
      <c r="C242" s="11">
        <v>43367</v>
      </c>
      <c r="D242" s="4" t="s">
        <v>452</v>
      </c>
      <c r="E242" s="12" t="s">
        <v>453</v>
      </c>
      <c r="F242" s="12"/>
      <c r="G242" s="12">
        <v>1</v>
      </c>
    </row>
    <row r="243" spans="3:7" ht="45" x14ac:dyDescent="0.25">
      <c r="C243" s="13">
        <v>43367</v>
      </c>
      <c r="D243" s="5" t="s">
        <v>192</v>
      </c>
      <c r="E243" s="14">
        <v>8914</v>
      </c>
      <c r="F243" s="14"/>
      <c r="G243" s="14">
        <v>1</v>
      </c>
    </row>
    <row r="244" spans="3:7" ht="45" x14ac:dyDescent="0.25">
      <c r="C244" s="11">
        <v>43367</v>
      </c>
      <c r="D244" s="4" t="s">
        <v>9</v>
      </c>
      <c r="E244" s="12">
        <v>180</v>
      </c>
      <c r="F244" s="12"/>
      <c r="G244" s="12">
        <v>5</v>
      </c>
    </row>
    <row r="245" spans="3:7" x14ac:dyDescent="0.25">
      <c r="C245" s="13">
        <v>43367</v>
      </c>
      <c r="D245" s="5" t="s">
        <v>20</v>
      </c>
      <c r="E245" s="14">
        <v>1335</v>
      </c>
      <c r="F245" s="14"/>
      <c r="G245" s="14">
        <v>1</v>
      </c>
    </row>
    <row r="246" spans="3:7" ht="30" x14ac:dyDescent="0.25">
      <c r="C246" s="11">
        <v>43367</v>
      </c>
      <c r="D246" s="4" t="s">
        <v>5</v>
      </c>
      <c r="E246" s="12">
        <v>1445</v>
      </c>
      <c r="F246" s="12"/>
      <c r="G246" s="12">
        <v>100</v>
      </c>
    </row>
    <row r="247" spans="3:7" ht="30" x14ac:dyDescent="0.25">
      <c r="C247" s="13">
        <v>43367</v>
      </c>
      <c r="D247" s="5" t="s">
        <v>146</v>
      </c>
      <c r="E247" s="14">
        <v>450</v>
      </c>
      <c r="F247" s="14"/>
      <c r="G247" s="14">
        <v>1</v>
      </c>
    </row>
    <row r="248" spans="3:7" ht="30" x14ac:dyDescent="0.25">
      <c r="C248" s="11">
        <v>43367</v>
      </c>
      <c r="D248" s="4" t="s">
        <v>142</v>
      </c>
      <c r="E248" s="12">
        <v>1426</v>
      </c>
      <c r="F248" s="12"/>
      <c r="G248" s="12">
        <v>4</v>
      </c>
    </row>
    <row r="249" spans="3:7" ht="45" x14ac:dyDescent="0.25">
      <c r="C249" s="13">
        <v>43367</v>
      </c>
      <c r="D249" s="5" t="s">
        <v>161</v>
      </c>
      <c r="E249" s="14">
        <v>588</v>
      </c>
      <c r="F249" s="14"/>
      <c r="G249" s="14">
        <v>2</v>
      </c>
    </row>
    <row r="250" spans="3:7" ht="30" x14ac:dyDescent="0.25">
      <c r="C250" s="11">
        <v>43367</v>
      </c>
      <c r="D250" s="4" t="s">
        <v>271</v>
      </c>
      <c r="E250" s="12">
        <v>3625</v>
      </c>
      <c r="F250" s="12"/>
      <c r="G250" s="12">
        <v>3</v>
      </c>
    </row>
    <row r="251" spans="3:7" ht="30" x14ac:dyDescent="0.25">
      <c r="C251" s="13">
        <v>43367</v>
      </c>
      <c r="D251" s="5" t="s">
        <v>54</v>
      </c>
      <c r="E251" s="14">
        <v>7825</v>
      </c>
      <c r="F251" s="14"/>
      <c r="G251" s="14">
        <v>2</v>
      </c>
    </row>
    <row r="252" spans="3:7" ht="30" x14ac:dyDescent="0.25">
      <c r="C252" s="11">
        <v>43367</v>
      </c>
      <c r="D252" s="4" t="s">
        <v>76</v>
      </c>
      <c r="E252" s="12">
        <v>1429</v>
      </c>
      <c r="F252" s="12"/>
      <c r="G252" s="12">
        <v>20</v>
      </c>
    </row>
    <row r="253" spans="3:7" ht="30" x14ac:dyDescent="0.25">
      <c r="C253" s="13">
        <v>43367</v>
      </c>
      <c r="D253" s="5" t="s">
        <v>77</v>
      </c>
      <c r="E253" s="14">
        <v>1428</v>
      </c>
      <c r="F253" s="14"/>
      <c r="G253" s="14">
        <v>20</v>
      </c>
    </row>
    <row r="254" spans="3:7" ht="30" x14ac:dyDescent="0.25">
      <c r="C254" s="11">
        <v>43367</v>
      </c>
      <c r="D254" s="4" t="s">
        <v>271</v>
      </c>
      <c r="E254" s="12">
        <v>3625</v>
      </c>
      <c r="F254" s="12"/>
      <c r="G254" s="12">
        <v>2</v>
      </c>
    </row>
    <row r="255" spans="3:7" ht="30" x14ac:dyDescent="0.25">
      <c r="C255" s="13">
        <v>43367</v>
      </c>
      <c r="D255" s="5" t="s">
        <v>398</v>
      </c>
      <c r="E255" s="14">
        <v>789</v>
      </c>
      <c r="F255" s="14"/>
      <c r="G255" s="14">
        <v>2</v>
      </c>
    </row>
    <row r="256" spans="3:7" ht="30" x14ac:dyDescent="0.25">
      <c r="C256" s="11">
        <v>43367</v>
      </c>
      <c r="D256" s="4" t="s">
        <v>220</v>
      </c>
      <c r="E256" s="12">
        <v>979</v>
      </c>
      <c r="F256" s="12">
        <v>800</v>
      </c>
      <c r="G256" s="12"/>
    </row>
    <row r="257" spans="3:7" ht="30" x14ac:dyDescent="0.25">
      <c r="C257" s="13">
        <v>43367</v>
      </c>
      <c r="D257" s="5" t="s">
        <v>129</v>
      </c>
      <c r="E257" s="14">
        <v>4866</v>
      </c>
      <c r="F257" s="14"/>
      <c r="G257" s="14">
        <v>1</v>
      </c>
    </row>
    <row r="258" spans="3:7" ht="30" x14ac:dyDescent="0.25">
      <c r="C258" s="11">
        <v>43367</v>
      </c>
      <c r="D258" s="4" t="s">
        <v>451</v>
      </c>
      <c r="E258" s="12">
        <v>4865</v>
      </c>
      <c r="F258" s="12"/>
      <c r="G258" s="12">
        <v>1</v>
      </c>
    </row>
    <row r="259" spans="3:7" ht="30" x14ac:dyDescent="0.25">
      <c r="C259" s="13">
        <v>43367</v>
      </c>
      <c r="D259" s="5" t="s">
        <v>220</v>
      </c>
      <c r="E259" s="14">
        <v>979</v>
      </c>
      <c r="F259" s="14"/>
      <c r="G259" s="14">
        <v>400</v>
      </c>
    </row>
    <row r="260" spans="3:7" ht="30" x14ac:dyDescent="0.25">
      <c r="C260" s="11">
        <v>43367</v>
      </c>
      <c r="D260" s="4" t="s">
        <v>219</v>
      </c>
      <c r="E260" s="12">
        <v>980</v>
      </c>
      <c r="F260" s="12">
        <v>200</v>
      </c>
      <c r="G260" s="12"/>
    </row>
    <row r="261" spans="3:7" ht="30" x14ac:dyDescent="0.25">
      <c r="C261" s="13">
        <v>43367</v>
      </c>
      <c r="D261" s="5" t="s">
        <v>341</v>
      </c>
      <c r="E261" s="14">
        <v>983</v>
      </c>
      <c r="F261" s="14">
        <v>100</v>
      </c>
      <c r="G261" s="14"/>
    </row>
    <row r="262" spans="3:7" ht="30" x14ac:dyDescent="0.25">
      <c r="C262" s="11">
        <v>43367</v>
      </c>
      <c r="D262" s="4" t="s">
        <v>218</v>
      </c>
      <c r="E262" s="12">
        <v>981</v>
      </c>
      <c r="F262" s="12">
        <v>300</v>
      </c>
      <c r="G262" s="12"/>
    </row>
    <row r="263" spans="3:7" ht="30" x14ac:dyDescent="0.25">
      <c r="C263" s="13">
        <v>43367</v>
      </c>
      <c r="D263" s="5" t="s">
        <v>216</v>
      </c>
      <c r="E263" s="14">
        <v>189</v>
      </c>
      <c r="F263" s="14"/>
      <c r="G263" s="14">
        <v>50</v>
      </c>
    </row>
    <row r="264" spans="3:7" ht="30" x14ac:dyDescent="0.25">
      <c r="C264" s="11">
        <v>43367</v>
      </c>
      <c r="D264" s="4" t="s">
        <v>42</v>
      </c>
      <c r="E264" s="12">
        <v>187</v>
      </c>
      <c r="F264" s="12"/>
      <c r="G264" s="12">
        <v>50</v>
      </c>
    </row>
    <row r="265" spans="3:7" ht="30" x14ac:dyDescent="0.25">
      <c r="C265" s="13">
        <v>43367</v>
      </c>
      <c r="D265" s="5" t="s">
        <v>218</v>
      </c>
      <c r="E265" s="14">
        <v>981</v>
      </c>
      <c r="F265" s="14"/>
      <c r="G265" s="14">
        <v>50</v>
      </c>
    </row>
    <row r="266" spans="3:7" ht="30" x14ac:dyDescent="0.25">
      <c r="C266" s="11">
        <v>43367</v>
      </c>
      <c r="D266" s="4" t="s">
        <v>219</v>
      </c>
      <c r="E266" s="12">
        <v>980</v>
      </c>
      <c r="F266" s="12"/>
      <c r="G266" s="12">
        <v>50</v>
      </c>
    </row>
    <row r="267" spans="3:7" ht="45" x14ac:dyDescent="0.25">
      <c r="C267" s="13">
        <v>43367</v>
      </c>
      <c r="D267" s="5" t="s">
        <v>476</v>
      </c>
      <c r="E267" s="14">
        <v>9382</v>
      </c>
      <c r="F267" s="14"/>
      <c r="G267" s="14">
        <v>1</v>
      </c>
    </row>
    <row r="268" spans="3:7" ht="30" x14ac:dyDescent="0.25">
      <c r="C268" s="11">
        <v>43367</v>
      </c>
      <c r="D268" s="4" t="s">
        <v>343</v>
      </c>
      <c r="E268" s="12">
        <v>9491</v>
      </c>
      <c r="F268" s="12">
        <v>16</v>
      </c>
      <c r="G268" s="12"/>
    </row>
    <row r="269" spans="3:7" ht="30" x14ac:dyDescent="0.25">
      <c r="C269" s="13">
        <v>43367</v>
      </c>
      <c r="D269" s="5" t="s">
        <v>76</v>
      </c>
      <c r="E269" s="14">
        <v>1429</v>
      </c>
      <c r="F269" s="14"/>
      <c r="G269" s="14">
        <v>2</v>
      </c>
    </row>
    <row r="270" spans="3:7" ht="30" x14ac:dyDescent="0.25">
      <c r="C270" s="11">
        <v>43367</v>
      </c>
      <c r="D270" s="4" t="s">
        <v>271</v>
      </c>
      <c r="E270" s="12">
        <v>3625</v>
      </c>
      <c r="F270" s="12"/>
      <c r="G270" s="12">
        <v>1</v>
      </c>
    </row>
    <row r="271" spans="3:7" ht="30" x14ac:dyDescent="0.25">
      <c r="C271" s="13">
        <v>43367</v>
      </c>
      <c r="D271" s="5" t="s">
        <v>111</v>
      </c>
      <c r="E271" s="14">
        <v>8214</v>
      </c>
      <c r="F271" s="14"/>
      <c r="G271" s="14">
        <v>10</v>
      </c>
    </row>
    <row r="272" spans="3:7" ht="30" x14ac:dyDescent="0.25">
      <c r="C272" s="11">
        <v>43367</v>
      </c>
      <c r="D272" s="4" t="s">
        <v>289</v>
      </c>
      <c r="E272" s="12">
        <v>308</v>
      </c>
      <c r="F272" s="12"/>
      <c r="G272" s="12">
        <v>1</v>
      </c>
    </row>
    <row r="273" spans="3:7" ht="30" x14ac:dyDescent="0.25">
      <c r="C273" s="13">
        <v>43367</v>
      </c>
      <c r="D273" s="5" t="s">
        <v>77</v>
      </c>
      <c r="E273" s="14">
        <v>1428</v>
      </c>
      <c r="F273" s="14"/>
      <c r="G273" s="14">
        <v>2</v>
      </c>
    </row>
    <row r="274" spans="3:7" ht="30" x14ac:dyDescent="0.25">
      <c r="C274" s="11">
        <v>43367</v>
      </c>
      <c r="D274" s="4" t="s">
        <v>31</v>
      </c>
      <c r="E274" s="12">
        <v>611</v>
      </c>
      <c r="F274" s="12"/>
      <c r="G274" s="12">
        <v>4</v>
      </c>
    </row>
    <row r="275" spans="3:7" ht="30" x14ac:dyDescent="0.25">
      <c r="C275" s="13">
        <v>43367</v>
      </c>
      <c r="D275" s="5" t="s">
        <v>129</v>
      </c>
      <c r="E275" s="14">
        <v>4866</v>
      </c>
      <c r="F275" s="14"/>
      <c r="G275" s="14">
        <v>1</v>
      </c>
    </row>
    <row r="276" spans="3:7" ht="30" x14ac:dyDescent="0.25">
      <c r="C276" s="11">
        <v>43367</v>
      </c>
      <c r="D276" s="4" t="s">
        <v>52</v>
      </c>
      <c r="E276" s="12">
        <v>4863</v>
      </c>
      <c r="F276" s="12"/>
      <c r="G276" s="12">
        <v>1</v>
      </c>
    </row>
    <row r="277" spans="3:7" ht="30" x14ac:dyDescent="0.25">
      <c r="C277" s="13">
        <v>43367</v>
      </c>
      <c r="D277" s="5" t="s">
        <v>129</v>
      </c>
      <c r="E277" s="14">
        <v>4866</v>
      </c>
      <c r="F277" s="14"/>
      <c r="G277" s="14">
        <v>1</v>
      </c>
    </row>
    <row r="278" spans="3:7" ht="30" x14ac:dyDescent="0.25">
      <c r="C278" s="11">
        <v>43367</v>
      </c>
      <c r="D278" s="4" t="s">
        <v>52</v>
      </c>
      <c r="E278" s="12">
        <v>4863</v>
      </c>
      <c r="F278" s="12"/>
      <c r="G278" s="12">
        <v>1</v>
      </c>
    </row>
    <row r="279" spans="3:7" ht="30" x14ac:dyDescent="0.25">
      <c r="C279" s="13">
        <v>43367</v>
      </c>
      <c r="D279" s="5" t="s">
        <v>82</v>
      </c>
      <c r="E279" s="14">
        <v>715</v>
      </c>
      <c r="F279" s="14"/>
      <c r="G279" s="14">
        <v>2</v>
      </c>
    </row>
    <row r="280" spans="3:7" ht="30" x14ac:dyDescent="0.25">
      <c r="C280" s="11">
        <v>43367</v>
      </c>
      <c r="D280" s="4" t="s">
        <v>178</v>
      </c>
      <c r="E280" s="12" t="s">
        <v>179</v>
      </c>
      <c r="F280" s="12"/>
      <c r="G280" s="12">
        <v>1</v>
      </c>
    </row>
    <row r="281" spans="3:7" x14ac:dyDescent="0.25">
      <c r="C281" s="13">
        <v>43367</v>
      </c>
      <c r="D281" s="5" t="s">
        <v>90</v>
      </c>
      <c r="E281" s="14">
        <v>1467</v>
      </c>
      <c r="F281" s="14"/>
      <c r="G281" s="14">
        <v>5</v>
      </c>
    </row>
    <row r="282" spans="3:7" ht="30" x14ac:dyDescent="0.25">
      <c r="C282" s="11">
        <v>43367</v>
      </c>
      <c r="D282" s="4" t="s">
        <v>32</v>
      </c>
      <c r="E282" s="12">
        <v>4523</v>
      </c>
      <c r="F282" s="12"/>
      <c r="G282" s="12">
        <v>10</v>
      </c>
    </row>
    <row r="283" spans="3:7" ht="45" x14ac:dyDescent="0.25">
      <c r="C283" s="13">
        <v>43367</v>
      </c>
      <c r="D283" s="5" t="s">
        <v>29</v>
      </c>
      <c r="E283" s="14">
        <v>610</v>
      </c>
      <c r="F283" s="14"/>
      <c r="G283" s="14">
        <v>1</v>
      </c>
    </row>
    <row r="284" spans="3:7" ht="30" x14ac:dyDescent="0.25">
      <c r="C284" s="11">
        <v>43367</v>
      </c>
      <c r="D284" s="4" t="s">
        <v>30</v>
      </c>
      <c r="E284" s="12">
        <v>609</v>
      </c>
      <c r="F284" s="12"/>
      <c r="G284" s="12">
        <v>3</v>
      </c>
    </row>
    <row r="285" spans="3:7" ht="45" x14ac:dyDescent="0.25">
      <c r="C285" s="13">
        <v>43367</v>
      </c>
      <c r="D285" s="5" t="s">
        <v>28</v>
      </c>
      <c r="E285" s="14">
        <v>608</v>
      </c>
      <c r="F285" s="14"/>
      <c r="G285" s="14">
        <v>4</v>
      </c>
    </row>
    <row r="286" spans="3:7" ht="30" x14ac:dyDescent="0.25">
      <c r="C286" s="11">
        <v>43367</v>
      </c>
      <c r="D286" s="4" t="s">
        <v>238</v>
      </c>
      <c r="E286" s="12">
        <v>4519</v>
      </c>
      <c r="F286" s="12"/>
      <c r="G286" s="12">
        <v>3</v>
      </c>
    </row>
    <row r="287" spans="3:7" ht="30" x14ac:dyDescent="0.25">
      <c r="C287" s="13">
        <v>43367</v>
      </c>
      <c r="D287" s="5" t="s">
        <v>240</v>
      </c>
      <c r="E287" s="14">
        <v>4520</v>
      </c>
      <c r="F287" s="14"/>
      <c r="G287" s="14">
        <v>3</v>
      </c>
    </row>
    <row r="288" spans="3:7" ht="30" x14ac:dyDescent="0.25">
      <c r="C288" s="11">
        <v>43367</v>
      </c>
      <c r="D288" s="4" t="s">
        <v>57</v>
      </c>
      <c r="E288" s="12">
        <v>8825</v>
      </c>
      <c r="F288" s="12"/>
      <c r="G288" s="12">
        <v>2</v>
      </c>
    </row>
    <row r="289" spans="3:7" ht="30" x14ac:dyDescent="0.25">
      <c r="C289" s="13">
        <v>43367</v>
      </c>
      <c r="D289" s="5" t="s">
        <v>58</v>
      </c>
      <c r="E289" s="14">
        <v>8824</v>
      </c>
      <c r="F289" s="14"/>
      <c r="G289" s="14">
        <v>2</v>
      </c>
    </row>
    <row r="290" spans="3:7" ht="45" x14ac:dyDescent="0.25">
      <c r="C290" s="11">
        <v>43367</v>
      </c>
      <c r="D290" s="4" t="s">
        <v>348</v>
      </c>
      <c r="E290" s="12">
        <v>4525</v>
      </c>
      <c r="F290" s="12">
        <v>2</v>
      </c>
      <c r="G290" s="12"/>
    </row>
    <row r="291" spans="3:7" ht="45" x14ac:dyDescent="0.25">
      <c r="C291" s="13">
        <v>43367</v>
      </c>
      <c r="D291" s="5" t="s">
        <v>348</v>
      </c>
      <c r="E291" s="14">
        <v>4525</v>
      </c>
      <c r="F291" s="14"/>
      <c r="G291" s="14">
        <v>2</v>
      </c>
    </row>
    <row r="292" spans="3:7" ht="30" x14ac:dyDescent="0.25">
      <c r="C292" s="11">
        <v>43367</v>
      </c>
      <c r="D292" s="4" t="s">
        <v>392</v>
      </c>
      <c r="E292" s="12">
        <v>4524</v>
      </c>
      <c r="F292" s="12"/>
      <c r="G292" s="12">
        <v>10</v>
      </c>
    </row>
    <row r="293" spans="3:7" x14ac:dyDescent="0.25">
      <c r="C293" s="13">
        <v>43365</v>
      </c>
      <c r="D293" s="5" t="s">
        <v>149</v>
      </c>
      <c r="E293" s="14">
        <v>7979</v>
      </c>
      <c r="F293" s="14"/>
      <c r="G293" s="14">
        <v>1</v>
      </c>
    </row>
    <row r="294" spans="3:7" ht="30" x14ac:dyDescent="0.25">
      <c r="C294" s="11">
        <v>43365</v>
      </c>
      <c r="D294" s="4" t="s">
        <v>142</v>
      </c>
      <c r="E294" s="12">
        <v>1426</v>
      </c>
      <c r="F294" s="12"/>
      <c r="G294" s="12">
        <v>1</v>
      </c>
    </row>
    <row r="295" spans="3:7" ht="45" x14ac:dyDescent="0.25">
      <c r="C295" s="13">
        <v>43364</v>
      </c>
      <c r="D295" s="5" t="s">
        <v>135</v>
      </c>
      <c r="E295" s="14">
        <v>4233</v>
      </c>
      <c r="F295" s="14">
        <v>4</v>
      </c>
      <c r="G295" s="14"/>
    </row>
    <row r="296" spans="3:7" ht="30" x14ac:dyDescent="0.25">
      <c r="C296" s="11">
        <v>43364</v>
      </c>
      <c r="D296" s="4" t="s">
        <v>108</v>
      </c>
      <c r="E296" s="12" t="s">
        <v>109</v>
      </c>
      <c r="F296" s="12">
        <v>3</v>
      </c>
      <c r="G296" s="12"/>
    </row>
    <row r="297" spans="3:7" ht="30" x14ac:dyDescent="0.25">
      <c r="C297" s="13">
        <v>43364</v>
      </c>
      <c r="D297" s="5" t="s">
        <v>534</v>
      </c>
      <c r="E297" s="14" t="s">
        <v>535</v>
      </c>
      <c r="F297" s="14">
        <v>5</v>
      </c>
      <c r="G297" s="14"/>
    </row>
    <row r="298" spans="3:7" ht="30" x14ac:dyDescent="0.25">
      <c r="C298" s="11">
        <v>43364</v>
      </c>
      <c r="D298" s="4" t="s">
        <v>178</v>
      </c>
      <c r="E298" s="12" t="s">
        <v>179</v>
      </c>
      <c r="F298" s="12">
        <v>2</v>
      </c>
      <c r="G298" s="12"/>
    </row>
    <row r="299" spans="3:7" ht="45" x14ac:dyDescent="0.25">
      <c r="C299" s="13">
        <v>43364</v>
      </c>
      <c r="D299" s="5" t="s">
        <v>61</v>
      </c>
      <c r="E299" s="14">
        <v>874</v>
      </c>
      <c r="F299" s="14">
        <v>10</v>
      </c>
      <c r="G299" s="14"/>
    </row>
    <row r="300" spans="3:7" ht="30" x14ac:dyDescent="0.25">
      <c r="C300" s="11">
        <v>43364</v>
      </c>
      <c r="D300" s="4" t="s">
        <v>226</v>
      </c>
      <c r="E300" s="12" t="s">
        <v>227</v>
      </c>
      <c r="F300" s="12">
        <v>3</v>
      </c>
      <c r="G300" s="12"/>
    </row>
    <row r="301" spans="3:7" ht="30" x14ac:dyDescent="0.25">
      <c r="C301" s="13">
        <v>43364</v>
      </c>
      <c r="D301" s="5" t="s">
        <v>171</v>
      </c>
      <c r="E301" s="14" t="s">
        <v>172</v>
      </c>
      <c r="F301" s="14">
        <v>3</v>
      </c>
      <c r="G301" s="14"/>
    </row>
    <row r="302" spans="3:7" ht="45" x14ac:dyDescent="0.25">
      <c r="C302" s="11">
        <v>43364</v>
      </c>
      <c r="D302" s="4" t="s">
        <v>35</v>
      </c>
      <c r="E302" s="12">
        <v>4911</v>
      </c>
      <c r="F302" s="12"/>
      <c r="G302" s="12">
        <v>1</v>
      </c>
    </row>
    <row r="303" spans="3:7" ht="30" x14ac:dyDescent="0.25">
      <c r="C303" s="13">
        <v>43364</v>
      </c>
      <c r="D303" s="5" t="s">
        <v>5</v>
      </c>
      <c r="E303" s="14">
        <v>1445</v>
      </c>
      <c r="F303" s="14"/>
      <c r="G303" s="14">
        <v>100</v>
      </c>
    </row>
    <row r="304" spans="3:7" ht="30" x14ac:dyDescent="0.25">
      <c r="C304" s="11">
        <v>43364</v>
      </c>
      <c r="D304" s="4" t="s">
        <v>178</v>
      </c>
      <c r="E304" s="12" t="s">
        <v>179</v>
      </c>
      <c r="F304" s="12"/>
      <c r="G304" s="12">
        <v>1</v>
      </c>
    </row>
    <row r="305" spans="3:7" ht="75" x14ac:dyDescent="0.25">
      <c r="C305" s="13">
        <v>43364</v>
      </c>
      <c r="D305" s="5" t="s">
        <v>85</v>
      </c>
      <c r="E305" s="14">
        <v>728</v>
      </c>
      <c r="F305" s="14"/>
      <c r="G305" s="14">
        <v>1</v>
      </c>
    </row>
    <row r="306" spans="3:7" ht="60" x14ac:dyDescent="0.25">
      <c r="C306" s="11">
        <v>43364</v>
      </c>
      <c r="D306" s="4" t="s">
        <v>95</v>
      </c>
      <c r="E306" s="12">
        <v>305</v>
      </c>
      <c r="F306" s="12"/>
      <c r="G306" s="12">
        <v>25</v>
      </c>
    </row>
    <row r="307" spans="3:7" ht="45" x14ac:dyDescent="0.25">
      <c r="C307" s="13">
        <v>43364</v>
      </c>
      <c r="D307" s="5" t="s">
        <v>19</v>
      </c>
      <c r="E307" s="14">
        <v>5709</v>
      </c>
      <c r="F307" s="14"/>
      <c r="G307" s="14">
        <v>200</v>
      </c>
    </row>
    <row r="308" spans="3:7" ht="45" x14ac:dyDescent="0.25">
      <c r="C308" s="11">
        <v>43364</v>
      </c>
      <c r="D308" s="4" t="s">
        <v>233</v>
      </c>
      <c r="E308" s="12">
        <v>4909</v>
      </c>
      <c r="F308" s="12"/>
      <c r="G308" s="12">
        <v>12</v>
      </c>
    </row>
    <row r="309" spans="3:7" x14ac:dyDescent="0.25">
      <c r="C309" s="13">
        <v>43364</v>
      </c>
      <c r="D309" s="5" t="s">
        <v>103</v>
      </c>
      <c r="E309" s="14">
        <v>7366</v>
      </c>
      <c r="F309" s="14"/>
      <c r="G309" s="14">
        <v>4</v>
      </c>
    </row>
    <row r="310" spans="3:7" ht="45" x14ac:dyDescent="0.25">
      <c r="C310" s="11">
        <v>43364</v>
      </c>
      <c r="D310" s="4" t="s">
        <v>35</v>
      </c>
      <c r="E310" s="12">
        <v>4911</v>
      </c>
      <c r="F310" s="12"/>
      <c r="G310" s="12">
        <v>12</v>
      </c>
    </row>
    <row r="311" spans="3:7" x14ac:dyDescent="0.25">
      <c r="C311" s="13">
        <v>43364</v>
      </c>
      <c r="D311" s="5" t="s">
        <v>234</v>
      </c>
      <c r="E311" s="14">
        <v>8000</v>
      </c>
      <c r="F311" s="14"/>
      <c r="G311" s="14">
        <v>10</v>
      </c>
    </row>
    <row r="312" spans="3:7" ht="45" x14ac:dyDescent="0.25">
      <c r="C312" s="11">
        <v>43364</v>
      </c>
      <c r="D312" s="4" t="s">
        <v>221</v>
      </c>
      <c r="E312" s="12">
        <v>4907</v>
      </c>
      <c r="F312" s="12"/>
      <c r="G312" s="12">
        <v>11</v>
      </c>
    </row>
    <row r="313" spans="3:7" x14ac:dyDescent="0.25">
      <c r="C313" s="13">
        <v>43364</v>
      </c>
      <c r="D313" s="5" t="s">
        <v>207</v>
      </c>
      <c r="E313" s="14">
        <v>7935</v>
      </c>
      <c r="F313" s="14"/>
      <c r="G313" s="14">
        <v>10</v>
      </c>
    </row>
    <row r="314" spans="3:7" x14ac:dyDescent="0.25">
      <c r="C314" s="11">
        <v>43364</v>
      </c>
      <c r="D314" s="4" t="s">
        <v>36</v>
      </c>
      <c r="E314" s="12">
        <v>7934</v>
      </c>
      <c r="F314" s="12"/>
      <c r="G314" s="12">
        <v>30</v>
      </c>
    </row>
    <row r="315" spans="3:7" ht="45" x14ac:dyDescent="0.25">
      <c r="C315" s="13">
        <v>43364</v>
      </c>
      <c r="D315" s="5" t="s">
        <v>188</v>
      </c>
      <c r="E315" s="14">
        <v>4910</v>
      </c>
      <c r="F315" s="14"/>
      <c r="G315" s="14">
        <v>10</v>
      </c>
    </row>
    <row r="316" spans="3:7" x14ac:dyDescent="0.25">
      <c r="C316" s="11">
        <v>43364</v>
      </c>
      <c r="D316" s="4" t="s">
        <v>37</v>
      </c>
      <c r="E316" s="12">
        <v>7932</v>
      </c>
      <c r="F316" s="12"/>
      <c r="G316" s="12">
        <v>10</v>
      </c>
    </row>
    <row r="317" spans="3:7" ht="30" x14ac:dyDescent="0.25">
      <c r="C317" s="13">
        <v>43364</v>
      </c>
      <c r="D317" s="5" t="s">
        <v>216</v>
      </c>
      <c r="E317" s="14">
        <v>189</v>
      </c>
      <c r="F317" s="14"/>
      <c r="G317" s="14">
        <v>100</v>
      </c>
    </row>
    <row r="318" spans="3:7" ht="30" x14ac:dyDescent="0.25">
      <c r="C318" s="11">
        <v>43364</v>
      </c>
      <c r="D318" s="4" t="s">
        <v>44</v>
      </c>
      <c r="E318" s="12">
        <v>188</v>
      </c>
      <c r="F318" s="12"/>
      <c r="G318" s="12">
        <v>100</v>
      </c>
    </row>
    <row r="319" spans="3:7" ht="30" x14ac:dyDescent="0.25">
      <c r="C319" s="13">
        <v>43364</v>
      </c>
      <c r="D319" s="5" t="s">
        <v>42</v>
      </c>
      <c r="E319" s="14">
        <v>187</v>
      </c>
      <c r="F319" s="14"/>
      <c r="G319" s="14">
        <v>100</v>
      </c>
    </row>
    <row r="320" spans="3:7" ht="30" x14ac:dyDescent="0.25">
      <c r="C320" s="11">
        <v>43364</v>
      </c>
      <c r="D320" s="4" t="s">
        <v>317</v>
      </c>
      <c r="E320" s="12">
        <v>982</v>
      </c>
      <c r="F320" s="12"/>
      <c r="G320" s="12">
        <v>50</v>
      </c>
    </row>
    <row r="321" spans="3:7" ht="30" x14ac:dyDescent="0.25">
      <c r="C321" s="13">
        <v>43364</v>
      </c>
      <c r="D321" s="5" t="s">
        <v>218</v>
      </c>
      <c r="E321" s="14">
        <v>981</v>
      </c>
      <c r="F321" s="14"/>
      <c r="G321" s="14">
        <v>100</v>
      </c>
    </row>
    <row r="322" spans="3:7" ht="30" x14ac:dyDescent="0.25">
      <c r="C322" s="11">
        <v>43364</v>
      </c>
      <c r="D322" s="4" t="s">
        <v>219</v>
      </c>
      <c r="E322" s="12">
        <v>980</v>
      </c>
      <c r="F322" s="12"/>
      <c r="G322" s="12">
        <v>50</v>
      </c>
    </row>
    <row r="323" spans="3:7" ht="30" x14ac:dyDescent="0.25">
      <c r="C323" s="13">
        <v>43364</v>
      </c>
      <c r="D323" s="5" t="s">
        <v>220</v>
      </c>
      <c r="E323" s="14">
        <v>979</v>
      </c>
      <c r="F323" s="14"/>
      <c r="G323" s="14">
        <v>50</v>
      </c>
    </row>
    <row r="324" spans="3:7" ht="45" x14ac:dyDescent="0.25">
      <c r="C324" s="11">
        <v>43364</v>
      </c>
      <c r="D324" s="4" t="s">
        <v>148</v>
      </c>
      <c r="E324" s="12">
        <v>333</v>
      </c>
      <c r="F324" s="12"/>
      <c r="G324" s="12">
        <v>3</v>
      </c>
    </row>
    <row r="325" spans="3:7" ht="45" x14ac:dyDescent="0.25">
      <c r="C325" s="13">
        <v>43364</v>
      </c>
      <c r="D325" s="5" t="s">
        <v>46</v>
      </c>
      <c r="E325" s="14">
        <v>331</v>
      </c>
      <c r="F325" s="14"/>
      <c r="G325" s="14">
        <v>4</v>
      </c>
    </row>
    <row r="326" spans="3:7" ht="45" x14ac:dyDescent="0.25">
      <c r="C326" s="11">
        <v>43364</v>
      </c>
      <c r="D326" s="4" t="s">
        <v>45</v>
      </c>
      <c r="E326" s="12">
        <v>151</v>
      </c>
      <c r="F326" s="12"/>
      <c r="G326" s="12">
        <v>4</v>
      </c>
    </row>
    <row r="327" spans="3:7" ht="30" x14ac:dyDescent="0.25">
      <c r="C327" s="13">
        <v>43364</v>
      </c>
      <c r="D327" s="5" t="s">
        <v>33</v>
      </c>
      <c r="E327" s="14">
        <v>392</v>
      </c>
      <c r="F327" s="14"/>
      <c r="G327" s="14">
        <v>1</v>
      </c>
    </row>
    <row r="328" spans="3:7" ht="45" x14ac:dyDescent="0.25">
      <c r="C328" s="11">
        <v>43364</v>
      </c>
      <c r="D328" s="4" t="s">
        <v>140</v>
      </c>
      <c r="E328" s="12">
        <v>3622</v>
      </c>
      <c r="F328" s="12"/>
      <c r="G328" s="12">
        <v>1</v>
      </c>
    </row>
    <row r="329" spans="3:7" ht="30" x14ac:dyDescent="0.25">
      <c r="C329" s="13">
        <v>43364</v>
      </c>
      <c r="D329" s="5" t="s">
        <v>430</v>
      </c>
      <c r="E329" s="14">
        <v>4893</v>
      </c>
      <c r="F329" s="14"/>
      <c r="G329" s="14">
        <v>1</v>
      </c>
    </row>
    <row r="330" spans="3:7" ht="30" x14ac:dyDescent="0.25">
      <c r="C330" s="11">
        <v>43364</v>
      </c>
      <c r="D330" s="4" t="s">
        <v>58</v>
      </c>
      <c r="E330" s="12">
        <v>8824</v>
      </c>
      <c r="F330" s="12"/>
      <c r="G330" s="12">
        <v>1</v>
      </c>
    </row>
    <row r="331" spans="3:7" ht="30" x14ac:dyDescent="0.25">
      <c r="C331" s="13">
        <v>43364</v>
      </c>
      <c r="D331" s="5" t="s">
        <v>358</v>
      </c>
      <c r="E331" s="14" t="s">
        <v>359</v>
      </c>
      <c r="F331" s="14"/>
      <c r="G331" s="14">
        <v>1</v>
      </c>
    </row>
    <row r="332" spans="3:7" ht="30" x14ac:dyDescent="0.25">
      <c r="C332" s="11">
        <v>43364</v>
      </c>
      <c r="D332" s="4" t="s">
        <v>52</v>
      </c>
      <c r="E332" s="12">
        <v>4863</v>
      </c>
      <c r="F332" s="12"/>
      <c r="G332" s="12">
        <v>1</v>
      </c>
    </row>
    <row r="333" spans="3:7" ht="45" x14ac:dyDescent="0.25">
      <c r="C333" s="13">
        <v>43364</v>
      </c>
      <c r="D333" s="5" t="s">
        <v>29</v>
      </c>
      <c r="E333" s="14">
        <v>610</v>
      </c>
      <c r="F333" s="14"/>
      <c r="G333" s="14">
        <v>2</v>
      </c>
    </row>
    <row r="334" spans="3:7" x14ac:dyDescent="0.25">
      <c r="C334" s="11">
        <v>43364</v>
      </c>
      <c r="D334" s="4" t="s">
        <v>237</v>
      </c>
      <c r="E334" s="12">
        <v>643</v>
      </c>
      <c r="F334" s="12"/>
      <c r="G334" s="12">
        <v>1</v>
      </c>
    </row>
    <row r="335" spans="3:7" ht="30" x14ac:dyDescent="0.25">
      <c r="C335" s="13">
        <v>43364</v>
      </c>
      <c r="D335" s="5" t="s">
        <v>126</v>
      </c>
      <c r="E335" s="14">
        <v>4738</v>
      </c>
      <c r="F335" s="14"/>
      <c r="G335" s="14">
        <v>1</v>
      </c>
    </row>
    <row r="336" spans="3:7" ht="30" x14ac:dyDescent="0.25">
      <c r="C336" s="11">
        <v>43364</v>
      </c>
      <c r="D336" s="4" t="s">
        <v>54</v>
      </c>
      <c r="E336" s="12">
        <v>7825</v>
      </c>
      <c r="F336" s="12"/>
      <c r="G336" s="12">
        <v>3</v>
      </c>
    </row>
    <row r="337" spans="3:7" ht="45" x14ac:dyDescent="0.25">
      <c r="C337" s="13">
        <v>43364</v>
      </c>
      <c r="D337" s="5" t="s">
        <v>55</v>
      </c>
      <c r="E337" s="14">
        <v>8385</v>
      </c>
      <c r="F337" s="14"/>
      <c r="G337" s="14">
        <v>1</v>
      </c>
    </row>
    <row r="338" spans="3:7" ht="30" x14ac:dyDescent="0.25">
      <c r="C338" s="11">
        <v>43364</v>
      </c>
      <c r="D338" s="4" t="s">
        <v>33</v>
      </c>
      <c r="E338" s="12">
        <v>392</v>
      </c>
      <c r="F338" s="12"/>
      <c r="G338" s="12">
        <v>1</v>
      </c>
    </row>
    <row r="339" spans="3:7" ht="30" x14ac:dyDescent="0.25">
      <c r="C339" s="13">
        <v>43364</v>
      </c>
      <c r="D339" s="5" t="s">
        <v>24</v>
      </c>
      <c r="E339" s="14">
        <v>7087</v>
      </c>
      <c r="F339" s="14"/>
      <c r="G339" s="14">
        <v>2</v>
      </c>
    </row>
    <row r="340" spans="3:7" ht="30" x14ac:dyDescent="0.25">
      <c r="C340" s="11">
        <v>43364</v>
      </c>
      <c r="D340" s="4" t="s">
        <v>57</v>
      </c>
      <c r="E340" s="12">
        <v>8825</v>
      </c>
      <c r="F340" s="12"/>
      <c r="G340" s="12">
        <v>1</v>
      </c>
    </row>
    <row r="341" spans="3:7" ht="30" x14ac:dyDescent="0.25">
      <c r="C341" s="13">
        <v>43364</v>
      </c>
      <c r="D341" s="5" t="s">
        <v>58</v>
      </c>
      <c r="E341" s="14">
        <v>8824</v>
      </c>
      <c r="F341" s="14"/>
      <c r="G341" s="14">
        <v>2</v>
      </c>
    </row>
    <row r="342" spans="3:7" ht="30" x14ac:dyDescent="0.25">
      <c r="C342" s="11">
        <v>43364</v>
      </c>
      <c r="D342" s="4" t="s">
        <v>59</v>
      </c>
      <c r="E342" s="12">
        <v>8823</v>
      </c>
      <c r="F342" s="12"/>
      <c r="G342" s="12">
        <v>1</v>
      </c>
    </row>
    <row r="343" spans="3:7" ht="30" x14ac:dyDescent="0.25">
      <c r="C343" s="13">
        <v>43364</v>
      </c>
      <c r="D343" s="5" t="s">
        <v>32</v>
      </c>
      <c r="E343" s="14">
        <v>4523</v>
      </c>
      <c r="F343" s="14"/>
      <c r="G343" s="14">
        <v>10</v>
      </c>
    </row>
    <row r="344" spans="3:7" ht="30" x14ac:dyDescent="0.25">
      <c r="C344" s="11">
        <v>43364</v>
      </c>
      <c r="D344" s="4" t="s">
        <v>167</v>
      </c>
      <c r="E344" s="12">
        <v>1587</v>
      </c>
      <c r="F344" s="12"/>
      <c r="G344" s="12">
        <v>1</v>
      </c>
    </row>
    <row r="345" spans="3:7" x14ac:dyDescent="0.25">
      <c r="C345" s="13">
        <v>43364</v>
      </c>
      <c r="D345" s="5" t="s">
        <v>201</v>
      </c>
      <c r="E345" s="14">
        <v>8764</v>
      </c>
      <c r="F345" s="14"/>
      <c r="G345" s="14">
        <v>1</v>
      </c>
    </row>
    <row r="346" spans="3:7" ht="45" x14ac:dyDescent="0.25">
      <c r="C346" s="11">
        <v>43364</v>
      </c>
      <c r="D346" s="4" t="s">
        <v>26</v>
      </c>
      <c r="E346" s="12">
        <v>476</v>
      </c>
      <c r="F346" s="12"/>
      <c r="G346" s="12">
        <v>4</v>
      </c>
    </row>
    <row r="347" spans="3:7" ht="30" x14ac:dyDescent="0.25">
      <c r="C347" s="13">
        <v>43364</v>
      </c>
      <c r="D347" s="5" t="s">
        <v>99</v>
      </c>
      <c r="E347" s="14">
        <v>4275</v>
      </c>
      <c r="F347" s="14"/>
      <c r="G347" s="14">
        <v>1</v>
      </c>
    </row>
    <row r="348" spans="3:7" ht="30" x14ac:dyDescent="0.25">
      <c r="C348" s="11">
        <v>43363</v>
      </c>
      <c r="D348" s="4" t="s">
        <v>402</v>
      </c>
      <c r="E348" s="12">
        <v>2233</v>
      </c>
      <c r="F348" s="12"/>
      <c r="G348" s="12">
        <v>5</v>
      </c>
    </row>
    <row r="349" spans="3:7" ht="30" x14ac:dyDescent="0.25">
      <c r="C349" s="13">
        <v>43363</v>
      </c>
      <c r="D349" s="5" t="s">
        <v>219</v>
      </c>
      <c r="E349" s="14">
        <v>980</v>
      </c>
      <c r="F349" s="14"/>
      <c r="G349" s="14">
        <v>100</v>
      </c>
    </row>
    <row r="350" spans="3:7" x14ac:dyDescent="0.25">
      <c r="C350" s="11">
        <v>43363</v>
      </c>
      <c r="D350" s="4" t="s">
        <v>103</v>
      </c>
      <c r="E350" s="12">
        <v>7366</v>
      </c>
      <c r="F350" s="12"/>
      <c r="G350" s="12">
        <v>1</v>
      </c>
    </row>
    <row r="351" spans="3:7" ht="30" x14ac:dyDescent="0.25">
      <c r="C351" s="13">
        <v>43363</v>
      </c>
      <c r="D351" s="5" t="s">
        <v>5</v>
      </c>
      <c r="E351" s="14">
        <v>1445</v>
      </c>
      <c r="F351" s="14"/>
      <c r="G351" s="14">
        <v>200</v>
      </c>
    </row>
    <row r="352" spans="3:7" ht="30" x14ac:dyDescent="0.25">
      <c r="C352" s="11">
        <v>43363</v>
      </c>
      <c r="D352" s="4" t="s">
        <v>51</v>
      </c>
      <c r="E352" s="12">
        <v>1444</v>
      </c>
      <c r="F352" s="12"/>
      <c r="G352" s="12">
        <v>100</v>
      </c>
    </row>
    <row r="353" spans="3:7" x14ac:dyDescent="0.25">
      <c r="C353" s="13">
        <v>43363</v>
      </c>
      <c r="D353" s="5" t="s">
        <v>201</v>
      </c>
      <c r="E353" s="14">
        <v>8764</v>
      </c>
      <c r="F353" s="14"/>
      <c r="G353" s="14">
        <v>1</v>
      </c>
    </row>
    <row r="354" spans="3:7" x14ac:dyDescent="0.25">
      <c r="C354" s="11">
        <v>43363</v>
      </c>
      <c r="D354" s="4" t="s">
        <v>303</v>
      </c>
      <c r="E354" s="12">
        <v>7082</v>
      </c>
      <c r="F354" s="12"/>
      <c r="G354" s="12">
        <v>1</v>
      </c>
    </row>
    <row r="355" spans="3:7" ht="30" x14ac:dyDescent="0.25">
      <c r="C355" s="13">
        <v>43363</v>
      </c>
      <c r="D355" s="5" t="s">
        <v>142</v>
      </c>
      <c r="E355" s="14">
        <v>1426</v>
      </c>
      <c r="F355" s="14"/>
      <c r="G355" s="14">
        <v>3</v>
      </c>
    </row>
    <row r="356" spans="3:7" ht="45" x14ac:dyDescent="0.25">
      <c r="C356" s="11">
        <v>43363</v>
      </c>
      <c r="D356" s="4" t="s">
        <v>249</v>
      </c>
      <c r="E356" s="12">
        <v>9701</v>
      </c>
      <c r="F356" s="12"/>
      <c r="G356" s="12">
        <v>4</v>
      </c>
    </row>
    <row r="357" spans="3:7" ht="30" x14ac:dyDescent="0.25">
      <c r="C357" s="13">
        <v>43363</v>
      </c>
      <c r="D357" s="5" t="s">
        <v>483</v>
      </c>
      <c r="E357" s="14">
        <v>80</v>
      </c>
      <c r="F357" s="14">
        <v>200</v>
      </c>
      <c r="G357" s="14"/>
    </row>
    <row r="358" spans="3:7" ht="30" x14ac:dyDescent="0.25">
      <c r="C358" s="11">
        <v>43363</v>
      </c>
      <c r="D358" s="4" t="s">
        <v>484</v>
      </c>
      <c r="E358" s="12">
        <v>7177</v>
      </c>
      <c r="F358" s="12">
        <v>1000</v>
      </c>
      <c r="G358" s="12"/>
    </row>
    <row r="359" spans="3:7" ht="30" x14ac:dyDescent="0.25">
      <c r="C359" s="13">
        <v>43363</v>
      </c>
      <c r="D359" s="5" t="s">
        <v>482</v>
      </c>
      <c r="E359" s="14">
        <v>724</v>
      </c>
      <c r="F359" s="14">
        <v>350</v>
      </c>
      <c r="G359" s="14"/>
    </row>
    <row r="360" spans="3:7" ht="30" x14ac:dyDescent="0.25">
      <c r="C360" s="11">
        <v>43363</v>
      </c>
      <c r="D360" s="4" t="s">
        <v>77</v>
      </c>
      <c r="E360" s="12">
        <v>1428</v>
      </c>
      <c r="F360" s="12"/>
      <c r="G360" s="12">
        <v>10</v>
      </c>
    </row>
    <row r="361" spans="3:7" ht="30" x14ac:dyDescent="0.25">
      <c r="C361" s="13">
        <v>43363</v>
      </c>
      <c r="D361" s="5" t="s">
        <v>402</v>
      </c>
      <c r="E361" s="14">
        <v>2233</v>
      </c>
      <c r="F361" s="14"/>
      <c r="G361" s="14">
        <v>1</v>
      </c>
    </row>
    <row r="362" spans="3:7" ht="30" x14ac:dyDescent="0.25">
      <c r="C362" s="11">
        <v>43363</v>
      </c>
      <c r="D362" s="4" t="s">
        <v>65</v>
      </c>
      <c r="E362" s="12">
        <v>256</v>
      </c>
      <c r="F362" s="12"/>
      <c r="G362" s="12">
        <v>1</v>
      </c>
    </row>
    <row r="363" spans="3:7" ht="30" x14ac:dyDescent="0.25">
      <c r="C363" s="13">
        <v>43363</v>
      </c>
      <c r="D363" s="5" t="s">
        <v>76</v>
      </c>
      <c r="E363" s="14">
        <v>1429</v>
      </c>
      <c r="F363" s="14"/>
      <c r="G363" s="14">
        <v>4</v>
      </c>
    </row>
    <row r="364" spans="3:7" ht="30" x14ac:dyDescent="0.25">
      <c r="C364" s="11">
        <v>43363</v>
      </c>
      <c r="D364" s="4" t="s">
        <v>505</v>
      </c>
      <c r="E364" s="12">
        <v>371</v>
      </c>
      <c r="F364" s="12"/>
      <c r="G364" s="12">
        <v>150</v>
      </c>
    </row>
    <row r="365" spans="3:7" x14ac:dyDescent="0.25">
      <c r="C365" s="13">
        <v>43363</v>
      </c>
      <c r="D365" s="5" t="s">
        <v>493</v>
      </c>
      <c r="E365" s="14">
        <v>2268</v>
      </c>
      <c r="F365" s="14">
        <v>520</v>
      </c>
      <c r="G365" s="14"/>
    </row>
    <row r="366" spans="3:7" ht="30" x14ac:dyDescent="0.25">
      <c r="C366" s="11">
        <v>43363</v>
      </c>
      <c r="D366" s="4" t="s">
        <v>497</v>
      </c>
      <c r="E366" s="12">
        <v>236</v>
      </c>
      <c r="F366" s="12"/>
      <c r="G366" s="12">
        <v>800</v>
      </c>
    </row>
    <row r="367" spans="3:7" ht="30" x14ac:dyDescent="0.25">
      <c r="C367" s="13">
        <v>43363</v>
      </c>
      <c r="D367" s="5" t="s">
        <v>571</v>
      </c>
      <c r="E367" s="14">
        <v>8484</v>
      </c>
      <c r="F367" s="14">
        <v>100</v>
      </c>
      <c r="G367" s="14"/>
    </row>
    <row r="368" spans="3:7" ht="30" x14ac:dyDescent="0.25">
      <c r="C368" s="11">
        <v>43363</v>
      </c>
      <c r="D368" s="4" t="s">
        <v>572</v>
      </c>
      <c r="E368" s="12">
        <v>8052</v>
      </c>
      <c r="F368" s="12">
        <v>130</v>
      </c>
      <c r="G368" s="12"/>
    </row>
    <row r="369" spans="3:7" ht="30" x14ac:dyDescent="0.25">
      <c r="C369" s="13">
        <v>43363</v>
      </c>
      <c r="D369" s="5" t="s">
        <v>501</v>
      </c>
      <c r="E369" s="14">
        <v>1038</v>
      </c>
      <c r="F369" s="14"/>
      <c r="G369" s="14">
        <v>1550</v>
      </c>
    </row>
    <row r="370" spans="3:7" ht="30" x14ac:dyDescent="0.25">
      <c r="C370" s="11">
        <v>43363</v>
      </c>
      <c r="D370" s="4" t="s">
        <v>499</v>
      </c>
      <c r="E370" s="12">
        <v>5118</v>
      </c>
      <c r="F370" s="12">
        <v>1200</v>
      </c>
      <c r="G370" s="12"/>
    </row>
    <row r="371" spans="3:7" ht="30" x14ac:dyDescent="0.25">
      <c r="C371" s="13">
        <v>43363</v>
      </c>
      <c r="D371" s="5" t="s">
        <v>498</v>
      </c>
      <c r="E371" s="14">
        <v>5119</v>
      </c>
      <c r="F371" s="14"/>
      <c r="G371" s="14">
        <v>3600</v>
      </c>
    </row>
    <row r="372" spans="3:7" ht="30" x14ac:dyDescent="0.25">
      <c r="C372" s="11">
        <v>43363</v>
      </c>
      <c r="D372" s="4" t="s">
        <v>470</v>
      </c>
      <c r="E372" s="12">
        <v>5120</v>
      </c>
      <c r="F372" s="12">
        <v>400</v>
      </c>
      <c r="G372" s="12"/>
    </row>
    <row r="373" spans="3:7" x14ac:dyDescent="0.25">
      <c r="C373" s="13">
        <v>43363</v>
      </c>
      <c r="D373" s="5" t="s">
        <v>496</v>
      </c>
      <c r="E373" s="14">
        <v>5019</v>
      </c>
      <c r="F373" s="14">
        <v>190</v>
      </c>
      <c r="G373" s="14"/>
    </row>
    <row r="374" spans="3:7" x14ac:dyDescent="0.25">
      <c r="C374" s="11">
        <v>43363</v>
      </c>
      <c r="D374" s="4" t="s">
        <v>494</v>
      </c>
      <c r="E374" s="12">
        <v>5020</v>
      </c>
      <c r="F374" s="12"/>
      <c r="G374" s="12">
        <v>130</v>
      </c>
    </row>
    <row r="375" spans="3:7" ht="30" x14ac:dyDescent="0.25">
      <c r="C375" s="13">
        <v>43363</v>
      </c>
      <c r="D375" s="5" t="s">
        <v>504</v>
      </c>
      <c r="E375" s="14">
        <v>5087</v>
      </c>
      <c r="F375" s="14">
        <v>200</v>
      </c>
      <c r="G375" s="14"/>
    </row>
    <row r="376" spans="3:7" x14ac:dyDescent="0.25">
      <c r="C376" s="11">
        <v>43363</v>
      </c>
      <c r="D376" s="4" t="s">
        <v>488</v>
      </c>
      <c r="E376" s="12">
        <v>2380</v>
      </c>
      <c r="F376" s="12">
        <v>22</v>
      </c>
      <c r="G376" s="12"/>
    </row>
    <row r="377" spans="3:7" x14ac:dyDescent="0.25">
      <c r="C377" s="13">
        <v>43363</v>
      </c>
      <c r="D377" s="5" t="s">
        <v>472</v>
      </c>
      <c r="E377" s="14">
        <v>4916</v>
      </c>
      <c r="F377" s="14">
        <v>210</v>
      </c>
      <c r="G377" s="14"/>
    </row>
    <row r="378" spans="3:7" ht="30" x14ac:dyDescent="0.25">
      <c r="C378" s="11">
        <v>43363</v>
      </c>
      <c r="D378" s="4" t="s">
        <v>473</v>
      </c>
      <c r="E378" s="12">
        <v>367</v>
      </c>
      <c r="F378" s="12"/>
      <c r="G378" s="12">
        <v>33</v>
      </c>
    </row>
    <row r="379" spans="3:7" x14ac:dyDescent="0.25">
      <c r="C379" s="13">
        <v>43363</v>
      </c>
      <c r="D379" s="5" t="s">
        <v>502</v>
      </c>
      <c r="E379" s="14">
        <v>364</v>
      </c>
      <c r="F379" s="14">
        <v>170</v>
      </c>
      <c r="G379" s="14"/>
    </row>
    <row r="380" spans="3:7" x14ac:dyDescent="0.25">
      <c r="C380" s="11">
        <v>43363</v>
      </c>
      <c r="D380" s="4" t="s">
        <v>474</v>
      </c>
      <c r="E380" s="12">
        <v>365</v>
      </c>
      <c r="F380" s="12"/>
      <c r="G380" s="12">
        <v>39</v>
      </c>
    </row>
    <row r="381" spans="3:7" x14ac:dyDescent="0.25">
      <c r="C381" s="13">
        <v>43363</v>
      </c>
      <c r="D381" s="5" t="s">
        <v>503</v>
      </c>
      <c r="E381" s="14">
        <v>366</v>
      </c>
      <c r="F381" s="14">
        <v>609</v>
      </c>
      <c r="G381" s="14"/>
    </row>
    <row r="382" spans="3:7" ht="45" x14ac:dyDescent="0.25">
      <c r="C382" s="11">
        <v>43363</v>
      </c>
      <c r="D382" s="4" t="s">
        <v>192</v>
      </c>
      <c r="E382" s="12">
        <v>8914</v>
      </c>
      <c r="F382" s="12"/>
      <c r="G382" s="12">
        <v>1</v>
      </c>
    </row>
    <row r="383" spans="3:7" ht="30" x14ac:dyDescent="0.25">
      <c r="C383" s="13">
        <v>43363</v>
      </c>
      <c r="D383" s="5" t="s">
        <v>459</v>
      </c>
      <c r="E383" s="14">
        <v>855</v>
      </c>
      <c r="F383" s="14"/>
      <c r="G383" s="14">
        <v>2</v>
      </c>
    </row>
    <row r="384" spans="3:7" ht="30" x14ac:dyDescent="0.25">
      <c r="C384" s="11">
        <v>43363</v>
      </c>
      <c r="D384" s="4" t="s">
        <v>469</v>
      </c>
      <c r="E384" s="12">
        <v>372</v>
      </c>
      <c r="F384" s="12"/>
      <c r="G384" s="12">
        <v>50</v>
      </c>
    </row>
    <row r="385" spans="3:7" ht="30" x14ac:dyDescent="0.25">
      <c r="C385" s="13">
        <v>43363</v>
      </c>
      <c r="D385" s="5" t="s">
        <v>505</v>
      </c>
      <c r="E385" s="14">
        <v>371</v>
      </c>
      <c r="F385" s="14"/>
      <c r="G385" s="14">
        <v>450</v>
      </c>
    </row>
    <row r="386" spans="3:7" ht="30" x14ac:dyDescent="0.25">
      <c r="C386" s="11">
        <v>43363</v>
      </c>
      <c r="D386" s="4" t="s">
        <v>471</v>
      </c>
      <c r="E386" s="12">
        <v>369</v>
      </c>
      <c r="F386" s="12"/>
      <c r="G386" s="12">
        <v>10</v>
      </c>
    </row>
    <row r="387" spans="3:7" x14ac:dyDescent="0.25">
      <c r="C387" s="13">
        <v>43363</v>
      </c>
      <c r="D387" s="5" t="s">
        <v>472</v>
      </c>
      <c r="E387" s="14">
        <v>4916</v>
      </c>
      <c r="F387" s="14">
        <v>230</v>
      </c>
      <c r="G387" s="14"/>
    </row>
    <row r="388" spans="3:7" x14ac:dyDescent="0.25">
      <c r="C388" s="11">
        <v>43363</v>
      </c>
      <c r="D388" s="4" t="s">
        <v>472</v>
      </c>
      <c r="E388" s="12">
        <v>4916</v>
      </c>
      <c r="F388" s="12"/>
      <c r="G388" s="12">
        <v>30</v>
      </c>
    </row>
    <row r="389" spans="3:7" ht="30" x14ac:dyDescent="0.25">
      <c r="C389" s="13">
        <v>43363</v>
      </c>
      <c r="D389" s="5" t="s">
        <v>463</v>
      </c>
      <c r="E389" s="14">
        <v>4388</v>
      </c>
      <c r="F389" s="14"/>
      <c r="G389" s="14">
        <v>30</v>
      </c>
    </row>
    <row r="390" spans="3:7" ht="30" x14ac:dyDescent="0.25">
      <c r="C390" s="11">
        <v>43363</v>
      </c>
      <c r="D390" s="4" t="s">
        <v>461</v>
      </c>
      <c r="E390" s="12">
        <v>1442</v>
      </c>
      <c r="F390" s="12"/>
      <c r="G390" s="12">
        <v>115</v>
      </c>
    </row>
    <row r="391" spans="3:7" ht="30" x14ac:dyDescent="0.25">
      <c r="C391" s="13">
        <v>43363</v>
      </c>
      <c r="D391" s="5" t="s">
        <v>462</v>
      </c>
      <c r="E391" s="14">
        <v>9738</v>
      </c>
      <c r="F391" s="14"/>
      <c r="G391" s="14">
        <v>115</v>
      </c>
    </row>
    <row r="392" spans="3:7" ht="30" x14ac:dyDescent="0.25">
      <c r="C392" s="11">
        <v>43363</v>
      </c>
      <c r="D392" s="4" t="s">
        <v>473</v>
      </c>
      <c r="E392" s="12">
        <v>367</v>
      </c>
      <c r="F392" s="12"/>
      <c r="G392" s="12">
        <v>30</v>
      </c>
    </row>
    <row r="393" spans="3:7" x14ac:dyDescent="0.25">
      <c r="C393" s="13">
        <v>43363</v>
      </c>
      <c r="D393" s="5" t="s">
        <v>502</v>
      </c>
      <c r="E393" s="14">
        <v>364</v>
      </c>
      <c r="F393" s="14"/>
      <c r="G393" s="14">
        <v>30</v>
      </c>
    </row>
    <row r="394" spans="3:7" x14ac:dyDescent="0.25">
      <c r="C394" s="11">
        <v>43363</v>
      </c>
      <c r="D394" s="4" t="s">
        <v>503</v>
      </c>
      <c r="E394" s="12">
        <v>366</v>
      </c>
      <c r="F394" s="12"/>
      <c r="G394" s="12">
        <v>30</v>
      </c>
    </row>
    <row r="395" spans="3:7" ht="30" x14ac:dyDescent="0.25">
      <c r="C395" s="13">
        <v>43363</v>
      </c>
      <c r="D395" s="5" t="s">
        <v>65</v>
      </c>
      <c r="E395" s="14">
        <v>256</v>
      </c>
      <c r="F395" s="14"/>
      <c r="G395" s="14">
        <v>1</v>
      </c>
    </row>
    <row r="396" spans="3:7" ht="30.75" thickBot="1" x14ac:dyDescent="0.3">
      <c r="C396" s="15">
        <v>43363</v>
      </c>
      <c r="D396" s="6" t="s">
        <v>48</v>
      </c>
      <c r="E396" s="16">
        <v>10194</v>
      </c>
      <c r="F396" s="16"/>
      <c r="G396" s="16">
        <v>100</v>
      </c>
    </row>
    <row r="397" spans="3:7" ht="30" x14ac:dyDescent="0.25">
      <c r="C397" s="13">
        <v>43363</v>
      </c>
      <c r="D397" s="5" t="s">
        <v>216</v>
      </c>
      <c r="E397" s="14">
        <v>189</v>
      </c>
      <c r="F397" s="14"/>
      <c r="G397" s="14">
        <v>50</v>
      </c>
    </row>
    <row r="398" spans="3:7" ht="30" x14ac:dyDescent="0.25">
      <c r="C398" s="11">
        <v>43363</v>
      </c>
      <c r="D398" s="4" t="s">
        <v>44</v>
      </c>
      <c r="E398" s="12">
        <v>188</v>
      </c>
      <c r="F398" s="12"/>
      <c r="G398" s="12">
        <v>50</v>
      </c>
    </row>
    <row r="399" spans="3:7" ht="30" x14ac:dyDescent="0.25">
      <c r="C399" s="13">
        <v>43363</v>
      </c>
      <c r="D399" s="5" t="s">
        <v>42</v>
      </c>
      <c r="E399" s="14">
        <v>187</v>
      </c>
      <c r="F399" s="14"/>
      <c r="G399" s="14">
        <v>50</v>
      </c>
    </row>
    <row r="400" spans="3:7" ht="30" x14ac:dyDescent="0.25">
      <c r="C400" s="11">
        <v>43363</v>
      </c>
      <c r="D400" s="4" t="s">
        <v>65</v>
      </c>
      <c r="E400" s="12">
        <v>256</v>
      </c>
      <c r="F400" s="12"/>
      <c r="G400" s="12">
        <v>1</v>
      </c>
    </row>
    <row r="401" spans="3:7" ht="30" x14ac:dyDescent="0.25">
      <c r="C401" s="13">
        <v>43362</v>
      </c>
      <c r="D401" s="5" t="s">
        <v>57</v>
      </c>
      <c r="E401" s="14">
        <v>8825</v>
      </c>
      <c r="F401" s="14"/>
      <c r="G401" s="14">
        <v>10</v>
      </c>
    </row>
    <row r="402" spans="3:7" x14ac:dyDescent="0.25">
      <c r="C402" s="11">
        <v>43362</v>
      </c>
      <c r="D402" s="4" t="s">
        <v>8</v>
      </c>
      <c r="E402" s="12">
        <v>7094</v>
      </c>
      <c r="F402" s="12"/>
      <c r="G402" s="12">
        <v>10</v>
      </c>
    </row>
    <row r="403" spans="3:7" ht="30" x14ac:dyDescent="0.25">
      <c r="C403" s="13">
        <v>43362</v>
      </c>
      <c r="D403" s="5" t="s">
        <v>142</v>
      </c>
      <c r="E403" s="14">
        <v>1426</v>
      </c>
      <c r="F403" s="14"/>
      <c r="G403" s="14">
        <v>1</v>
      </c>
    </row>
    <row r="404" spans="3:7" ht="30" x14ac:dyDescent="0.25">
      <c r="C404" s="11">
        <v>43362</v>
      </c>
      <c r="D404" s="4" t="s">
        <v>21</v>
      </c>
      <c r="E404" s="12">
        <v>4864</v>
      </c>
      <c r="F404" s="12"/>
      <c r="G404" s="12">
        <v>2</v>
      </c>
    </row>
    <row r="405" spans="3:7" ht="60" x14ac:dyDescent="0.25">
      <c r="C405" s="13">
        <v>43362</v>
      </c>
      <c r="D405" s="5" t="s">
        <v>81</v>
      </c>
      <c r="E405" s="14">
        <v>8957</v>
      </c>
      <c r="F405" s="14">
        <v>5</v>
      </c>
      <c r="G405" s="14"/>
    </row>
    <row r="406" spans="3:7" ht="45" x14ac:dyDescent="0.25">
      <c r="C406" s="11">
        <v>43362</v>
      </c>
      <c r="D406" s="4" t="s">
        <v>190</v>
      </c>
      <c r="E406" s="12">
        <v>9381</v>
      </c>
      <c r="F406" s="12"/>
      <c r="G406" s="12">
        <v>1</v>
      </c>
    </row>
    <row r="407" spans="3:7" ht="30" x14ac:dyDescent="0.25">
      <c r="C407" s="13">
        <v>43362</v>
      </c>
      <c r="D407" s="5" t="s">
        <v>226</v>
      </c>
      <c r="E407" s="14" t="s">
        <v>227</v>
      </c>
      <c r="F407" s="14"/>
      <c r="G407" s="14">
        <v>1</v>
      </c>
    </row>
    <row r="408" spans="3:7" ht="30" x14ac:dyDescent="0.25">
      <c r="C408" s="11">
        <v>43362</v>
      </c>
      <c r="D408" s="4" t="s">
        <v>216</v>
      </c>
      <c r="E408" s="12">
        <v>189</v>
      </c>
      <c r="F408" s="12">
        <v>1000</v>
      </c>
      <c r="G408" s="12"/>
    </row>
    <row r="409" spans="3:7" ht="30" x14ac:dyDescent="0.25">
      <c r="C409" s="13">
        <v>43362</v>
      </c>
      <c r="D409" s="5" t="s">
        <v>44</v>
      </c>
      <c r="E409" s="14">
        <v>188</v>
      </c>
      <c r="F409" s="14">
        <v>300</v>
      </c>
      <c r="G409" s="14"/>
    </row>
    <row r="410" spans="3:7" ht="30" x14ac:dyDescent="0.25">
      <c r="C410" s="11">
        <v>43362</v>
      </c>
      <c r="D410" s="4" t="s">
        <v>42</v>
      </c>
      <c r="E410" s="12">
        <v>187</v>
      </c>
      <c r="F410" s="12">
        <v>1200</v>
      </c>
      <c r="G410" s="12"/>
    </row>
    <row r="411" spans="3:7" x14ac:dyDescent="0.25">
      <c r="C411" s="13">
        <v>43362</v>
      </c>
      <c r="D411" s="5" t="s">
        <v>20</v>
      </c>
      <c r="E411" s="14">
        <v>1335</v>
      </c>
      <c r="F411" s="14"/>
      <c r="G411" s="14">
        <v>2</v>
      </c>
    </row>
    <row r="412" spans="3:7" ht="30" x14ac:dyDescent="0.25">
      <c r="C412" s="11">
        <v>43362</v>
      </c>
      <c r="D412" s="4" t="s">
        <v>76</v>
      </c>
      <c r="E412" s="12">
        <v>1429</v>
      </c>
      <c r="F412" s="12"/>
      <c r="G412" s="12">
        <v>2</v>
      </c>
    </row>
    <row r="413" spans="3:7" ht="45" x14ac:dyDescent="0.25">
      <c r="C413" s="13">
        <v>43362</v>
      </c>
      <c r="D413" s="5" t="s">
        <v>287</v>
      </c>
      <c r="E413" s="14">
        <v>4340</v>
      </c>
      <c r="F413" s="14">
        <v>2</v>
      </c>
      <c r="G413" s="14"/>
    </row>
    <row r="414" spans="3:7" ht="60" x14ac:dyDescent="0.25">
      <c r="C414" s="11">
        <v>43362</v>
      </c>
      <c r="D414" s="4" t="s">
        <v>225</v>
      </c>
      <c r="E414" s="12">
        <v>625</v>
      </c>
      <c r="F414" s="12"/>
      <c r="G414" s="12">
        <v>1</v>
      </c>
    </row>
    <row r="415" spans="3:7" ht="45" x14ac:dyDescent="0.25">
      <c r="C415" s="13">
        <v>43362</v>
      </c>
      <c r="D415" s="5" t="s">
        <v>191</v>
      </c>
      <c r="E415" s="14">
        <v>304</v>
      </c>
      <c r="F415" s="14"/>
      <c r="G415" s="14">
        <v>6</v>
      </c>
    </row>
    <row r="416" spans="3:7" ht="45" x14ac:dyDescent="0.25">
      <c r="C416" s="11">
        <v>43362</v>
      </c>
      <c r="D416" s="4" t="s">
        <v>254</v>
      </c>
      <c r="E416" s="12">
        <v>128</v>
      </c>
      <c r="F416" s="12">
        <v>5</v>
      </c>
      <c r="G416" s="12"/>
    </row>
    <row r="417" spans="3:7" ht="30" x14ac:dyDescent="0.25">
      <c r="C417" s="13">
        <v>43362</v>
      </c>
      <c r="D417" s="5" t="s">
        <v>54</v>
      </c>
      <c r="E417" s="14">
        <v>7825</v>
      </c>
      <c r="F417" s="14">
        <v>2</v>
      </c>
      <c r="G417" s="14"/>
    </row>
    <row r="418" spans="3:7" ht="45" x14ac:dyDescent="0.25">
      <c r="C418" s="11">
        <v>43362</v>
      </c>
      <c r="D418" s="4" t="s">
        <v>161</v>
      </c>
      <c r="E418" s="12">
        <v>588</v>
      </c>
      <c r="F418" s="12">
        <v>10</v>
      </c>
      <c r="G418" s="12"/>
    </row>
    <row r="419" spans="3:7" ht="45" x14ac:dyDescent="0.25">
      <c r="C419" s="13">
        <v>43362</v>
      </c>
      <c r="D419" s="5" t="s">
        <v>94</v>
      </c>
      <c r="E419" s="14">
        <v>289</v>
      </c>
      <c r="F419" s="14">
        <v>8</v>
      </c>
      <c r="G419" s="14"/>
    </row>
    <row r="420" spans="3:7" ht="30" x14ac:dyDescent="0.25">
      <c r="C420" s="11">
        <v>43362</v>
      </c>
      <c r="D420" s="4" t="s">
        <v>106</v>
      </c>
      <c r="E420" s="12">
        <v>309</v>
      </c>
      <c r="F420" s="12">
        <v>3</v>
      </c>
      <c r="G420" s="12"/>
    </row>
    <row r="421" spans="3:7" ht="30" x14ac:dyDescent="0.25">
      <c r="C421" s="13">
        <v>43362</v>
      </c>
      <c r="D421" s="5" t="s">
        <v>297</v>
      </c>
      <c r="E421" s="14">
        <v>2031</v>
      </c>
      <c r="F421" s="14">
        <v>5</v>
      </c>
      <c r="G421" s="14"/>
    </row>
    <row r="422" spans="3:7" ht="30" x14ac:dyDescent="0.25">
      <c r="C422" s="11">
        <v>43362</v>
      </c>
      <c r="D422" s="4" t="s">
        <v>142</v>
      </c>
      <c r="E422" s="12">
        <v>1426</v>
      </c>
      <c r="F422" s="12"/>
      <c r="G422" s="12">
        <v>1</v>
      </c>
    </row>
    <row r="423" spans="3:7" x14ac:dyDescent="0.25">
      <c r="C423" s="13">
        <v>43362</v>
      </c>
      <c r="D423" s="5" t="s">
        <v>474</v>
      </c>
      <c r="E423" s="14">
        <v>365</v>
      </c>
      <c r="F423" s="14"/>
      <c r="G423" s="14">
        <v>160</v>
      </c>
    </row>
    <row r="424" spans="3:7" x14ac:dyDescent="0.25">
      <c r="C424" s="11">
        <v>43362</v>
      </c>
      <c r="D424" s="4" t="s">
        <v>474</v>
      </c>
      <c r="E424" s="12">
        <v>365</v>
      </c>
      <c r="F424" s="12">
        <v>354</v>
      </c>
      <c r="G424" s="12"/>
    </row>
    <row r="425" spans="3:7" ht="75" x14ac:dyDescent="0.25">
      <c r="C425" s="13">
        <v>43362</v>
      </c>
      <c r="D425" s="5" t="s">
        <v>84</v>
      </c>
      <c r="E425" s="14">
        <v>462</v>
      </c>
      <c r="F425" s="14"/>
      <c r="G425" s="14">
        <v>1</v>
      </c>
    </row>
    <row r="426" spans="3:7" ht="45" x14ac:dyDescent="0.25">
      <c r="C426" s="11">
        <v>43362</v>
      </c>
      <c r="D426" s="4" t="s">
        <v>156</v>
      </c>
      <c r="E426" s="12">
        <v>1470</v>
      </c>
      <c r="F426" s="12"/>
      <c r="G426" s="12">
        <v>1</v>
      </c>
    </row>
    <row r="427" spans="3:7" ht="30" x14ac:dyDescent="0.25">
      <c r="C427" s="13">
        <v>43362</v>
      </c>
      <c r="D427" s="5" t="s">
        <v>126</v>
      </c>
      <c r="E427" s="14">
        <v>4738</v>
      </c>
      <c r="F427" s="14"/>
      <c r="G427" s="14">
        <v>1</v>
      </c>
    </row>
    <row r="428" spans="3:7" ht="30" x14ac:dyDescent="0.25">
      <c r="C428" s="11">
        <v>43362</v>
      </c>
      <c r="D428" s="4" t="s">
        <v>126</v>
      </c>
      <c r="E428" s="12">
        <v>4738</v>
      </c>
      <c r="F428" s="12"/>
      <c r="G428" s="12">
        <v>1</v>
      </c>
    </row>
    <row r="429" spans="3:7" ht="45" x14ac:dyDescent="0.25">
      <c r="C429" s="13">
        <v>43362</v>
      </c>
      <c r="D429" s="5" t="s">
        <v>39</v>
      </c>
      <c r="E429" s="14">
        <v>1452</v>
      </c>
      <c r="F429" s="14">
        <v>2</v>
      </c>
      <c r="G429" s="14"/>
    </row>
    <row r="430" spans="3:7" x14ac:dyDescent="0.25">
      <c r="C430" s="11">
        <v>43362</v>
      </c>
      <c r="D430" s="4" t="s">
        <v>27</v>
      </c>
      <c r="E430" s="12">
        <v>537</v>
      </c>
      <c r="F430" s="12"/>
      <c r="G430" s="12">
        <v>3</v>
      </c>
    </row>
    <row r="431" spans="3:7" ht="30" x14ac:dyDescent="0.25">
      <c r="C431" s="13">
        <v>43362</v>
      </c>
      <c r="D431" s="5" t="s">
        <v>238</v>
      </c>
      <c r="E431" s="14">
        <v>4519</v>
      </c>
      <c r="F431" s="14"/>
      <c r="G431" s="14">
        <v>1</v>
      </c>
    </row>
    <row r="432" spans="3:7" ht="30" x14ac:dyDescent="0.25">
      <c r="C432" s="11">
        <v>43362</v>
      </c>
      <c r="D432" s="4" t="s">
        <v>239</v>
      </c>
      <c r="E432" s="12">
        <v>615</v>
      </c>
      <c r="F432" s="12"/>
      <c r="G432" s="12">
        <v>1</v>
      </c>
    </row>
    <row r="433" spans="3:7" ht="45" x14ac:dyDescent="0.25">
      <c r="C433" s="13">
        <v>43362</v>
      </c>
      <c r="D433" s="5" t="s">
        <v>55</v>
      </c>
      <c r="E433" s="14">
        <v>8385</v>
      </c>
      <c r="F433" s="14"/>
      <c r="G433" s="14">
        <v>1</v>
      </c>
    </row>
    <row r="434" spans="3:7" ht="60" x14ac:dyDescent="0.25">
      <c r="C434" s="11">
        <v>43362</v>
      </c>
      <c r="D434" s="4" t="s">
        <v>68</v>
      </c>
      <c r="E434" s="12">
        <v>9526</v>
      </c>
      <c r="F434" s="12"/>
      <c r="G434" s="12">
        <v>5</v>
      </c>
    </row>
    <row r="435" spans="3:7" ht="45" x14ac:dyDescent="0.25">
      <c r="C435" s="13">
        <v>43362</v>
      </c>
      <c r="D435" s="5" t="s">
        <v>69</v>
      </c>
      <c r="E435" s="14">
        <v>9527</v>
      </c>
      <c r="F435" s="14"/>
      <c r="G435" s="14">
        <v>10</v>
      </c>
    </row>
    <row r="436" spans="3:7" ht="30" x14ac:dyDescent="0.25">
      <c r="C436" s="11">
        <v>43362</v>
      </c>
      <c r="D436" s="4" t="s">
        <v>57</v>
      </c>
      <c r="E436" s="12">
        <v>8825</v>
      </c>
      <c r="F436" s="12"/>
      <c r="G436" s="12">
        <v>1</v>
      </c>
    </row>
    <row r="437" spans="3:7" ht="30" x14ac:dyDescent="0.25">
      <c r="C437" s="13">
        <v>43362</v>
      </c>
      <c r="D437" s="5" t="s">
        <v>518</v>
      </c>
      <c r="E437" s="14">
        <v>7085</v>
      </c>
      <c r="F437" s="14"/>
      <c r="G437" s="14">
        <v>2</v>
      </c>
    </row>
    <row r="438" spans="3:7" ht="45" x14ac:dyDescent="0.25">
      <c r="C438" s="11">
        <v>43362</v>
      </c>
      <c r="D438" s="4" t="s">
        <v>61</v>
      </c>
      <c r="E438" s="12">
        <v>874</v>
      </c>
      <c r="F438" s="12"/>
      <c r="G438" s="12">
        <v>2</v>
      </c>
    </row>
    <row r="439" spans="3:7" ht="30" x14ac:dyDescent="0.25">
      <c r="C439" s="13">
        <v>43362</v>
      </c>
      <c r="D439" s="5" t="s">
        <v>32</v>
      </c>
      <c r="E439" s="14">
        <v>4523</v>
      </c>
      <c r="F439" s="14"/>
      <c r="G439" s="14">
        <v>20</v>
      </c>
    </row>
    <row r="440" spans="3:7" x14ac:dyDescent="0.25">
      <c r="C440" s="11">
        <v>43362</v>
      </c>
      <c r="D440" s="4" t="s">
        <v>103</v>
      </c>
      <c r="E440" s="12">
        <v>7366</v>
      </c>
      <c r="F440" s="12"/>
      <c r="G440" s="12">
        <v>6</v>
      </c>
    </row>
    <row r="441" spans="3:7" ht="30" x14ac:dyDescent="0.25">
      <c r="C441" s="13">
        <v>43362</v>
      </c>
      <c r="D441" s="5" t="s">
        <v>168</v>
      </c>
      <c r="E441" s="14">
        <v>700</v>
      </c>
      <c r="F441" s="14"/>
      <c r="G441" s="14">
        <v>2</v>
      </c>
    </row>
    <row r="442" spans="3:7" ht="45" x14ac:dyDescent="0.25">
      <c r="C442" s="11">
        <v>43362</v>
      </c>
      <c r="D442" s="4" t="s">
        <v>35</v>
      </c>
      <c r="E442" s="12">
        <v>4911</v>
      </c>
      <c r="F442" s="12"/>
      <c r="G442" s="12">
        <v>1</v>
      </c>
    </row>
    <row r="443" spans="3:7" ht="45" x14ac:dyDescent="0.25">
      <c r="C443" s="13">
        <v>43362</v>
      </c>
      <c r="D443" s="5" t="s">
        <v>400</v>
      </c>
      <c r="E443" s="14">
        <v>177</v>
      </c>
      <c r="F443" s="14">
        <v>18</v>
      </c>
      <c r="G443" s="14"/>
    </row>
    <row r="444" spans="3:7" x14ac:dyDescent="0.25">
      <c r="C444" s="11">
        <v>43361</v>
      </c>
      <c r="D444" s="4" t="s">
        <v>170</v>
      </c>
      <c r="E444" s="12">
        <v>1906</v>
      </c>
      <c r="F444" s="12"/>
      <c r="G444" s="12">
        <v>1</v>
      </c>
    </row>
    <row r="445" spans="3:7" x14ac:dyDescent="0.25">
      <c r="C445" s="13">
        <v>43361</v>
      </c>
      <c r="D445" s="5" t="s">
        <v>231</v>
      </c>
      <c r="E445" s="14">
        <v>1907</v>
      </c>
      <c r="F445" s="14"/>
      <c r="G445" s="14">
        <v>1</v>
      </c>
    </row>
    <row r="446" spans="3:7" ht="30" x14ac:dyDescent="0.25">
      <c r="C446" s="11">
        <v>43361</v>
      </c>
      <c r="D446" s="4" t="s">
        <v>108</v>
      </c>
      <c r="E446" s="12" t="s">
        <v>109</v>
      </c>
      <c r="F446" s="12"/>
      <c r="G446" s="12">
        <v>1</v>
      </c>
    </row>
    <row r="447" spans="3:7" ht="30" x14ac:dyDescent="0.25">
      <c r="C447" s="13">
        <v>43361</v>
      </c>
      <c r="D447" s="5" t="s">
        <v>66</v>
      </c>
      <c r="E447" s="14">
        <v>2234</v>
      </c>
      <c r="F447" s="14"/>
      <c r="G447" s="14">
        <v>5</v>
      </c>
    </row>
    <row r="448" spans="3:7" ht="30" x14ac:dyDescent="0.25">
      <c r="C448" s="11">
        <v>43361</v>
      </c>
      <c r="D448" s="4" t="s">
        <v>66</v>
      </c>
      <c r="E448" s="12">
        <v>2234</v>
      </c>
      <c r="F448" s="12"/>
      <c r="G448" s="12">
        <v>5</v>
      </c>
    </row>
    <row r="449" spans="3:7" ht="30" x14ac:dyDescent="0.25">
      <c r="C449" s="13">
        <v>43361</v>
      </c>
      <c r="D449" s="5" t="s">
        <v>142</v>
      </c>
      <c r="E449" s="14">
        <v>1426</v>
      </c>
      <c r="F449" s="14"/>
      <c r="G449" s="14">
        <v>1</v>
      </c>
    </row>
    <row r="450" spans="3:7" ht="30" x14ac:dyDescent="0.25">
      <c r="C450" s="11">
        <v>43361</v>
      </c>
      <c r="D450" s="4" t="s">
        <v>414</v>
      </c>
      <c r="E450" s="12">
        <v>10094</v>
      </c>
      <c r="F450" s="12"/>
      <c r="G450" s="12">
        <v>1</v>
      </c>
    </row>
    <row r="451" spans="3:7" ht="30" x14ac:dyDescent="0.25">
      <c r="C451" s="13">
        <v>43361</v>
      </c>
      <c r="D451" s="5" t="s">
        <v>531</v>
      </c>
      <c r="E451" s="14">
        <v>10710</v>
      </c>
      <c r="F451" s="14"/>
      <c r="G451" s="14">
        <v>1</v>
      </c>
    </row>
    <row r="452" spans="3:7" ht="30" x14ac:dyDescent="0.25">
      <c r="C452" s="11">
        <v>43361</v>
      </c>
      <c r="D452" s="4" t="s">
        <v>464</v>
      </c>
      <c r="E452" s="12">
        <v>10712</v>
      </c>
      <c r="F452" s="12"/>
      <c r="G452" s="12">
        <v>1</v>
      </c>
    </row>
    <row r="453" spans="3:7" x14ac:dyDescent="0.25">
      <c r="C453" s="13">
        <v>43361</v>
      </c>
      <c r="D453" s="5" t="s">
        <v>20</v>
      </c>
      <c r="E453" s="14">
        <v>1335</v>
      </c>
      <c r="F453" s="14"/>
      <c r="G453" s="14">
        <v>5</v>
      </c>
    </row>
    <row r="454" spans="3:7" ht="45" x14ac:dyDescent="0.25">
      <c r="C454" s="11">
        <v>43361</v>
      </c>
      <c r="D454" s="4" t="s">
        <v>26</v>
      </c>
      <c r="E454" s="12">
        <v>476</v>
      </c>
      <c r="F454" s="12"/>
      <c r="G454" s="12">
        <v>12</v>
      </c>
    </row>
    <row r="455" spans="3:7" ht="30" x14ac:dyDescent="0.25">
      <c r="C455" s="13">
        <v>43361</v>
      </c>
      <c r="D455" s="5" t="s">
        <v>76</v>
      </c>
      <c r="E455" s="14">
        <v>1429</v>
      </c>
      <c r="F455" s="14"/>
      <c r="G455" s="14">
        <v>2</v>
      </c>
    </row>
    <row r="456" spans="3:7" ht="30" x14ac:dyDescent="0.25">
      <c r="C456" s="11">
        <v>43361</v>
      </c>
      <c r="D456" s="4" t="s">
        <v>77</v>
      </c>
      <c r="E456" s="12">
        <v>1428</v>
      </c>
      <c r="F456" s="12"/>
      <c r="G456" s="12">
        <v>6</v>
      </c>
    </row>
    <row r="457" spans="3:7" ht="30" x14ac:dyDescent="0.25">
      <c r="C457" s="13">
        <v>43361</v>
      </c>
      <c r="D457" s="5" t="s">
        <v>145</v>
      </c>
      <c r="E457" s="14">
        <v>911</v>
      </c>
      <c r="F457" s="14"/>
      <c r="G457" s="14">
        <v>1</v>
      </c>
    </row>
    <row r="458" spans="3:7" ht="45" x14ac:dyDescent="0.25">
      <c r="C458" s="11">
        <v>43361</v>
      </c>
      <c r="D458" s="4" t="s">
        <v>140</v>
      </c>
      <c r="E458" s="12">
        <v>3622</v>
      </c>
      <c r="F458" s="12"/>
      <c r="G458" s="12">
        <v>1</v>
      </c>
    </row>
    <row r="459" spans="3:7" ht="75" x14ac:dyDescent="0.25">
      <c r="C459" s="13">
        <v>43361</v>
      </c>
      <c r="D459" s="5" t="s">
        <v>137</v>
      </c>
      <c r="E459" s="14">
        <v>8921</v>
      </c>
      <c r="F459" s="14">
        <v>12</v>
      </c>
      <c r="G459" s="14"/>
    </row>
    <row r="460" spans="3:7" ht="30" x14ac:dyDescent="0.25">
      <c r="C460" s="11">
        <v>43361</v>
      </c>
      <c r="D460" s="4" t="s">
        <v>210</v>
      </c>
      <c r="E460" s="12">
        <v>178</v>
      </c>
      <c r="F460" s="12"/>
      <c r="G460" s="12">
        <v>1</v>
      </c>
    </row>
    <row r="461" spans="3:7" ht="30" x14ac:dyDescent="0.25">
      <c r="C461" s="13">
        <v>43361</v>
      </c>
      <c r="D461" s="5" t="s">
        <v>271</v>
      </c>
      <c r="E461" s="14">
        <v>3625</v>
      </c>
      <c r="F461" s="14"/>
      <c r="G461" s="14">
        <v>1</v>
      </c>
    </row>
    <row r="462" spans="3:7" ht="45" x14ac:dyDescent="0.25">
      <c r="C462" s="11">
        <v>43361</v>
      </c>
      <c r="D462" s="4" t="s">
        <v>70</v>
      </c>
      <c r="E462" s="12">
        <v>5112</v>
      </c>
      <c r="F462" s="12"/>
      <c r="G462" s="12">
        <v>4</v>
      </c>
    </row>
    <row r="463" spans="3:7" ht="30" x14ac:dyDescent="0.25">
      <c r="C463" s="13">
        <v>43361</v>
      </c>
      <c r="D463" s="5" t="s">
        <v>22</v>
      </c>
      <c r="E463" s="14">
        <v>4330</v>
      </c>
      <c r="F463" s="14"/>
      <c r="G463" s="14">
        <v>3</v>
      </c>
    </row>
    <row r="464" spans="3:7" ht="45" x14ac:dyDescent="0.25">
      <c r="C464" s="11">
        <v>43361</v>
      </c>
      <c r="D464" s="4" t="s">
        <v>202</v>
      </c>
      <c r="E464" s="12">
        <v>693</v>
      </c>
      <c r="F464" s="12"/>
      <c r="G464" s="12">
        <v>3</v>
      </c>
    </row>
    <row r="465" spans="3:7" ht="30" x14ac:dyDescent="0.25">
      <c r="C465" s="13">
        <v>43361</v>
      </c>
      <c r="D465" s="5" t="s">
        <v>198</v>
      </c>
      <c r="E465" s="14">
        <v>681</v>
      </c>
      <c r="F465" s="14">
        <v>4</v>
      </c>
      <c r="G465" s="14"/>
    </row>
    <row r="466" spans="3:7" ht="45" x14ac:dyDescent="0.25">
      <c r="C466" s="11">
        <v>43361</v>
      </c>
      <c r="D466" s="4" t="s">
        <v>89</v>
      </c>
      <c r="E466" s="12">
        <v>155</v>
      </c>
      <c r="F466" s="12"/>
      <c r="G466" s="12">
        <v>10</v>
      </c>
    </row>
    <row r="467" spans="3:7" ht="45" x14ac:dyDescent="0.25">
      <c r="C467" s="13">
        <v>43361</v>
      </c>
      <c r="D467" s="5" t="s">
        <v>105</v>
      </c>
      <c r="E467" s="14">
        <v>1006</v>
      </c>
      <c r="F467" s="14"/>
      <c r="G467" s="14">
        <v>1</v>
      </c>
    </row>
    <row r="468" spans="3:7" ht="30" x14ac:dyDescent="0.25">
      <c r="C468" s="11">
        <v>43361</v>
      </c>
      <c r="D468" s="4" t="s">
        <v>106</v>
      </c>
      <c r="E468" s="12">
        <v>309</v>
      </c>
      <c r="F468" s="12"/>
      <c r="G468" s="12">
        <v>1</v>
      </c>
    </row>
    <row r="469" spans="3:7" ht="30" x14ac:dyDescent="0.25">
      <c r="C469" s="13">
        <v>43361</v>
      </c>
      <c r="D469" s="5" t="s">
        <v>528</v>
      </c>
      <c r="E469" s="14">
        <v>10709</v>
      </c>
      <c r="F469" s="14"/>
      <c r="G469" s="14">
        <v>1</v>
      </c>
    </row>
    <row r="470" spans="3:7" ht="45" x14ac:dyDescent="0.25">
      <c r="C470" s="11">
        <v>43361</v>
      </c>
      <c r="D470" s="4" t="s">
        <v>88</v>
      </c>
      <c r="E470" s="12">
        <v>4277</v>
      </c>
      <c r="F470" s="12"/>
      <c r="G470" s="12">
        <v>2</v>
      </c>
    </row>
    <row r="471" spans="3:7" x14ac:dyDescent="0.25">
      <c r="C471" s="13">
        <v>43361</v>
      </c>
      <c r="D471" s="5" t="s">
        <v>90</v>
      </c>
      <c r="E471" s="14">
        <v>1467</v>
      </c>
      <c r="F471" s="14"/>
      <c r="G471" s="14">
        <v>1</v>
      </c>
    </row>
    <row r="472" spans="3:7" ht="30" x14ac:dyDescent="0.25">
      <c r="C472" s="11">
        <v>43361</v>
      </c>
      <c r="D472" s="4" t="s">
        <v>71</v>
      </c>
      <c r="E472" s="12">
        <v>1435</v>
      </c>
      <c r="F472" s="12">
        <v>1</v>
      </c>
      <c r="G472" s="12"/>
    </row>
    <row r="473" spans="3:7" ht="30" x14ac:dyDescent="0.25">
      <c r="C473" s="13">
        <v>43361</v>
      </c>
      <c r="D473" s="5" t="s">
        <v>146</v>
      </c>
      <c r="E473" s="14">
        <v>450</v>
      </c>
      <c r="F473" s="14"/>
      <c r="G473" s="14">
        <v>1</v>
      </c>
    </row>
    <row r="474" spans="3:7" x14ac:dyDescent="0.25">
      <c r="C474" s="11">
        <v>43361</v>
      </c>
      <c r="D474" s="4" t="s">
        <v>83</v>
      </c>
      <c r="E474" s="12">
        <v>842</v>
      </c>
      <c r="F474" s="12"/>
      <c r="G474" s="12">
        <v>4</v>
      </c>
    </row>
    <row r="475" spans="3:7" x14ac:dyDescent="0.25">
      <c r="C475" s="13">
        <v>43361</v>
      </c>
      <c r="D475" s="5" t="s">
        <v>201</v>
      </c>
      <c r="E475" s="14">
        <v>8764</v>
      </c>
      <c r="F475" s="14"/>
      <c r="G475" s="14">
        <v>1</v>
      </c>
    </row>
    <row r="476" spans="3:7" x14ac:dyDescent="0.25">
      <c r="C476" s="11">
        <v>43361</v>
      </c>
      <c r="D476" s="4" t="s">
        <v>127</v>
      </c>
      <c r="E476" s="12">
        <v>7360</v>
      </c>
      <c r="F476" s="12"/>
      <c r="G476" s="12">
        <v>5</v>
      </c>
    </row>
    <row r="477" spans="3:7" x14ac:dyDescent="0.25">
      <c r="C477" s="13">
        <v>43361</v>
      </c>
      <c r="D477" s="5" t="s">
        <v>435</v>
      </c>
      <c r="E477" s="14">
        <v>4350</v>
      </c>
      <c r="F477" s="14"/>
      <c r="G477" s="14">
        <v>1</v>
      </c>
    </row>
    <row r="478" spans="3:7" ht="30" x14ac:dyDescent="0.25">
      <c r="C478" s="11">
        <v>43361</v>
      </c>
      <c r="D478" s="4" t="s">
        <v>33</v>
      </c>
      <c r="E478" s="12">
        <v>392</v>
      </c>
      <c r="F478" s="12"/>
      <c r="G478" s="12">
        <v>1</v>
      </c>
    </row>
    <row r="479" spans="3:7" ht="45" x14ac:dyDescent="0.25">
      <c r="C479" s="13">
        <v>43361</v>
      </c>
      <c r="D479" s="5" t="s">
        <v>41</v>
      </c>
      <c r="E479" s="14">
        <v>765</v>
      </c>
      <c r="F479" s="14"/>
      <c r="G479" s="14">
        <v>1</v>
      </c>
    </row>
    <row r="480" spans="3:7" ht="45" x14ac:dyDescent="0.25">
      <c r="C480" s="11">
        <v>43361</v>
      </c>
      <c r="D480" s="4" t="s">
        <v>35</v>
      </c>
      <c r="E480" s="12">
        <v>4911</v>
      </c>
      <c r="F480" s="12"/>
      <c r="G480" s="12">
        <v>1</v>
      </c>
    </row>
    <row r="481" spans="3:7" ht="45" x14ac:dyDescent="0.25">
      <c r="C481" s="13">
        <v>43361</v>
      </c>
      <c r="D481" s="5" t="s">
        <v>188</v>
      </c>
      <c r="E481" s="14">
        <v>4910</v>
      </c>
      <c r="F481" s="14"/>
      <c r="G481" s="14">
        <v>1</v>
      </c>
    </row>
    <row r="482" spans="3:7" ht="30" x14ac:dyDescent="0.25">
      <c r="C482" s="11">
        <v>43361</v>
      </c>
      <c r="D482" s="4" t="s">
        <v>50</v>
      </c>
      <c r="E482" s="12">
        <v>1446</v>
      </c>
      <c r="F482" s="12"/>
      <c r="G482" s="12">
        <v>100</v>
      </c>
    </row>
    <row r="483" spans="3:7" ht="30" x14ac:dyDescent="0.25">
      <c r="C483" s="13">
        <v>43361</v>
      </c>
      <c r="D483" s="5" t="s">
        <v>129</v>
      </c>
      <c r="E483" s="14">
        <v>4866</v>
      </c>
      <c r="F483" s="14"/>
      <c r="G483" s="14">
        <v>1</v>
      </c>
    </row>
    <row r="484" spans="3:7" ht="45" x14ac:dyDescent="0.25">
      <c r="C484" s="11">
        <v>43361</v>
      </c>
      <c r="D484" s="4" t="s">
        <v>35</v>
      </c>
      <c r="E484" s="12">
        <v>4911</v>
      </c>
      <c r="F484" s="12"/>
      <c r="G484" s="12">
        <v>1</v>
      </c>
    </row>
    <row r="485" spans="3:7" ht="30" x14ac:dyDescent="0.25">
      <c r="C485" s="13">
        <v>43361</v>
      </c>
      <c r="D485" s="5" t="s">
        <v>294</v>
      </c>
      <c r="E485" s="14">
        <v>1554</v>
      </c>
      <c r="F485" s="14"/>
      <c r="G485" s="14">
        <v>1</v>
      </c>
    </row>
    <row r="486" spans="3:7" ht="45" x14ac:dyDescent="0.25">
      <c r="C486" s="11">
        <v>43361</v>
      </c>
      <c r="D486" s="4" t="s">
        <v>287</v>
      </c>
      <c r="E486" s="12">
        <v>4340</v>
      </c>
      <c r="F486" s="12"/>
      <c r="G486" s="12">
        <v>2</v>
      </c>
    </row>
    <row r="487" spans="3:7" ht="30" x14ac:dyDescent="0.25">
      <c r="C487" s="13">
        <v>43361</v>
      </c>
      <c r="D487" s="5" t="s">
        <v>297</v>
      </c>
      <c r="E487" s="14">
        <v>2031</v>
      </c>
      <c r="F487" s="14"/>
      <c r="G487" s="14">
        <v>2</v>
      </c>
    </row>
    <row r="488" spans="3:7" ht="30" x14ac:dyDescent="0.25">
      <c r="C488" s="11">
        <v>43361</v>
      </c>
      <c r="D488" s="4" t="s">
        <v>299</v>
      </c>
      <c r="E488" s="12">
        <v>1494</v>
      </c>
      <c r="F488" s="12"/>
      <c r="G488" s="12">
        <v>1</v>
      </c>
    </row>
    <row r="489" spans="3:7" x14ac:dyDescent="0.25">
      <c r="C489" s="13">
        <v>43361</v>
      </c>
      <c r="D489" s="5" t="s">
        <v>11</v>
      </c>
      <c r="E489" s="14">
        <v>5733</v>
      </c>
      <c r="F489" s="14"/>
      <c r="G489" s="14">
        <v>1</v>
      </c>
    </row>
    <row r="490" spans="3:7" ht="60" x14ac:dyDescent="0.25">
      <c r="C490" s="11">
        <v>43361</v>
      </c>
      <c r="D490" s="4" t="s">
        <v>428</v>
      </c>
      <c r="E490" s="12">
        <v>1469</v>
      </c>
      <c r="F490" s="12"/>
      <c r="G490" s="12">
        <v>1</v>
      </c>
    </row>
    <row r="491" spans="3:7" ht="30" x14ac:dyDescent="0.25">
      <c r="C491" s="13">
        <v>43361</v>
      </c>
      <c r="D491" s="5" t="s">
        <v>71</v>
      </c>
      <c r="E491" s="14">
        <v>1435</v>
      </c>
      <c r="F491" s="14"/>
      <c r="G491" s="14">
        <v>1</v>
      </c>
    </row>
    <row r="492" spans="3:7" ht="45" x14ac:dyDescent="0.25">
      <c r="C492" s="11">
        <v>43361</v>
      </c>
      <c r="D492" s="4" t="s">
        <v>455</v>
      </c>
      <c r="E492" s="12">
        <v>361</v>
      </c>
      <c r="F492" s="12"/>
      <c r="G492" s="12">
        <v>16</v>
      </c>
    </row>
    <row r="493" spans="3:7" ht="30" x14ac:dyDescent="0.25">
      <c r="C493" s="13">
        <v>43361</v>
      </c>
      <c r="D493" s="5" t="s">
        <v>77</v>
      </c>
      <c r="E493" s="14">
        <v>1428</v>
      </c>
      <c r="F493" s="14"/>
      <c r="G493" s="14">
        <v>8</v>
      </c>
    </row>
    <row r="494" spans="3:7" ht="30" x14ac:dyDescent="0.25">
      <c r="C494" s="11">
        <v>43361</v>
      </c>
      <c r="D494" s="4" t="s">
        <v>49</v>
      </c>
      <c r="E494" s="12">
        <v>5082</v>
      </c>
      <c r="F494" s="12"/>
      <c r="G494" s="12">
        <v>1000</v>
      </c>
    </row>
    <row r="495" spans="3:7" ht="30" x14ac:dyDescent="0.25">
      <c r="C495" s="13">
        <v>43361</v>
      </c>
      <c r="D495" s="5" t="s">
        <v>212</v>
      </c>
      <c r="E495" s="14">
        <v>1298</v>
      </c>
      <c r="F495" s="14"/>
      <c r="G495" s="14">
        <v>1</v>
      </c>
    </row>
    <row r="496" spans="3:7" ht="45" x14ac:dyDescent="0.25">
      <c r="C496" s="11">
        <v>43361</v>
      </c>
      <c r="D496" s="4" t="s">
        <v>370</v>
      </c>
      <c r="E496" s="12">
        <v>2995</v>
      </c>
      <c r="F496" s="12"/>
      <c r="G496" s="12">
        <v>2</v>
      </c>
    </row>
    <row r="497" spans="3:7" ht="30" x14ac:dyDescent="0.25">
      <c r="C497" s="13">
        <v>43361</v>
      </c>
      <c r="D497" s="5" t="s">
        <v>573</v>
      </c>
      <c r="E497" s="14">
        <v>4845</v>
      </c>
      <c r="F497" s="14"/>
      <c r="G497" s="14">
        <v>6</v>
      </c>
    </row>
    <row r="498" spans="3:7" ht="45" x14ac:dyDescent="0.25">
      <c r="C498" s="11">
        <v>43361</v>
      </c>
      <c r="D498" s="4" t="s">
        <v>41</v>
      </c>
      <c r="E498" s="12">
        <v>765</v>
      </c>
      <c r="F498" s="12"/>
      <c r="G498" s="12">
        <v>1</v>
      </c>
    </row>
    <row r="499" spans="3:7" ht="30" x14ac:dyDescent="0.25">
      <c r="C499" s="13">
        <v>43361</v>
      </c>
      <c r="D499" s="5" t="s">
        <v>504</v>
      </c>
      <c r="E499" s="14">
        <v>5087</v>
      </c>
      <c r="F499" s="14">
        <v>200</v>
      </c>
      <c r="G499" s="14"/>
    </row>
    <row r="500" spans="3:7" x14ac:dyDescent="0.25">
      <c r="C500" s="11">
        <v>43361</v>
      </c>
      <c r="D500" s="4" t="s">
        <v>472</v>
      </c>
      <c r="E500" s="12">
        <v>4916</v>
      </c>
      <c r="F500" s="12"/>
      <c r="G500" s="12">
        <v>115</v>
      </c>
    </row>
    <row r="501" spans="3:7" ht="30" x14ac:dyDescent="0.25">
      <c r="C501" s="13">
        <v>43361</v>
      </c>
      <c r="D501" s="5" t="s">
        <v>77</v>
      </c>
      <c r="E501" s="14">
        <v>1428</v>
      </c>
      <c r="F501" s="14"/>
      <c r="G501" s="14">
        <v>4</v>
      </c>
    </row>
    <row r="502" spans="3:7" ht="30" x14ac:dyDescent="0.25">
      <c r="C502" s="11">
        <v>43360</v>
      </c>
      <c r="D502" s="4" t="s">
        <v>528</v>
      </c>
      <c r="E502" s="12">
        <v>10709</v>
      </c>
      <c r="F502" s="12"/>
      <c r="G502" s="12">
        <v>2</v>
      </c>
    </row>
    <row r="503" spans="3:7" ht="45" x14ac:dyDescent="0.25">
      <c r="C503" s="13">
        <v>43360</v>
      </c>
      <c r="D503" s="5" t="s">
        <v>415</v>
      </c>
      <c r="E503" s="14">
        <v>8061</v>
      </c>
      <c r="F503" s="14"/>
      <c r="G503" s="14">
        <v>1</v>
      </c>
    </row>
    <row r="504" spans="3:7" ht="30" x14ac:dyDescent="0.25">
      <c r="C504" s="11">
        <v>43360</v>
      </c>
      <c r="D504" s="4" t="s">
        <v>30</v>
      </c>
      <c r="E504" s="12">
        <v>609</v>
      </c>
      <c r="F504" s="12">
        <v>30</v>
      </c>
      <c r="G504" s="12"/>
    </row>
    <row r="505" spans="3:7" ht="45" x14ac:dyDescent="0.25">
      <c r="C505" s="13">
        <v>43360</v>
      </c>
      <c r="D505" s="5" t="s">
        <v>232</v>
      </c>
      <c r="E505" s="14">
        <v>332</v>
      </c>
      <c r="F505" s="14"/>
      <c r="G505" s="14">
        <v>6</v>
      </c>
    </row>
    <row r="506" spans="3:7" ht="30" x14ac:dyDescent="0.25">
      <c r="C506" s="11">
        <v>43360</v>
      </c>
      <c r="D506" s="4" t="s">
        <v>65</v>
      </c>
      <c r="E506" s="12">
        <v>256</v>
      </c>
      <c r="F506" s="12"/>
      <c r="G506" s="12">
        <v>1</v>
      </c>
    </row>
    <row r="507" spans="3:7" ht="30" x14ac:dyDescent="0.25">
      <c r="C507" s="13">
        <v>43360</v>
      </c>
      <c r="D507" s="5" t="s">
        <v>210</v>
      </c>
      <c r="E507" s="14">
        <v>178</v>
      </c>
      <c r="F507" s="14"/>
      <c r="G507" s="14">
        <v>1</v>
      </c>
    </row>
    <row r="508" spans="3:7" ht="30" x14ac:dyDescent="0.25">
      <c r="C508" s="11">
        <v>43360</v>
      </c>
      <c r="D508" s="4" t="s">
        <v>157</v>
      </c>
      <c r="E508" s="12">
        <v>918</v>
      </c>
      <c r="F508" s="12"/>
      <c r="G508" s="12">
        <v>2</v>
      </c>
    </row>
    <row r="509" spans="3:7" ht="30" x14ac:dyDescent="0.25">
      <c r="C509" s="13">
        <v>43360</v>
      </c>
      <c r="D509" s="5" t="s">
        <v>158</v>
      </c>
      <c r="E509" s="14">
        <v>917</v>
      </c>
      <c r="F509" s="14"/>
      <c r="G509" s="14">
        <v>1</v>
      </c>
    </row>
    <row r="510" spans="3:7" x14ac:dyDescent="0.25">
      <c r="C510" s="11">
        <v>43360</v>
      </c>
      <c r="D510" s="4" t="s">
        <v>83</v>
      </c>
      <c r="E510" s="12">
        <v>842</v>
      </c>
      <c r="F510" s="12"/>
      <c r="G510" s="12">
        <v>5</v>
      </c>
    </row>
    <row r="511" spans="3:7" ht="30" x14ac:dyDescent="0.25">
      <c r="C511" s="13">
        <v>43360</v>
      </c>
      <c r="D511" s="5" t="s">
        <v>171</v>
      </c>
      <c r="E511" s="14" t="s">
        <v>172</v>
      </c>
      <c r="F511" s="14"/>
      <c r="G511" s="14">
        <v>1</v>
      </c>
    </row>
    <row r="512" spans="3:7" ht="30" x14ac:dyDescent="0.25">
      <c r="C512" s="11">
        <v>43360</v>
      </c>
      <c r="D512" s="4" t="s">
        <v>65</v>
      </c>
      <c r="E512" s="12">
        <v>256</v>
      </c>
      <c r="F512" s="12"/>
      <c r="G512" s="12">
        <v>8</v>
      </c>
    </row>
    <row r="513" spans="3:7" ht="30" x14ac:dyDescent="0.25">
      <c r="C513" s="13">
        <v>43360</v>
      </c>
      <c r="D513" s="5" t="s">
        <v>162</v>
      </c>
      <c r="E513" s="14" t="s">
        <v>163</v>
      </c>
      <c r="F513" s="14"/>
      <c r="G513" s="14">
        <v>1</v>
      </c>
    </row>
    <row r="514" spans="3:7" ht="45" x14ac:dyDescent="0.25">
      <c r="C514" s="11">
        <v>43360</v>
      </c>
      <c r="D514" s="4" t="s">
        <v>191</v>
      </c>
      <c r="E514" s="12">
        <v>304</v>
      </c>
      <c r="F514" s="12"/>
      <c r="G514" s="12">
        <v>1</v>
      </c>
    </row>
    <row r="515" spans="3:7" ht="30" x14ac:dyDescent="0.25">
      <c r="C515" s="13">
        <v>43360</v>
      </c>
      <c r="D515" s="5" t="s">
        <v>77</v>
      </c>
      <c r="E515" s="14">
        <v>1428</v>
      </c>
      <c r="F515" s="14"/>
      <c r="G515" s="14">
        <v>2</v>
      </c>
    </row>
    <row r="516" spans="3:7" ht="45" x14ac:dyDescent="0.25">
      <c r="C516" s="11">
        <v>43360</v>
      </c>
      <c r="D516" s="4" t="s">
        <v>188</v>
      </c>
      <c r="E516" s="12">
        <v>4910</v>
      </c>
      <c r="F516" s="12"/>
      <c r="G516" s="12">
        <v>1</v>
      </c>
    </row>
    <row r="517" spans="3:7" x14ac:dyDescent="0.25">
      <c r="C517" s="13">
        <v>43360</v>
      </c>
      <c r="D517" s="5" t="s">
        <v>467</v>
      </c>
      <c r="E517" s="14">
        <v>527</v>
      </c>
      <c r="F517" s="14"/>
      <c r="G517" s="14">
        <v>4</v>
      </c>
    </row>
    <row r="518" spans="3:7" x14ac:dyDescent="0.25">
      <c r="C518" s="11">
        <v>43360</v>
      </c>
      <c r="D518" s="4" t="s">
        <v>90</v>
      </c>
      <c r="E518" s="12">
        <v>1467</v>
      </c>
      <c r="F518" s="12"/>
      <c r="G518" s="12">
        <v>1</v>
      </c>
    </row>
    <row r="519" spans="3:7" ht="30" x14ac:dyDescent="0.25">
      <c r="C519" s="13">
        <v>43360</v>
      </c>
      <c r="D519" s="5" t="s">
        <v>99</v>
      </c>
      <c r="E519" s="14">
        <v>4275</v>
      </c>
      <c r="F519" s="14"/>
      <c r="G519" s="14">
        <v>1</v>
      </c>
    </row>
    <row r="520" spans="3:7" ht="30" x14ac:dyDescent="0.25">
      <c r="C520" s="11">
        <v>43360</v>
      </c>
      <c r="D520" s="4" t="s">
        <v>76</v>
      </c>
      <c r="E520" s="12">
        <v>1429</v>
      </c>
      <c r="F520" s="12"/>
      <c r="G520" s="12">
        <v>10</v>
      </c>
    </row>
    <row r="521" spans="3:7" ht="30" x14ac:dyDescent="0.25">
      <c r="C521" s="13">
        <v>43360</v>
      </c>
      <c r="D521" s="5" t="s">
        <v>65</v>
      </c>
      <c r="E521" s="14">
        <v>256</v>
      </c>
      <c r="F521" s="14"/>
      <c r="G521" s="14">
        <v>4</v>
      </c>
    </row>
    <row r="522" spans="3:7" ht="30" x14ac:dyDescent="0.25">
      <c r="C522" s="11">
        <v>43360</v>
      </c>
      <c r="D522" s="4" t="s">
        <v>65</v>
      </c>
      <c r="E522" s="12">
        <v>256</v>
      </c>
      <c r="F522" s="12"/>
      <c r="G522" s="12">
        <v>2</v>
      </c>
    </row>
    <row r="523" spans="3:7" x14ac:dyDescent="0.25">
      <c r="C523" s="13">
        <v>43360</v>
      </c>
      <c r="D523" s="5" t="s">
        <v>27</v>
      </c>
      <c r="E523" s="14">
        <v>537</v>
      </c>
      <c r="F523" s="14"/>
      <c r="G523" s="14">
        <v>3</v>
      </c>
    </row>
    <row r="524" spans="3:7" ht="30" x14ac:dyDescent="0.25">
      <c r="C524" s="11">
        <v>43360</v>
      </c>
      <c r="D524" s="4" t="s">
        <v>393</v>
      </c>
      <c r="E524" s="12">
        <v>716</v>
      </c>
      <c r="F524" s="12">
        <v>6</v>
      </c>
      <c r="G524" s="12"/>
    </row>
    <row r="525" spans="3:7" ht="45" x14ac:dyDescent="0.25">
      <c r="C525" s="13">
        <v>43360</v>
      </c>
      <c r="D525" s="5" t="s">
        <v>232</v>
      </c>
      <c r="E525" s="14">
        <v>332</v>
      </c>
      <c r="F525" s="14">
        <v>6</v>
      </c>
      <c r="G525" s="14"/>
    </row>
    <row r="526" spans="3:7" ht="45" x14ac:dyDescent="0.25">
      <c r="C526" s="11">
        <v>43360</v>
      </c>
      <c r="D526" s="4" t="s">
        <v>148</v>
      </c>
      <c r="E526" s="12">
        <v>333</v>
      </c>
      <c r="F526" s="12">
        <v>3</v>
      </c>
      <c r="G526" s="12"/>
    </row>
    <row r="527" spans="3:7" ht="45" x14ac:dyDescent="0.25">
      <c r="C527" s="13">
        <v>43360</v>
      </c>
      <c r="D527" s="5" t="s">
        <v>45</v>
      </c>
      <c r="E527" s="14">
        <v>151</v>
      </c>
      <c r="F527" s="14">
        <v>2</v>
      </c>
      <c r="G527" s="14"/>
    </row>
    <row r="528" spans="3:7" ht="45" x14ac:dyDescent="0.25">
      <c r="C528" s="11">
        <v>43360</v>
      </c>
      <c r="D528" s="4" t="s">
        <v>45</v>
      </c>
      <c r="E528" s="12">
        <v>151</v>
      </c>
      <c r="F528" s="12">
        <v>1</v>
      </c>
      <c r="G528" s="12"/>
    </row>
    <row r="529" spans="3:7" ht="45" x14ac:dyDescent="0.25">
      <c r="C529" s="13">
        <v>43360</v>
      </c>
      <c r="D529" s="5" t="s">
        <v>156</v>
      </c>
      <c r="E529" s="14">
        <v>1470</v>
      </c>
      <c r="F529" s="14"/>
      <c r="G529" s="14">
        <v>1</v>
      </c>
    </row>
    <row r="530" spans="3:7" ht="45" x14ac:dyDescent="0.25">
      <c r="C530" s="11">
        <v>43360</v>
      </c>
      <c r="D530" s="4" t="s">
        <v>45</v>
      </c>
      <c r="E530" s="12">
        <v>151</v>
      </c>
      <c r="F530" s="12">
        <v>12</v>
      </c>
      <c r="G530" s="12"/>
    </row>
    <row r="531" spans="3:7" ht="45" x14ac:dyDescent="0.25">
      <c r="C531" s="13">
        <v>43360</v>
      </c>
      <c r="D531" s="5" t="s">
        <v>88</v>
      </c>
      <c r="E531" s="14">
        <v>4277</v>
      </c>
      <c r="F531" s="14"/>
      <c r="G531" s="14">
        <v>1</v>
      </c>
    </row>
    <row r="532" spans="3:7" ht="30" x14ac:dyDescent="0.25">
      <c r="C532" s="11">
        <v>43360</v>
      </c>
      <c r="D532" s="4" t="s">
        <v>531</v>
      </c>
      <c r="E532" s="12">
        <v>10710</v>
      </c>
      <c r="F532" s="12"/>
      <c r="G532" s="12">
        <v>1</v>
      </c>
    </row>
    <row r="533" spans="3:7" ht="30" x14ac:dyDescent="0.25">
      <c r="C533" s="13">
        <v>43360</v>
      </c>
      <c r="D533" s="5" t="s">
        <v>294</v>
      </c>
      <c r="E533" s="14">
        <v>1554</v>
      </c>
      <c r="F533" s="14"/>
      <c r="G533" s="14">
        <v>1</v>
      </c>
    </row>
    <row r="534" spans="3:7" x14ac:dyDescent="0.25">
      <c r="C534" s="11">
        <v>43360</v>
      </c>
      <c r="D534" s="4" t="s">
        <v>20</v>
      </c>
      <c r="E534" s="12">
        <v>1335</v>
      </c>
      <c r="F534" s="12"/>
      <c r="G534" s="12">
        <v>1</v>
      </c>
    </row>
    <row r="535" spans="3:7" ht="30" x14ac:dyDescent="0.25">
      <c r="C535" s="13">
        <v>43360</v>
      </c>
      <c r="D535" s="5" t="s">
        <v>199</v>
      </c>
      <c r="E535" s="14">
        <v>676</v>
      </c>
      <c r="F535" s="14">
        <v>25</v>
      </c>
      <c r="G535" s="14"/>
    </row>
    <row r="536" spans="3:7" ht="30" x14ac:dyDescent="0.25">
      <c r="C536" s="11">
        <v>43360</v>
      </c>
      <c r="D536" s="4" t="s">
        <v>157</v>
      </c>
      <c r="E536" s="12">
        <v>918</v>
      </c>
      <c r="F536" s="12"/>
      <c r="G536" s="12">
        <v>1</v>
      </c>
    </row>
    <row r="537" spans="3:7" ht="45" x14ac:dyDescent="0.25">
      <c r="C537" s="13">
        <v>43360</v>
      </c>
      <c r="D537" s="5" t="s">
        <v>35</v>
      </c>
      <c r="E537" s="14">
        <v>4911</v>
      </c>
      <c r="F537" s="14"/>
      <c r="G537" s="14">
        <v>1</v>
      </c>
    </row>
    <row r="538" spans="3:7" ht="30" x14ac:dyDescent="0.25">
      <c r="C538" s="11">
        <v>43360</v>
      </c>
      <c r="D538" s="4" t="s">
        <v>171</v>
      </c>
      <c r="E538" s="12" t="s">
        <v>172</v>
      </c>
      <c r="F538" s="12"/>
      <c r="G538" s="12">
        <v>1</v>
      </c>
    </row>
    <row r="539" spans="3:7" ht="45" x14ac:dyDescent="0.25">
      <c r="C539" s="13">
        <v>43360</v>
      </c>
      <c r="D539" s="5" t="s">
        <v>29</v>
      </c>
      <c r="E539" s="14">
        <v>610</v>
      </c>
      <c r="F539" s="14"/>
      <c r="G539" s="14">
        <v>2</v>
      </c>
    </row>
    <row r="540" spans="3:7" ht="30" x14ac:dyDescent="0.25">
      <c r="C540" s="11">
        <v>43360</v>
      </c>
      <c r="D540" s="4" t="s">
        <v>30</v>
      </c>
      <c r="E540" s="12">
        <v>609</v>
      </c>
      <c r="F540" s="12"/>
      <c r="G540" s="12">
        <v>2</v>
      </c>
    </row>
    <row r="541" spans="3:7" ht="30" x14ac:dyDescent="0.25">
      <c r="C541" s="13">
        <v>43360</v>
      </c>
      <c r="D541" s="5" t="s">
        <v>241</v>
      </c>
      <c r="E541" s="14">
        <v>2269</v>
      </c>
      <c r="F541" s="14"/>
      <c r="G541" s="14">
        <v>3</v>
      </c>
    </row>
    <row r="542" spans="3:7" ht="30" x14ac:dyDescent="0.25">
      <c r="C542" s="11">
        <v>43360</v>
      </c>
      <c r="D542" s="4" t="s">
        <v>5</v>
      </c>
      <c r="E542" s="12">
        <v>1445</v>
      </c>
      <c r="F542" s="12"/>
      <c r="G542" s="12">
        <v>1000</v>
      </c>
    </row>
    <row r="543" spans="3:7" ht="30" x14ac:dyDescent="0.25">
      <c r="C543" s="13">
        <v>43360</v>
      </c>
      <c r="D543" s="5" t="s">
        <v>32</v>
      </c>
      <c r="E543" s="14">
        <v>4523</v>
      </c>
      <c r="F543" s="14"/>
      <c r="G543" s="14">
        <v>10</v>
      </c>
    </row>
    <row r="544" spans="3:7" ht="45" x14ac:dyDescent="0.25">
      <c r="C544" s="11">
        <v>43360</v>
      </c>
      <c r="D544" s="4" t="s">
        <v>26</v>
      </c>
      <c r="E544" s="12">
        <v>476</v>
      </c>
      <c r="F544" s="12"/>
      <c r="G544" s="12">
        <v>5</v>
      </c>
    </row>
    <row r="545" spans="3:7" ht="30" x14ac:dyDescent="0.25">
      <c r="C545" s="13">
        <v>43360</v>
      </c>
      <c r="D545" s="5" t="s">
        <v>146</v>
      </c>
      <c r="E545" s="14">
        <v>450</v>
      </c>
      <c r="F545" s="14"/>
      <c r="G545" s="14">
        <v>5</v>
      </c>
    </row>
    <row r="546" spans="3:7" ht="45" x14ac:dyDescent="0.25">
      <c r="C546" s="11">
        <v>43360</v>
      </c>
      <c r="D546" s="4" t="s">
        <v>69</v>
      </c>
      <c r="E546" s="12">
        <v>9527</v>
      </c>
      <c r="F546" s="12"/>
      <c r="G546" s="12">
        <v>5</v>
      </c>
    </row>
    <row r="547" spans="3:7" ht="60" x14ac:dyDescent="0.25">
      <c r="C547" s="13">
        <v>43360</v>
      </c>
      <c r="D547" s="5" t="s">
        <v>68</v>
      </c>
      <c r="E547" s="14">
        <v>9526</v>
      </c>
      <c r="F547" s="14"/>
      <c r="G547" s="14">
        <v>5</v>
      </c>
    </row>
    <row r="548" spans="3:7" ht="30" x14ac:dyDescent="0.25">
      <c r="C548" s="11">
        <v>43360</v>
      </c>
      <c r="D548" s="4" t="s">
        <v>449</v>
      </c>
      <c r="E548" s="12">
        <v>7895</v>
      </c>
      <c r="F548" s="12"/>
      <c r="G548" s="12">
        <v>100</v>
      </c>
    </row>
    <row r="549" spans="3:7" ht="30" x14ac:dyDescent="0.25">
      <c r="C549" s="13">
        <v>43360</v>
      </c>
      <c r="D549" s="5" t="s">
        <v>285</v>
      </c>
      <c r="E549" s="14">
        <v>10343</v>
      </c>
      <c r="F549" s="14"/>
      <c r="G549" s="14">
        <v>1</v>
      </c>
    </row>
    <row r="550" spans="3:7" ht="30" x14ac:dyDescent="0.25">
      <c r="C550" s="11">
        <v>43360</v>
      </c>
      <c r="D550" s="4" t="s">
        <v>145</v>
      </c>
      <c r="E550" s="12">
        <v>911</v>
      </c>
      <c r="F550" s="12"/>
      <c r="G550" s="12">
        <v>1</v>
      </c>
    </row>
    <row r="551" spans="3:7" ht="30" x14ac:dyDescent="0.25">
      <c r="C551" s="13">
        <v>43360</v>
      </c>
      <c r="D551" s="5" t="s">
        <v>73</v>
      </c>
      <c r="E551" s="14">
        <v>912</v>
      </c>
      <c r="F551" s="14"/>
      <c r="G551" s="14">
        <v>2</v>
      </c>
    </row>
    <row r="552" spans="3:7" ht="30" x14ac:dyDescent="0.25">
      <c r="C552" s="11">
        <v>43360</v>
      </c>
      <c r="D552" s="4" t="s">
        <v>131</v>
      </c>
      <c r="E552" s="12">
        <v>8310</v>
      </c>
      <c r="F552" s="12"/>
      <c r="G552" s="12">
        <v>1</v>
      </c>
    </row>
    <row r="553" spans="3:7" ht="45" x14ac:dyDescent="0.25">
      <c r="C553" s="13">
        <v>43360</v>
      </c>
      <c r="D553" s="5" t="s">
        <v>191</v>
      </c>
      <c r="E553" s="14">
        <v>304</v>
      </c>
      <c r="F553" s="14"/>
      <c r="G553" s="14">
        <v>6</v>
      </c>
    </row>
    <row r="554" spans="3:7" x14ac:dyDescent="0.25">
      <c r="C554" s="11">
        <v>43360</v>
      </c>
      <c r="D554" s="4" t="s">
        <v>83</v>
      </c>
      <c r="E554" s="12">
        <v>842</v>
      </c>
      <c r="F554" s="12"/>
      <c r="G554" s="12">
        <v>36</v>
      </c>
    </row>
    <row r="555" spans="3:7" ht="45" x14ac:dyDescent="0.25">
      <c r="C555" s="13">
        <v>43360</v>
      </c>
      <c r="D555" s="5" t="s">
        <v>261</v>
      </c>
      <c r="E555" s="14">
        <v>419</v>
      </c>
      <c r="F555" s="14"/>
      <c r="G555" s="14">
        <v>1</v>
      </c>
    </row>
    <row r="556" spans="3:7" ht="30" x14ac:dyDescent="0.25">
      <c r="C556" s="11">
        <v>43360</v>
      </c>
      <c r="D556" s="4" t="s">
        <v>66</v>
      </c>
      <c r="E556" s="12">
        <v>2234</v>
      </c>
      <c r="F556" s="12"/>
      <c r="G556" s="12">
        <v>1</v>
      </c>
    </row>
    <row r="557" spans="3:7" ht="30" x14ac:dyDescent="0.25">
      <c r="C557" s="13">
        <v>43360</v>
      </c>
      <c r="D557" s="5" t="s">
        <v>299</v>
      </c>
      <c r="E557" s="14">
        <v>1494</v>
      </c>
      <c r="F557" s="14"/>
      <c r="G557" s="14">
        <v>1</v>
      </c>
    </row>
    <row r="558" spans="3:7" ht="30" x14ac:dyDescent="0.25">
      <c r="C558" s="11">
        <v>43359</v>
      </c>
      <c r="D558" s="4" t="s">
        <v>142</v>
      </c>
      <c r="E558" s="12">
        <v>1426</v>
      </c>
      <c r="F558" s="12"/>
      <c r="G558" s="12">
        <v>1</v>
      </c>
    </row>
    <row r="559" spans="3:7" x14ac:dyDescent="0.25">
      <c r="C559" s="13">
        <v>43358</v>
      </c>
      <c r="D559" s="5" t="s">
        <v>507</v>
      </c>
      <c r="E559" s="14">
        <v>7978</v>
      </c>
      <c r="F559" s="14"/>
      <c r="G559" s="14">
        <v>1</v>
      </c>
    </row>
    <row r="560" spans="3:7" x14ac:dyDescent="0.25">
      <c r="C560" s="11">
        <v>43358</v>
      </c>
      <c r="D560" s="4" t="s">
        <v>150</v>
      </c>
      <c r="E560" s="12">
        <v>7977</v>
      </c>
      <c r="F560" s="12"/>
      <c r="G560" s="12">
        <v>1</v>
      </c>
    </row>
    <row r="561" spans="3:7" ht="30" x14ac:dyDescent="0.25">
      <c r="C561" s="13">
        <v>43358</v>
      </c>
      <c r="D561" s="5" t="s">
        <v>77</v>
      </c>
      <c r="E561" s="14">
        <v>1428</v>
      </c>
      <c r="F561" s="14"/>
      <c r="G561" s="14">
        <v>1</v>
      </c>
    </row>
    <row r="562" spans="3:7" ht="30" x14ac:dyDescent="0.25">
      <c r="C562" s="11">
        <v>43358</v>
      </c>
      <c r="D562" s="4" t="s">
        <v>67</v>
      </c>
      <c r="E562" s="12">
        <v>913</v>
      </c>
      <c r="F562" s="12"/>
      <c r="G562" s="12">
        <v>2</v>
      </c>
    </row>
    <row r="563" spans="3:7" ht="30" x14ac:dyDescent="0.25">
      <c r="C563" s="13">
        <v>43357</v>
      </c>
      <c r="D563" s="5" t="s">
        <v>457</v>
      </c>
      <c r="E563" s="14">
        <v>8918</v>
      </c>
      <c r="F563" s="14">
        <v>4</v>
      </c>
      <c r="G563" s="14"/>
    </row>
    <row r="564" spans="3:7" ht="30" x14ac:dyDescent="0.25">
      <c r="C564" s="11">
        <v>43357</v>
      </c>
      <c r="D564" s="4" t="s">
        <v>5</v>
      </c>
      <c r="E564" s="12">
        <v>1445</v>
      </c>
      <c r="F564" s="12">
        <v>10000</v>
      </c>
      <c r="G564" s="12"/>
    </row>
    <row r="565" spans="3:7" ht="30" x14ac:dyDescent="0.25">
      <c r="C565" s="13">
        <v>43357</v>
      </c>
      <c r="D565" s="5" t="s">
        <v>131</v>
      </c>
      <c r="E565" s="14">
        <v>8310</v>
      </c>
      <c r="F565" s="14">
        <v>4</v>
      </c>
      <c r="G565" s="14"/>
    </row>
    <row r="566" spans="3:7" ht="30" x14ac:dyDescent="0.25">
      <c r="C566" s="11">
        <v>43357</v>
      </c>
      <c r="D566" s="4" t="s">
        <v>457</v>
      </c>
      <c r="E566" s="12">
        <v>8918</v>
      </c>
      <c r="F566" s="12">
        <v>4</v>
      </c>
      <c r="G566" s="12"/>
    </row>
    <row r="567" spans="3:7" ht="30" x14ac:dyDescent="0.25">
      <c r="C567" s="13">
        <v>43357</v>
      </c>
      <c r="D567" s="5" t="s">
        <v>262</v>
      </c>
      <c r="E567" s="14">
        <v>468</v>
      </c>
      <c r="F567" s="14">
        <v>2</v>
      </c>
      <c r="G567" s="14"/>
    </row>
    <row r="568" spans="3:7" ht="45" x14ac:dyDescent="0.25">
      <c r="C568" s="11">
        <v>43357</v>
      </c>
      <c r="D568" s="4" t="s">
        <v>261</v>
      </c>
      <c r="E568" s="12">
        <v>419</v>
      </c>
      <c r="F568" s="12">
        <v>7</v>
      </c>
      <c r="G568" s="12"/>
    </row>
    <row r="569" spans="3:7" ht="45" x14ac:dyDescent="0.25">
      <c r="C569" s="13">
        <v>43357</v>
      </c>
      <c r="D569" s="5" t="s">
        <v>261</v>
      </c>
      <c r="E569" s="14">
        <v>419</v>
      </c>
      <c r="F569" s="14"/>
      <c r="G569" s="14">
        <v>2000</v>
      </c>
    </row>
    <row r="570" spans="3:7" ht="30" x14ac:dyDescent="0.25">
      <c r="C570" s="11">
        <v>43357</v>
      </c>
      <c r="D570" s="4" t="s">
        <v>574</v>
      </c>
      <c r="E570" s="12">
        <v>10361</v>
      </c>
      <c r="F570" s="12"/>
      <c r="G570" s="12">
        <v>1</v>
      </c>
    </row>
    <row r="571" spans="3:7" ht="30" x14ac:dyDescent="0.25">
      <c r="C571" s="13">
        <v>43357</v>
      </c>
      <c r="D571" s="5" t="s">
        <v>96</v>
      </c>
      <c r="E571" s="14" t="s">
        <v>97</v>
      </c>
      <c r="F571" s="14"/>
      <c r="G571" s="14">
        <v>1</v>
      </c>
    </row>
    <row r="572" spans="3:7" ht="60" x14ac:dyDescent="0.25">
      <c r="C572" s="11">
        <v>43357</v>
      </c>
      <c r="D572" s="4" t="s">
        <v>95</v>
      </c>
      <c r="E572" s="12">
        <v>305</v>
      </c>
      <c r="F572" s="12"/>
      <c r="G572" s="12">
        <v>25</v>
      </c>
    </row>
    <row r="573" spans="3:7" ht="45" x14ac:dyDescent="0.25">
      <c r="C573" s="13">
        <v>43357</v>
      </c>
      <c r="D573" s="5" t="s">
        <v>39</v>
      </c>
      <c r="E573" s="14">
        <v>1452</v>
      </c>
      <c r="F573" s="14"/>
      <c r="G573" s="14">
        <v>3</v>
      </c>
    </row>
    <row r="574" spans="3:7" ht="30" x14ac:dyDescent="0.25">
      <c r="C574" s="11">
        <v>43357</v>
      </c>
      <c r="D574" s="4" t="s">
        <v>18</v>
      </c>
      <c r="E574" s="12">
        <v>726</v>
      </c>
      <c r="F574" s="12"/>
      <c r="G574" s="12">
        <v>1</v>
      </c>
    </row>
    <row r="575" spans="3:7" x14ac:dyDescent="0.25">
      <c r="C575" s="13">
        <v>43357</v>
      </c>
      <c r="D575" s="5" t="s">
        <v>235</v>
      </c>
      <c r="E575" s="14">
        <v>7998</v>
      </c>
      <c r="F575" s="14"/>
      <c r="G575" s="14">
        <v>10</v>
      </c>
    </row>
    <row r="576" spans="3:7" x14ac:dyDescent="0.25">
      <c r="C576" s="11">
        <v>43357</v>
      </c>
      <c r="D576" s="4" t="s">
        <v>208</v>
      </c>
      <c r="E576" s="12">
        <v>7933</v>
      </c>
      <c r="F576" s="12"/>
      <c r="G576" s="12">
        <v>10</v>
      </c>
    </row>
    <row r="577" spans="3:7" x14ac:dyDescent="0.25">
      <c r="C577" s="13">
        <v>43357</v>
      </c>
      <c r="D577" s="5" t="s">
        <v>37</v>
      </c>
      <c r="E577" s="14">
        <v>7932</v>
      </c>
      <c r="F577" s="14"/>
      <c r="G577" s="14">
        <v>10</v>
      </c>
    </row>
    <row r="578" spans="3:7" ht="30" x14ac:dyDescent="0.25">
      <c r="C578" s="11">
        <v>43357</v>
      </c>
      <c r="D578" s="4" t="s">
        <v>216</v>
      </c>
      <c r="E578" s="12">
        <v>189</v>
      </c>
      <c r="F578" s="12"/>
      <c r="G578" s="12">
        <v>50</v>
      </c>
    </row>
    <row r="579" spans="3:7" ht="30" x14ac:dyDescent="0.25">
      <c r="C579" s="13">
        <v>43357</v>
      </c>
      <c r="D579" s="5" t="s">
        <v>44</v>
      </c>
      <c r="E579" s="14">
        <v>188</v>
      </c>
      <c r="F579" s="14"/>
      <c r="G579" s="14">
        <v>100</v>
      </c>
    </row>
    <row r="580" spans="3:7" ht="30" x14ac:dyDescent="0.25">
      <c r="C580" s="11">
        <v>43357</v>
      </c>
      <c r="D580" s="4" t="s">
        <v>42</v>
      </c>
      <c r="E580" s="12">
        <v>187</v>
      </c>
      <c r="F580" s="12"/>
      <c r="G580" s="12">
        <v>50</v>
      </c>
    </row>
    <row r="581" spans="3:7" ht="30" x14ac:dyDescent="0.25">
      <c r="C581" s="13">
        <v>43357</v>
      </c>
      <c r="D581" s="5" t="s">
        <v>218</v>
      </c>
      <c r="E581" s="14">
        <v>981</v>
      </c>
      <c r="F581" s="14"/>
      <c r="G581" s="14">
        <v>100</v>
      </c>
    </row>
    <row r="582" spans="3:7" ht="30" x14ac:dyDescent="0.25">
      <c r="C582" s="11">
        <v>43357</v>
      </c>
      <c r="D582" s="4" t="s">
        <v>219</v>
      </c>
      <c r="E582" s="12">
        <v>980</v>
      </c>
      <c r="F582" s="12"/>
      <c r="G582" s="12">
        <v>100</v>
      </c>
    </row>
    <row r="583" spans="3:7" ht="45" x14ac:dyDescent="0.25">
      <c r="C583" s="13">
        <v>43357</v>
      </c>
      <c r="D583" s="5" t="s">
        <v>147</v>
      </c>
      <c r="E583" s="14">
        <v>334</v>
      </c>
      <c r="F583" s="14"/>
      <c r="G583" s="14">
        <v>2</v>
      </c>
    </row>
    <row r="584" spans="3:7" ht="45" x14ac:dyDescent="0.25">
      <c r="C584" s="11">
        <v>43357</v>
      </c>
      <c r="D584" s="4" t="s">
        <v>148</v>
      </c>
      <c r="E584" s="12">
        <v>333</v>
      </c>
      <c r="F584" s="12"/>
      <c r="G584" s="12">
        <v>2</v>
      </c>
    </row>
    <row r="585" spans="3:7" ht="45" x14ac:dyDescent="0.25">
      <c r="C585" s="13">
        <v>43357</v>
      </c>
      <c r="D585" s="5" t="s">
        <v>46</v>
      </c>
      <c r="E585" s="14">
        <v>331</v>
      </c>
      <c r="F585" s="14"/>
      <c r="G585" s="14">
        <v>3</v>
      </c>
    </row>
    <row r="586" spans="3:7" ht="30" x14ac:dyDescent="0.25">
      <c r="C586" s="11">
        <v>43357</v>
      </c>
      <c r="D586" s="4" t="s">
        <v>33</v>
      </c>
      <c r="E586" s="12">
        <v>392</v>
      </c>
      <c r="F586" s="12"/>
      <c r="G586" s="12">
        <v>1</v>
      </c>
    </row>
    <row r="587" spans="3:7" ht="60" x14ac:dyDescent="0.25">
      <c r="C587" s="13">
        <v>43357</v>
      </c>
      <c r="D587" s="5" t="s">
        <v>95</v>
      </c>
      <c r="E587" s="14">
        <v>305</v>
      </c>
      <c r="F587" s="14"/>
      <c r="G587" s="14">
        <v>200</v>
      </c>
    </row>
    <row r="588" spans="3:7" ht="30" x14ac:dyDescent="0.25">
      <c r="C588" s="11">
        <v>43357</v>
      </c>
      <c r="D588" s="4" t="s">
        <v>54</v>
      </c>
      <c r="E588" s="12">
        <v>7825</v>
      </c>
      <c r="F588" s="12"/>
      <c r="G588" s="12">
        <v>2</v>
      </c>
    </row>
    <row r="589" spans="3:7" ht="30" x14ac:dyDescent="0.25">
      <c r="C589" s="13">
        <v>43357</v>
      </c>
      <c r="D589" s="5" t="s">
        <v>126</v>
      </c>
      <c r="E589" s="14">
        <v>4738</v>
      </c>
      <c r="F589" s="14"/>
      <c r="G589" s="14">
        <v>6</v>
      </c>
    </row>
    <row r="590" spans="3:7" ht="45" x14ac:dyDescent="0.25">
      <c r="C590" s="11">
        <v>43357</v>
      </c>
      <c r="D590" s="4" t="s">
        <v>221</v>
      </c>
      <c r="E590" s="12">
        <v>4907</v>
      </c>
      <c r="F590" s="12"/>
      <c r="G590" s="12">
        <v>22</v>
      </c>
    </row>
    <row r="591" spans="3:7" ht="45" x14ac:dyDescent="0.25">
      <c r="C591" s="13">
        <v>43357</v>
      </c>
      <c r="D591" s="5" t="s">
        <v>35</v>
      </c>
      <c r="E591" s="14">
        <v>4911</v>
      </c>
      <c r="F591" s="14"/>
      <c r="G591" s="14">
        <v>24</v>
      </c>
    </row>
    <row r="592" spans="3:7" ht="45" x14ac:dyDescent="0.25">
      <c r="C592" s="11">
        <v>43357</v>
      </c>
      <c r="D592" s="4" t="s">
        <v>188</v>
      </c>
      <c r="E592" s="12">
        <v>4910</v>
      </c>
      <c r="F592" s="12"/>
      <c r="G592" s="12">
        <v>20</v>
      </c>
    </row>
    <row r="593" spans="3:7" ht="45" x14ac:dyDescent="0.25">
      <c r="C593" s="13">
        <v>43357</v>
      </c>
      <c r="D593" s="5" t="s">
        <v>520</v>
      </c>
      <c r="E593" s="14">
        <v>904</v>
      </c>
      <c r="F593" s="14"/>
      <c r="G593" s="14">
        <v>1</v>
      </c>
    </row>
    <row r="594" spans="3:7" ht="30" x14ac:dyDescent="0.25">
      <c r="C594" s="11">
        <v>43357</v>
      </c>
      <c r="D594" s="4" t="s">
        <v>226</v>
      </c>
      <c r="E594" s="12" t="s">
        <v>227</v>
      </c>
      <c r="F594" s="12"/>
      <c r="G594" s="12">
        <v>1</v>
      </c>
    </row>
    <row r="595" spans="3:7" ht="30" x14ac:dyDescent="0.25">
      <c r="C595" s="13">
        <v>43357</v>
      </c>
      <c r="D595" s="5" t="s">
        <v>65</v>
      </c>
      <c r="E595" s="14">
        <v>256</v>
      </c>
      <c r="F595" s="14"/>
      <c r="G595" s="14">
        <v>1</v>
      </c>
    </row>
    <row r="596" spans="3:7" ht="45" x14ac:dyDescent="0.25">
      <c r="C596" s="11">
        <v>43357</v>
      </c>
      <c r="D596" s="4" t="s">
        <v>41</v>
      </c>
      <c r="E596" s="12">
        <v>765</v>
      </c>
      <c r="F596" s="12"/>
      <c r="G596" s="12">
        <v>1</v>
      </c>
    </row>
    <row r="597" spans="3:7" ht="30" x14ac:dyDescent="0.25">
      <c r="C597" s="13">
        <v>43357</v>
      </c>
      <c r="D597" s="5" t="s">
        <v>218</v>
      </c>
      <c r="E597" s="14">
        <v>981</v>
      </c>
      <c r="F597" s="14"/>
      <c r="G597" s="14">
        <v>50</v>
      </c>
    </row>
    <row r="598" spans="3:7" ht="45" x14ac:dyDescent="0.25">
      <c r="C598" s="11">
        <v>43357</v>
      </c>
      <c r="D598" s="4" t="s">
        <v>26</v>
      </c>
      <c r="E598" s="12">
        <v>476</v>
      </c>
      <c r="F598" s="12">
        <v>2</v>
      </c>
      <c r="G598" s="12"/>
    </row>
    <row r="599" spans="3:7" x14ac:dyDescent="0.25">
      <c r="C599" s="13">
        <v>43357</v>
      </c>
      <c r="D599" s="5" t="s">
        <v>27</v>
      </c>
      <c r="E599" s="14">
        <v>537</v>
      </c>
      <c r="F599" s="14"/>
      <c r="G599" s="14">
        <v>1</v>
      </c>
    </row>
    <row r="600" spans="3:7" ht="30" x14ac:dyDescent="0.25">
      <c r="C600" s="11">
        <v>43357</v>
      </c>
      <c r="D600" s="4" t="s">
        <v>286</v>
      </c>
      <c r="E600" s="12">
        <v>549</v>
      </c>
      <c r="F600" s="12"/>
      <c r="G600" s="12">
        <v>1</v>
      </c>
    </row>
    <row r="601" spans="3:7" ht="45" x14ac:dyDescent="0.25">
      <c r="C601" s="13">
        <v>43357</v>
      </c>
      <c r="D601" s="5" t="s">
        <v>29</v>
      </c>
      <c r="E601" s="14">
        <v>610</v>
      </c>
      <c r="F601" s="14"/>
      <c r="G601" s="14">
        <v>1</v>
      </c>
    </row>
    <row r="602" spans="3:7" ht="30" x14ac:dyDescent="0.25">
      <c r="C602" s="11">
        <v>43357</v>
      </c>
      <c r="D602" s="4" t="s">
        <v>30</v>
      </c>
      <c r="E602" s="12">
        <v>609</v>
      </c>
      <c r="F602" s="12"/>
      <c r="G602" s="12">
        <v>2</v>
      </c>
    </row>
    <row r="603" spans="3:7" ht="30" x14ac:dyDescent="0.25">
      <c r="C603" s="13">
        <v>43357</v>
      </c>
      <c r="D603" s="5" t="s">
        <v>54</v>
      </c>
      <c r="E603" s="14">
        <v>7825</v>
      </c>
      <c r="F603" s="14"/>
      <c r="G603" s="14">
        <v>2</v>
      </c>
    </row>
    <row r="604" spans="3:7" ht="30" x14ac:dyDescent="0.25">
      <c r="C604" s="11">
        <v>43357</v>
      </c>
      <c r="D604" s="4" t="s">
        <v>57</v>
      </c>
      <c r="E604" s="12">
        <v>8825</v>
      </c>
      <c r="F604" s="12"/>
      <c r="G604" s="12">
        <v>6</v>
      </c>
    </row>
    <row r="605" spans="3:7" ht="30" x14ac:dyDescent="0.25">
      <c r="C605" s="13">
        <v>43357</v>
      </c>
      <c r="D605" s="5" t="s">
        <v>58</v>
      </c>
      <c r="E605" s="14">
        <v>8824</v>
      </c>
      <c r="F605" s="14"/>
      <c r="G605" s="14">
        <v>4</v>
      </c>
    </row>
    <row r="606" spans="3:7" ht="30" x14ac:dyDescent="0.25">
      <c r="C606" s="11">
        <v>43357</v>
      </c>
      <c r="D606" s="4" t="s">
        <v>59</v>
      </c>
      <c r="E606" s="12">
        <v>8823</v>
      </c>
      <c r="F606" s="12"/>
      <c r="G606" s="12">
        <v>1</v>
      </c>
    </row>
    <row r="607" spans="3:7" x14ac:dyDescent="0.25">
      <c r="C607" s="13">
        <v>43357</v>
      </c>
      <c r="D607" s="5" t="s">
        <v>8</v>
      </c>
      <c r="E607" s="14">
        <v>7094</v>
      </c>
      <c r="F607" s="14"/>
      <c r="G607" s="14">
        <v>1</v>
      </c>
    </row>
    <row r="608" spans="3:7" ht="30" x14ac:dyDescent="0.25">
      <c r="C608" s="11">
        <v>43357</v>
      </c>
      <c r="D608" s="4" t="s">
        <v>518</v>
      </c>
      <c r="E608" s="12">
        <v>7085</v>
      </c>
      <c r="F608" s="12"/>
      <c r="G608" s="12">
        <v>2</v>
      </c>
    </row>
    <row r="609" spans="3:7" ht="30" x14ac:dyDescent="0.25">
      <c r="C609" s="13">
        <v>43357</v>
      </c>
      <c r="D609" s="5" t="s">
        <v>167</v>
      </c>
      <c r="E609" s="14">
        <v>1587</v>
      </c>
      <c r="F609" s="14"/>
      <c r="G609" s="14">
        <v>2</v>
      </c>
    </row>
    <row r="610" spans="3:7" ht="45" x14ac:dyDescent="0.25">
      <c r="C610" s="11">
        <v>43357</v>
      </c>
      <c r="D610" s="4" t="s">
        <v>26</v>
      </c>
      <c r="E610" s="12">
        <v>476</v>
      </c>
      <c r="F610" s="12"/>
      <c r="G610" s="12">
        <v>4</v>
      </c>
    </row>
    <row r="611" spans="3:7" ht="30" x14ac:dyDescent="0.25">
      <c r="C611" s="13">
        <v>43356</v>
      </c>
      <c r="D611" s="5" t="s">
        <v>71</v>
      </c>
      <c r="E611" s="14">
        <v>1435</v>
      </c>
      <c r="F611" s="14"/>
      <c r="G611" s="14">
        <v>6</v>
      </c>
    </row>
    <row r="612" spans="3:7" ht="30" x14ac:dyDescent="0.25">
      <c r="C612" s="11">
        <v>43356</v>
      </c>
      <c r="D612" s="4" t="s">
        <v>178</v>
      </c>
      <c r="E612" s="12" t="s">
        <v>179</v>
      </c>
      <c r="F612" s="12"/>
      <c r="G612" s="12">
        <v>1</v>
      </c>
    </row>
    <row r="613" spans="3:7" ht="45" x14ac:dyDescent="0.25">
      <c r="C613" s="13">
        <v>43356</v>
      </c>
      <c r="D613" s="5" t="s">
        <v>35</v>
      </c>
      <c r="E613" s="14">
        <v>4911</v>
      </c>
      <c r="F613" s="14"/>
      <c r="G613" s="14">
        <v>1</v>
      </c>
    </row>
    <row r="614" spans="3:7" ht="30" x14ac:dyDescent="0.25">
      <c r="C614" s="11">
        <v>43356</v>
      </c>
      <c r="D614" s="4" t="s">
        <v>301</v>
      </c>
      <c r="E614" s="12" t="s">
        <v>302</v>
      </c>
      <c r="F614" s="12">
        <v>2</v>
      </c>
      <c r="G614" s="12"/>
    </row>
    <row r="615" spans="3:7" ht="45" x14ac:dyDescent="0.25">
      <c r="C615" s="13">
        <v>43356</v>
      </c>
      <c r="D615" s="5" t="s">
        <v>41</v>
      </c>
      <c r="E615" s="14">
        <v>765</v>
      </c>
      <c r="F615" s="14"/>
      <c r="G615" s="14">
        <v>1</v>
      </c>
    </row>
    <row r="616" spans="3:7" ht="45" x14ac:dyDescent="0.25">
      <c r="C616" s="11">
        <v>43356</v>
      </c>
      <c r="D616" s="4" t="s">
        <v>200</v>
      </c>
      <c r="E616" s="12">
        <v>680</v>
      </c>
      <c r="F616" s="12">
        <v>2</v>
      </c>
      <c r="G616" s="12"/>
    </row>
    <row r="617" spans="3:7" ht="45" x14ac:dyDescent="0.25">
      <c r="C617" s="13">
        <v>43356</v>
      </c>
      <c r="D617" s="5" t="s">
        <v>202</v>
      </c>
      <c r="E617" s="14">
        <v>693</v>
      </c>
      <c r="F617" s="14">
        <v>44</v>
      </c>
      <c r="G617" s="14"/>
    </row>
    <row r="618" spans="3:7" ht="30" x14ac:dyDescent="0.25">
      <c r="C618" s="11">
        <v>43356</v>
      </c>
      <c r="D618" s="4" t="s">
        <v>199</v>
      </c>
      <c r="E618" s="12">
        <v>676</v>
      </c>
      <c r="F618" s="12">
        <v>88</v>
      </c>
      <c r="G618" s="12"/>
    </row>
    <row r="619" spans="3:7" ht="30" x14ac:dyDescent="0.25">
      <c r="C619" s="13">
        <v>43356</v>
      </c>
      <c r="D619" s="5" t="s">
        <v>108</v>
      </c>
      <c r="E619" s="14" t="s">
        <v>109</v>
      </c>
      <c r="F619" s="14"/>
      <c r="G619" s="14">
        <v>1</v>
      </c>
    </row>
    <row r="620" spans="3:7" ht="30" x14ac:dyDescent="0.25">
      <c r="C620" s="11">
        <v>43356</v>
      </c>
      <c r="D620" s="4" t="s">
        <v>574</v>
      </c>
      <c r="E620" s="12">
        <v>10361</v>
      </c>
      <c r="F620" s="12"/>
      <c r="G620" s="12">
        <v>10</v>
      </c>
    </row>
    <row r="621" spans="3:7" ht="45" x14ac:dyDescent="0.25">
      <c r="C621" s="13">
        <v>43356</v>
      </c>
      <c r="D621" s="5" t="s">
        <v>256</v>
      </c>
      <c r="E621" s="14">
        <v>768</v>
      </c>
      <c r="F621" s="14"/>
      <c r="G621" s="14">
        <v>1</v>
      </c>
    </row>
    <row r="622" spans="3:7" ht="45" x14ac:dyDescent="0.25">
      <c r="C622" s="11">
        <v>43356</v>
      </c>
      <c r="D622" s="4" t="s">
        <v>41</v>
      </c>
      <c r="E622" s="12">
        <v>765</v>
      </c>
      <c r="F622" s="12"/>
      <c r="G622" s="12">
        <v>1</v>
      </c>
    </row>
    <row r="623" spans="3:7" ht="30" x14ac:dyDescent="0.25">
      <c r="C623" s="13">
        <v>43356</v>
      </c>
      <c r="D623" s="5" t="s">
        <v>574</v>
      </c>
      <c r="E623" s="14">
        <v>10361</v>
      </c>
      <c r="F623" s="14">
        <v>100</v>
      </c>
      <c r="G623" s="14"/>
    </row>
    <row r="624" spans="3:7" ht="30" x14ac:dyDescent="0.25">
      <c r="C624" s="11">
        <v>43356</v>
      </c>
      <c r="D624" s="4" t="s">
        <v>248</v>
      </c>
      <c r="E624" s="12">
        <v>9650</v>
      </c>
      <c r="F624" s="12">
        <v>10</v>
      </c>
      <c r="G624" s="12"/>
    </row>
    <row r="625" spans="3:7" ht="30" x14ac:dyDescent="0.25">
      <c r="C625" s="13">
        <v>43356</v>
      </c>
      <c r="D625" s="5" t="s">
        <v>65</v>
      </c>
      <c r="E625" s="14">
        <v>256</v>
      </c>
      <c r="F625" s="14">
        <v>5</v>
      </c>
      <c r="G625" s="14"/>
    </row>
    <row r="626" spans="3:7" x14ac:dyDescent="0.25">
      <c r="C626" s="11">
        <v>43356</v>
      </c>
      <c r="D626" s="4" t="s">
        <v>103</v>
      </c>
      <c r="E626" s="12">
        <v>7366</v>
      </c>
      <c r="F626" s="12">
        <v>100</v>
      </c>
      <c r="G626" s="12"/>
    </row>
    <row r="627" spans="3:7" x14ac:dyDescent="0.25">
      <c r="C627" s="13">
        <v>43356</v>
      </c>
      <c r="D627" s="5" t="s">
        <v>91</v>
      </c>
      <c r="E627" s="14">
        <v>1465</v>
      </c>
      <c r="F627" s="14"/>
      <c r="G627" s="14">
        <v>1</v>
      </c>
    </row>
    <row r="628" spans="3:7" ht="30" x14ac:dyDescent="0.25">
      <c r="C628" s="11">
        <v>43356</v>
      </c>
      <c r="D628" s="4" t="s">
        <v>54</v>
      </c>
      <c r="E628" s="12">
        <v>7825</v>
      </c>
      <c r="F628" s="12"/>
      <c r="G628" s="12">
        <v>1</v>
      </c>
    </row>
    <row r="629" spans="3:7" ht="30" x14ac:dyDescent="0.25">
      <c r="C629" s="13">
        <v>43356</v>
      </c>
      <c r="D629" s="5" t="s">
        <v>5</v>
      </c>
      <c r="E629" s="14">
        <v>1445</v>
      </c>
      <c r="F629" s="14"/>
      <c r="G629" s="14">
        <v>100</v>
      </c>
    </row>
    <row r="630" spans="3:7" ht="30" x14ac:dyDescent="0.25">
      <c r="C630" s="11">
        <v>43356</v>
      </c>
      <c r="D630" s="4" t="s">
        <v>186</v>
      </c>
      <c r="E630" s="12">
        <v>8464</v>
      </c>
      <c r="F630" s="12"/>
      <c r="G630" s="12">
        <v>6</v>
      </c>
    </row>
    <row r="631" spans="3:7" x14ac:dyDescent="0.25">
      <c r="C631" s="13">
        <v>43356</v>
      </c>
      <c r="D631" s="5" t="s">
        <v>20</v>
      </c>
      <c r="E631" s="14">
        <v>1335</v>
      </c>
      <c r="F631" s="14"/>
      <c r="G631" s="14">
        <v>1</v>
      </c>
    </row>
    <row r="632" spans="3:7" ht="30" x14ac:dyDescent="0.25">
      <c r="C632" s="11">
        <v>43356</v>
      </c>
      <c r="D632" s="4" t="s">
        <v>468</v>
      </c>
      <c r="E632" s="12">
        <v>374</v>
      </c>
      <c r="F632" s="12"/>
      <c r="G632" s="12">
        <v>250</v>
      </c>
    </row>
    <row r="633" spans="3:7" ht="30" x14ac:dyDescent="0.25">
      <c r="C633" s="13">
        <v>43356</v>
      </c>
      <c r="D633" s="5" t="s">
        <v>469</v>
      </c>
      <c r="E633" s="14">
        <v>372</v>
      </c>
      <c r="F633" s="14"/>
      <c r="G633" s="14">
        <v>50</v>
      </c>
    </row>
    <row r="634" spans="3:7" ht="30" x14ac:dyDescent="0.25">
      <c r="C634" s="11">
        <v>43356</v>
      </c>
      <c r="D634" s="4" t="s">
        <v>469</v>
      </c>
      <c r="E634" s="12">
        <v>372</v>
      </c>
      <c r="F634" s="12">
        <v>1100</v>
      </c>
      <c r="G634" s="12"/>
    </row>
    <row r="635" spans="3:7" ht="30" x14ac:dyDescent="0.25">
      <c r="C635" s="13">
        <v>43356</v>
      </c>
      <c r="D635" s="5" t="s">
        <v>505</v>
      </c>
      <c r="E635" s="14">
        <v>371</v>
      </c>
      <c r="F635" s="14">
        <v>1000</v>
      </c>
      <c r="G635" s="14"/>
    </row>
    <row r="636" spans="3:7" ht="30" x14ac:dyDescent="0.25">
      <c r="C636" s="11">
        <v>43356</v>
      </c>
      <c r="D636" s="4" t="s">
        <v>497</v>
      </c>
      <c r="E636" s="12">
        <v>236</v>
      </c>
      <c r="F636" s="12"/>
      <c r="G636" s="12">
        <v>200</v>
      </c>
    </row>
    <row r="637" spans="3:7" x14ac:dyDescent="0.25">
      <c r="C637" s="13">
        <v>43356</v>
      </c>
      <c r="D637" s="5" t="s">
        <v>480</v>
      </c>
      <c r="E637" s="14">
        <v>3600</v>
      </c>
      <c r="F637" s="14">
        <v>200</v>
      </c>
      <c r="G637" s="14"/>
    </row>
    <row r="638" spans="3:7" x14ac:dyDescent="0.25">
      <c r="C638" s="11">
        <v>43356</v>
      </c>
      <c r="D638" s="4" t="s">
        <v>502</v>
      </c>
      <c r="E638" s="12">
        <v>364</v>
      </c>
      <c r="F638" s="12">
        <v>540</v>
      </c>
      <c r="G638" s="12"/>
    </row>
    <row r="639" spans="3:7" x14ac:dyDescent="0.25">
      <c r="C639" s="13">
        <v>43356</v>
      </c>
      <c r="D639" s="5" t="s">
        <v>474</v>
      </c>
      <c r="E639" s="14">
        <v>365</v>
      </c>
      <c r="F639" s="14">
        <v>280</v>
      </c>
      <c r="G639" s="14"/>
    </row>
    <row r="640" spans="3:7" ht="45" x14ac:dyDescent="0.25">
      <c r="C640" s="11">
        <v>43356</v>
      </c>
      <c r="D640" s="4" t="s">
        <v>29</v>
      </c>
      <c r="E640" s="12">
        <v>610</v>
      </c>
      <c r="F640" s="12">
        <v>40</v>
      </c>
      <c r="G640" s="12"/>
    </row>
    <row r="641" spans="3:7" ht="60" x14ac:dyDescent="0.25">
      <c r="C641" s="13">
        <v>43355</v>
      </c>
      <c r="D641" s="5" t="s">
        <v>72</v>
      </c>
      <c r="E641" s="14">
        <v>3001</v>
      </c>
      <c r="F641" s="14"/>
      <c r="G641" s="14">
        <v>1</v>
      </c>
    </row>
    <row r="642" spans="3:7" ht="45" x14ac:dyDescent="0.25">
      <c r="C642" s="11">
        <v>43355</v>
      </c>
      <c r="D642" s="4" t="s">
        <v>415</v>
      </c>
      <c r="E642" s="12">
        <v>8061</v>
      </c>
      <c r="F642" s="12"/>
      <c r="G642" s="12">
        <v>1</v>
      </c>
    </row>
    <row r="643" spans="3:7" ht="45" x14ac:dyDescent="0.25">
      <c r="C643" s="13">
        <v>43355</v>
      </c>
      <c r="D643" s="5" t="s">
        <v>191</v>
      </c>
      <c r="E643" s="14">
        <v>304</v>
      </c>
      <c r="F643" s="14">
        <v>24</v>
      </c>
      <c r="G643" s="14"/>
    </row>
    <row r="644" spans="3:7" ht="45" x14ac:dyDescent="0.25">
      <c r="C644" s="11">
        <v>43355</v>
      </c>
      <c r="D644" s="4" t="s">
        <v>512</v>
      </c>
      <c r="E644" s="12">
        <v>8465</v>
      </c>
      <c r="F644" s="12">
        <v>2</v>
      </c>
      <c r="G644" s="12"/>
    </row>
    <row r="645" spans="3:7" ht="45" x14ac:dyDescent="0.25">
      <c r="C645" s="13">
        <v>43355</v>
      </c>
      <c r="D645" s="5" t="s">
        <v>135</v>
      </c>
      <c r="E645" s="14">
        <v>4233</v>
      </c>
      <c r="F645" s="14"/>
      <c r="G645" s="14">
        <v>499</v>
      </c>
    </row>
    <row r="646" spans="3:7" ht="45" x14ac:dyDescent="0.25">
      <c r="C646" s="11">
        <v>43355</v>
      </c>
      <c r="D646" s="4" t="s">
        <v>221</v>
      </c>
      <c r="E646" s="12">
        <v>4907</v>
      </c>
      <c r="F646" s="12"/>
      <c r="G646" s="12">
        <v>36</v>
      </c>
    </row>
    <row r="647" spans="3:7" ht="45" x14ac:dyDescent="0.25">
      <c r="C647" s="13">
        <v>43355</v>
      </c>
      <c r="D647" s="5" t="s">
        <v>35</v>
      </c>
      <c r="E647" s="14">
        <v>4911</v>
      </c>
      <c r="F647" s="14"/>
      <c r="G647" s="14">
        <v>48</v>
      </c>
    </row>
    <row r="648" spans="3:7" ht="45" x14ac:dyDescent="0.25">
      <c r="C648" s="11">
        <v>43355</v>
      </c>
      <c r="D648" s="4" t="s">
        <v>188</v>
      </c>
      <c r="E648" s="12">
        <v>4910</v>
      </c>
      <c r="F648" s="12"/>
      <c r="G648" s="12">
        <v>36</v>
      </c>
    </row>
    <row r="649" spans="3:7" ht="30" x14ac:dyDescent="0.25">
      <c r="C649" s="13">
        <v>43355</v>
      </c>
      <c r="D649" s="5" t="s">
        <v>509</v>
      </c>
      <c r="E649" s="14">
        <v>4196</v>
      </c>
      <c r="F649" s="14"/>
      <c r="G649" s="14">
        <v>1</v>
      </c>
    </row>
    <row r="650" spans="3:7" x14ac:dyDescent="0.25">
      <c r="C650" s="11">
        <v>43355</v>
      </c>
      <c r="D650" s="4" t="s">
        <v>251</v>
      </c>
      <c r="E650" s="12">
        <v>7088</v>
      </c>
      <c r="F650" s="12"/>
      <c r="G650" s="12">
        <v>1</v>
      </c>
    </row>
    <row r="651" spans="3:7" ht="45" x14ac:dyDescent="0.25">
      <c r="C651" s="13">
        <v>43355</v>
      </c>
      <c r="D651" s="5" t="s">
        <v>35</v>
      </c>
      <c r="E651" s="14">
        <v>4911</v>
      </c>
      <c r="F651" s="14"/>
      <c r="G651" s="14">
        <v>1</v>
      </c>
    </row>
    <row r="652" spans="3:7" ht="30" x14ac:dyDescent="0.25">
      <c r="C652" s="11">
        <v>43355</v>
      </c>
      <c r="D652" s="4" t="s">
        <v>418</v>
      </c>
      <c r="E652" s="12">
        <v>8506</v>
      </c>
      <c r="F652" s="12"/>
      <c r="G652" s="12">
        <v>1</v>
      </c>
    </row>
    <row r="653" spans="3:7" ht="45" x14ac:dyDescent="0.25">
      <c r="C653" s="13">
        <v>43355</v>
      </c>
      <c r="D653" s="5" t="s">
        <v>135</v>
      </c>
      <c r="E653" s="14">
        <v>4233</v>
      </c>
      <c r="F653" s="14"/>
      <c r="G653" s="14">
        <v>1</v>
      </c>
    </row>
    <row r="654" spans="3:7" ht="30" x14ac:dyDescent="0.25">
      <c r="C654" s="11">
        <v>43355</v>
      </c>
      <c r="D654" s="4" t="s">
        <v>209</v>
      </c>
      <c r="E654" s="12">
        <v>174</v>
      </c>
      <c r="F654" s="12"/>
      <c r="G654" s="12">
        <v>6</v>
      </c>
    </row>
    <row r="655" spans="3:7" ht="30" x14ac:dyDescent="0.25">
      <c r="C655" s="13">
        <v>43355</v>
      </c>
      <c r="D655" s="5" t="s">
        <v>209</v>
      </c>
      <c r="E655" s="14">
        <v>174</v>
      </c>
      <c r="F655" s="14">
        <v>36</v>
      </c>
      <c r="G655" s="14"/>
    </row>
    <row r="656" spans="3:7" ht="30" x14ac:dyDescent="0.25">
      <c r="C656" s="11">
        <v>43355</v>
      </c>
      <c r="D656" s="4" t="s">
        <v>211</v>
      </c>
      <c r="E656" s="12">
        <v>9702</v>
      </c>
      <c r="F656" s="12">
        <v>100</v>
      </c>
      <c r="G656" s="12"/>
    </row>
    <row r="657" spans="3:7" ht="30" x14ac:dyDescent="0.25">
      <c r="C657" s="13">
        <v>43355</v>
      </c>
      <c r="D657" s="5" t="s">
        <v>33</v>
      </c>
      <c r="E657" s="14">
        <v>392</v>
      </c>
      <c r="F657" s="14">
        <v>12</v>
      </c>
      <c r="G657" s="14"/>
    </row>
    <row r="658" spans="3:7" x14ac:dyDescent="0.25">
      <c r="C658" s="11">
        <v>43355</v>
      </c>
      <c r="D658" s="4" t="s">
        <v>247</v>
      </c>
      <c r="E658" s="12">
        <v>3638</v>
      </c>
      <c r="F658" s="12">
        <v>16</v>
      </c>
      <c r="G658" s="12"/>
    </row>
    <row r="659" spans="3:7" ht="30" x14ac:dyDescent="0.25">
      <c r="C659" s="13">
        <v>43355</v>
      </c>
      <c r="D659" s="5" t="s">
        <v>468</v>
      </c>
      <c r="E659" s="14">
        <v>374</v>
      </c>
      <c r="F659" s="14"/>
      <c r="G659" s="14">
        <v>50</v>
      </c>
    </row>
    <row r="660" spans="3:7" ht="30" x14ac:dyDescent="0.25">
      <c r="C660" s="11">
        <v>43355</v>
      </c>
      <c r="D660" s="4" t="s">
        <v>76</v>
      </c>
      <c r="E660" s="12">
        <v>1429</v>
      </c>
      <c r="F660" s="12"/>
      <c r="G660" s="12">
        <v>2</v>
      </c>
    </row>
    <row r="661" spans="3:7" ht="45" x14ac:dyDescent="0.25">
      <c r="C661" s="13">
        <v>43355</v>
      </c>
      <c r="D661" s="5" t="s">
        <v>192</v>
      </c>
      <c r="E661" s="14">
        <v>8914</v>
      </c>
      <c r="F661" s="14">
        <v>6</v>
      </c>
      <c r="G661" s="14"/>
    </row>
    <row r="662" spans="3:7" ht="45" x14ac:dyDescent="0.25">
      <c r="C662" s="11">
        <v>43355</v>
      </c>
      <c r="D662" s="4" t="s">
        <v>575</v>
      </c>
      <c r="E662" s="12">
        <v>3647</v>
      </c>
      <c r="F662" s="12"/>
      <c r="G662" s="12">
        <v>2</v>
      </c>
    </row>
    <row r="663" spans="3:7" ht="45" x14ac:dyDescent="0.25">
      <c r="C663" s="13">
        <v>43355</v>
      </c>
      <c r="D663" s="5" t="s">
        <v>29</v>
      </c>
      <c r="E663" s="14">
        <v>610</v>
      </c>
      <c r="F663" s="14"/>
      <c r="G663" s="14">
        <v>1</v>
      </c>
    </row>
    <row r="664" spans="3:7" ht="30" x14ac:dyDescent="0.25">
      <c r="C664" s="11">
        <v>43355</v>
      </c>
      <c r="D664" s="4" t="s">
        <v>240</v>
      </c>
      <c r="E664" s="12">
        <v>4520</v>
      </c>
      <c r="F664" s="12"/>
      <c r="G664" s="12">
        <v>1</v>
      </c>
    </row>
    <row r="665" spans="3:7" ht="30" x14ac:dyDescent="0.25">
      <c r="C665" s="13">
        <v>43355</v>
      </c>
      <c r="D665" s="5" t="s">
        <v>54</v>
      </c>
      <c r="E665" s="14">
        <v>7825</v>
      </c>
      <c r="F665" s="14"/>
      <c r="G665" s="14">
        <v>1</v>
      </c>
    </row>
    <row r="666" spans="3:7" ht="60" x14ac:dyDescent="0.25">
      <c r="C666" s="11">
        <v>43355</v>
      </c>
      <c r="D666" s="4" t="s">
        <v>151</v>
      </c>
      <c r="E666" s="12">
        <v>5064</v>
      </c>
      <c r="F666" s="12"/>
      <c r="G666" s="12">
        <v>2</v>
      </c>
    </row>
    <row r="667" spans="3:7" ht="30" x14ac:dyDescent="0.25">
      <c r="C667" s="13">
        <v>43355</v>
      </c>
      <c r="D667" s="5" t="s">
        <v>24</v>
      </c>
      <c r="E667" s="14">
        <v>7087</v>
      </c>
      <c r="F667" s="14"/>
      <c r="G667" s="14">
        <v>2</v>
      </c>
    </row>
    <row r="668" spans="3:7" ht="30" x14ac:dyDescent="0.25">
      <c r="C668" s="11">
        <v>43355</v>
      </c>
      <c r="D668" s="4" t="s">
        <v>57</v>
      </c>
      <c r="E668" s="12">
        <v>8825</v>
      </c>
      <c r="F668" s="12"/>
      <c r="G668" s="12">
        <v>2</v>
      </c>
    </row>
    <row r="669" spans="3:7" ht="45" x14ac:dyDescent="0.25">
      <c r="C669" s="13">
        <v>43355</v>
      </c>
      <c r="D669" s="5" t="s">
        <v>221</v>
      </c>
      <c r="E669" s="14">
        <v>4907</v>
      </c>
      <c r="F669" s="14"/>
      <c r="G669" s="14">
        <v>12</v>
      </c>
    </row>
    <row r="670" spans="3:7" ht="30" x14ac:dyDescent="0.25">
      <c r="C670" s="11">
        <v>43355</v>
      </c>
      <c r="D670" s="4" t="s">
        <v>518</v>
      </c>
      <c r="E670" s="12">
        <v>7085</v>
      </c>
      <c r="F670" s="12"/>
      <c r="G670" s="12">
        <v>2</v>
      </c>
    </row>
    <row r="671" spans="3:7" ht="30" x14ac:dyDescent="0.25">
      <c r="C671" s="13">
        <v>43355</v>
      </c>
      <c r="D671" s="5" t="s">
        <v>32</v>
      </c>
      <c r="E671" s="14">
        <v>4523</v>
      </c>
      <c r="F671" s="14"/>
      <c r="G671" s="14">
        <v>20</v>
      </c>
    </row>
    <row r="672" spans="3:7" ht="30" x14ac:dyDescent="0.25">
      <c r="C672" s="11">
        <v>43355</v>
      </c>
      <c r="D672" s="4" t="s">
        <v>392</v>
      </c>
      <c r="E672" s="12">
        <v>4524</v>
      </c>
      <c r="F672" s="12"/>
      <c r="G672" s="12">
        <v>10</v>
      </c>
    </row>
    <row r="673" spans="3:7" ht="45" x14ac:dyDescent="0.25">
      <c r="C673" s="13">
        <v>43355</v>
      </c>
      <c r="D673" s="5" t="s">
        <v>19</v>
      </c>
      <c r="E673" s="14">
        <v>5709</v>
      </c>
      <c r="F673" s="14"/>
      <c r="G673" s="14">
        <v>100</v>
      </c>
    </row>
    <row r="674" spans="3:7" ht="30" x14ac:dyDescent="0.25">
      <c r="C674" s="11">
        <v>43355</v>
      </c>
      <c r="D674" s="4" t="s">
        <v>167</v>
      </c>
      <c r="E674" s="12">
        <v>1587</v>
      </c>
      <c r="F674" s="12"/>
      <c r="G674" s="12">
        <v>1</v>
      </c>
    </row>
    <row r="675" spans="3:7" ht="30" x14ac:dyDescent="0.25">
      <c r="C675" s="13">
        <v>43355</v>
      </c>
      <c r="D675" s="5" t="s">
        <v>168</v>
      </c>
      <c r="E675" s="14">
        <v>700</v>
      </c>
      <c r="F675" s="14"/>
      <c r="G675" s="14">
        <v>2</v>
      </c>
    </row>
    <row r="676" spans="3:7" ht="45" x14ac:dyDescent="0.25">
      <c r="C676" s="11">
        <v>43355</v>
      </c>
      <c r="D676" s="4" t="s">
        <v>64</v>
      </c>
      <c r="E676" s="12">
        <v>7623</v>
      </c>
      <c r="F676" s="12"/>
      <c r="G676" s="12">
        <v>6</v>
      </c>
    </row>
    <row r="677" spans="3:7" ht="30" x14ac:dyDescent="0.25">
      <c r="C677" s="13">
        <v>43355</v>
      </c>
      <c r="D677" s="5" t="s">
        <v>271</v>
      </c>
      <c r="E677" s="14">
        <v>3625</v>
      </c>
      <c r="F677" s="14"/>
      <c r="G677" s="14">
        <v>1</v>
      </c>
    </row>
    <row r="678" spans="3:7" ht="30" x14ac:dyDescent="0.25">
      <c r="C678" s="11">
        <v>43355</v>
      </c>
      <c r="D678" s="4" t="s">
        <v>313</v>
      </c>
      <c r="E678" s="12" t="s">
        <v>314</v>
      </c>
      <c r="F678" s="12"/>
      <c r="G678" s="12">
        <v>1</v>
      </c>
    </row>
    <row r="679" spans="3:7" ht="30" x14ac:dyDescent="0.25">
      <c r="C679" s="13">
        <v>43355</v>
      </c>
      <c r="D679" s="5" t="s">
        <v>228</v>
      </c>
      <c r="E679" s="14" t="s">
        <v>229</v>
      </c>
      <c r="F679" s="14"/>
      <c r="G679" s="14">
        <v>1</v>
      </c>
    </row>
    <row r="680" spans="3:7" ht="30" x14ac:dyDescent="0.25">
      <c r="C680" s="11">
        <v>43354</v>
      </c>
      <c r="D680" s="4" t="s">
        <v>452</v>
      </c>
      <c r="E680" s="12" t="s">
        <v>453</v>
      </c>
      <c r="F680" s="12"/>
      <c r="G680" s="12">
        <v>1</v>
      </c>
    </row>
    <row r="681" spans="3:7" ht="30" x14ac:dyDescent="0.25">
      <c r="C681" s="13">
        <v>43354</v>
      </c>
      <c r="D681" s="5" t="s">
        <v>271</v>
      </c>
      <c r="E681" s="14">
        <v>3625</v>
      </c>
      <c r="F681" s="14"/>
      <c r="G681" s="14">
        <v>4</v>
      </c>
    </row>
    <row r="682" spans="3:7" ht="30" x14ac:dyDescent="0.25">
      <c r="C682" s="11">
        <v>43354</v>
      </c>
      <c r="D682" s="4" t="s">
        <v>352</v>
      </c>
      <c r="E682" s="12">
        <v>1583</v>
      </c>
      <c r="F682" s="12"/>
      <c r="G682" s="12">
        <v>1150</v>
      </c>
    </row>
    <row r="683" spans="3:7" ht="45" x14ac:dyDescent="0.25">
      <c r="C683" s="13">
        <v>43354</v>
      </c>
      <c r="D683" s="5" t="s">
        <v>236</v>
      </c>
      <c r="E683" s="14">
        <v>1600</v>
      </c>
      <c r="F683" s="14">
        <v>1150</v>
      </c>
      <c r="G683" s="14"/>
    </row>
    <row r="684" spans="3:7" ht="75" x14ac:dyDescent="0.25">
      <c r="C684" s="11">
        <v>43354</v>
      </c>
      <c r="D684" s="4" t="s">
        <v>85</v>
      </c>
      <c r="E684" s="12">
        <v>728</v>
      </c>
      <c r="F684" s="12"/>
      <c r="G684" s="12">
        <v>4</v>
      </c>
    </row>
    <row r="685" spans="3:7" ht="45" x14ac:dyDescent="0.25">
      <c r="C685" s="13">
        <v>43354</v>
      </c>
      <c r="D685" s="5" t="s">
        <v>192</v>
      </c>
      <c r="E685" s="14">
        <v>8914</v>
      </c>
      <c r="F685" s="14"/>
      <c r="G685" s="14">
        <v>1</v>
      </c>
    </row>
    <row r="686" spans="3:7" ht="60" x14ac:dyDescent="0.25">
      <c r="C686" s="11">
        <v>43354</v>
      </c>
      <c r="D686" s="4" t="s">
        <v>154</v>
      </c>
      <c r="E686" s="12">
        <v>3002</v>
      </c>
      <c r="F686" s="12"/>
      <c r="G686" s="12">
        <v>1</v>
      </c>
    </row>
    <row r="687" spans="3:7" ht="60" x14ac:dyDescent="0.25">
      <c r="C687" s="13">
        <v>43354</v>
      </c>
      <c r="D687" s="5" t="s">
        <v>72</v>
      </c>
      <c r="E687" s="14">
        <v>3001</v>
      </c>
      <c r="F687" s="14"/>
      <c r="G687" s="14">
        <v>1</v>
      </c>
    </row>
    <row r="688" spans="3:7" ht="30" x14ac:dyDescent="0.25">
      <c r="C688" s="11">
        <v>43354</v>
      </c>
      <c r="D688" s="4" t="s">
        <v>144</v>
      </c>
      <c r="E688" s="12">
        <v>1261</v>
      </c>
      <c r="F688" s="12"/>
      <c r="G688" s="12">
        <v>1</v>
      </c>
    </row>
    <row r="689" spans="3:7" ht="45" x14ac:dyDescent="0.25">
      <c r="C689" s="13">
        <v>43354</v>
      </c>
      <c r="D689" s="5" t="s">
        <v>576</v>
      </c>
      <c r="E689" s="14">
        <v>1118</v>
      </c>
      <c r="F689" s="14"/>
      <c r="G689" s="14">
        <v>1</v>
      </c>
    </row>
    <row r="690" spans="3:7" ht="45" x14ac:dyDescent="0.25">
      <c r="C690" s="11">
        <v>43354</v>
      </c>
      <c r="D690" s="4" t="s">
        <v>350</v>
      </c>
      <c r="E690" s="12">
        <v>5678</v>
      </c>
      <c r="F690" s="12"/>
      <c r="G690" s="12">
        <v>20</v>
      </c>
    </row>
    <row r="691" spans="3:7" x14ac:dyDescent="0.25">
      <c r="C691" s="13">
        <v>43354</v>
      </c>
      <c r="D691" s="5" t="s">
        <v>83</v>
      </c>
      <c r="E691" s="14">
        <v>842</v>
      </c>
      <c r="F691" s="14"/>
      <c r="G691" s="14">
        <v>2</v>
      </c>
    </row>
    <row r="692" spans="3:7" ht="30" x14ac:dyDescent="0.25">
      <c r="C692" s="11">
        <v>43354</v>
      </c>
      <c r="D692" s="4" t="s">
        <v>5</v>
      </c>
      <c r="E692" s="12">
        <v>1445</v>
      </c>
      <c r="F692" s="12"/>
      <c r="G692" s="12">
        <v>100</v>
      </c>
    </row>
    <row r="693" spans="3:7" ht="30" x14ac:dyDescent="0.25">
      <c r="C693" s="13">
        <v>43354</v>
      </c>
      <c r="D693" s="5" t="s">
        <v>468</v>
      </c>
      <c r="E693" s="14">
        <v>374</v>
      </c>
      <c r="F693" s="14"/>
      <c r="G693" s="14">
        <v>250</v>
      </c>
    </row>
    <row r="694" spans="3:7" ht="30" x14ac:dyDescent="0.25">
      <c r="C694" s="11">
        <v>43354</v>
      </c>
      <c r="D694" s="4" t="s">
        <v>505</v>
      </c>
      <c r="E694" s="12">
        <v>371</v>
      </c>
      <c r="F694" s="12"/>
      <c r="G694" s="12">
        <v>100</v>
      </c>
    </row>
    <row r="695" spans="3:7" ht="30" x14ac:dyDescent="0.25">
      <c r="C695" s="13">
        <v>43354</v>
      </c>
      <c r="D695" s="5" t="s">
        <v>497</v>
      </c>
      <c r="E695" s="14">
        <v>236</v>
      </c>
      <c r="F695" s="14"/>
      <c r="G695" s="14">
        <v>200</v>
      </c>
    </row>
    <row r="696" spans="3:7" ht="30" x14ac:dyDescent="0.25">
      <c r="C696" s="11">
        <v>43354</v>
      </c>
      <c r="D696" s="4" t="s">
        <v>481</v>
      </c>
      <c r="E696" s="12">
        <v>274</v>
      </c>
      <c r="F696" s="12"/>
      <c r="G696" s="12">
        <v>200</v>
      </c>
    </row>
    <row r="697" spans="3:7" x14ac:dyDescent="0.25">
      <c r="C697" s="13">
        <v>43354</v>
      </c>
      <c r="D697" s="5" t="s">
        <v>480</v>
      </c>
      <c r="E697" s="14">
        <v>3600</v>
      </c>
      <c r="F697" s="14"/>
      <c r="G697" s="14">
        <v>100</v>
      </c>
    </row>
    <row r="698" spans="3:7" x14ac:dyDescent="0.25">
      <c r="C698" s="11">
        <v>43354</v>
      </c>
      <c r="D698" s="4" t="s">
        <v>506</v>
      </c>
      <c r="E698" s="12">
        <v>2224</v>
      </c>
      <c r="F698" s="12"/>
      <c r="G698" s="12">
        <v>120</v>
      </c>
    </row>
    <row r="699" spans="3:7" ht="30" x14ac:dyDescent="0.25">
      <c r="C699" s="13">
        <v>43354</v>
      </c>
      <c r="D699" s="5" t="s">
        <v>504</v>
      </c>
      <c r="E699" s="14">
        <v>5087</v>
      </c>
      <c r="F699" s="14"/>
      <c r="G699" s="14">
        <v>50</v>
      </c>
    </row>
    <row r="700" spans="3:7" x14ac:dyDescent="0.25">
      <c r="C700" s="11">
        <v>43354</v>
      </c>
      <c r="D700" s="4" t="s">
        <v>488</v>
      </c>
      <c r="E700" s="12">
        <v>2380</v>
      </c>
      <c r="F700" s="12"/>
      <c r="G700" s="12">
        <v>20</v>
      </c>
    </row>
    <row r="701" spans="3:7" ht="30" x14ac:dyDescent="0.25">
      <c r="C701" s="13">
        <v>43354</v>
      </c>
      <c r="D701" s="5" t="s">
        <v>471</v>
      </c>
      <c r="E701" s="14">
        <v>369</v>
      </c>
      <c r="F701" s="14"/>
      <c r="G701" s="14">
        <v>80</v>
      </c>
    </row>
    <row r="702" spans="3:7" x14ac:dyDescent="0.25">
      <c r="C702" s="11">
        <v>43354</v>
      </c>
      <c r="D702" s="4" t="s">
        <v>472</v>
      </c>
      <c r="E702" s="12">
        <v>4916</v>
      </c>
      <c r="F702" s="12"/>
      <c r="G702" s="12">
        <v>25</v>
      </c>
    </row>
    <row r="703" spans="3:7" ht="30" x14ac:dyDescent="0.25">
      <c r="C703" s="13">
        <v>43354</v>
      </c>
      <c r="D703" s="5" t="s">
        <v>463</v>
      </c>
      <c r="E703" s="14">
        <v>4388</v>
      </c>
      <c r="F703" s="14"/>
      <c r="G703" s="14">
        <v>25</v>
      </c>
    </row>
    <row r="704" spans="3:7" ht="30" x14ac:dyDescent="0.25">
      <c r="C704" s="11">
        <v>43354</v>
      </c>
      <c r="D704" s="4" t="s">
        <v>473</v>
      </c>
      <c r="E704" s="12">
        <v>367</v>
      </c>
      <c r="F704" s="12"/>
      <c r="G704" s="12">
        <v>120</v>
      </c>
    </row>
    <row r="705" spans="3:7" x14ac:dyDescent="0.25">
      <c r="C705" s="13">
        <v>43354</v>
      </c>
      <c r="D705" s="5" t="s">
        <v>474</v>
      </c>
      <c r="E705" s="14">
        <v>365</v>
      </c>
      <c r="F705" s="14"/>
      <c r="G705" s="14">
        <v>280</v>
      </c>
    </row>
    <row r="706" spans="3:7" ht="30" x14ac:dyDescent="0.25">
      <c r="C706" s="11">
        <v>43354</v>
      </c>
      <c r="D706" s="4" t="s">
        <v>457</v>
      </c>
      <c r="E706" s="12">
        <v>8918</v>
      </c>
      <c r="F706" s="12"/>
      <c r="G706" s="12">
        <v>2</v>
      </c>
    </row>
    <row r="707" spans="3:7" ht="30" x14ac:dyDescent="0.25">
      <c r="C707" s="13">
        <v>43354</v>
      </c>
      <c r="D707" s="5" t="s">
        <v>310</v>
      </c>
      <c r="E707" s="14">
        <v>8920</v>
      </c>
      <c r="F707" s="14"/>
      <c r="G707" s="14">
        <v>2</v>
      </c>
    </row>
    <row r="708" spans="3:7" ht="30" x14ac:dyDescent="0.25">
      <c r="C708" s="11">
        <v>43354</v>
      </c>
      <c r="D708" s="4" t="s">
        <v>262</v>
      </c>
      <c r="E708" s="12">
        <v>468</v>
      </c>
      <c r="F708" s="12"/>
      <c r="G708" s="12">
        <v>1</v>
      </c>
    </row>
    <row r="709" spans="3:7" ht="30" x14ac:dyDescent="0.25">
      <c r="C709" s="13">
        <v>43354</v>
      </c>
      <c r="D709" s="5" t="s">
        <v>210</v>
      </c>
      <c r="E709" s="14">
        <v>178</v>
      </c>
      <c r="F709" s="14"/>
      <c r="G709" s="14">
        <v>1</v>
      </c>
    </row>
    <row r="710" spans="3:7" ht="75" x14ac:dyDescent="0.25">
      <c r="C710" s="11">
        <v>43354</v>
      </c>
      <c r="D710" s="4" t="s">
        <v>137</v>
      </c>
      <c r="E710" s="12">
        <v>8921</v>
      </c>
      <c r="F710" s="12"/>
      <c r="G710" s="12">
        <v>12</v>
      </c>
    </row>
    <row r="711" spans="3:7" x14ac:dyDescent="0.25">
      <c r="C711" s="13">
        <v>43354</v>
      </c>
      <c r="D711" s="5" t="s">
        <v>63</v>
      </c>
      <c r="E711" s="14">
        <v>268</v>
      </c>
      <c r="F711" s="14"/>
      <c r="G711" s="14">
        <v>10</v>
      </c>
    </row>
    <row r="712" spans="3:7" ht="30" x14ac:dyDescent="0.25">
      <c r="C712" s="11">
        <v>43353</v>
      </c>
      <c r="D712" s="4" t="s">
        <v>108</v>
      </c>
      <c r="E712" s="12" t="s">
        <v>109</v>
      </c>
      <c r="F712" s="12"/>
      <c r="G712" s="12">
        <v>1</v>
      </c>
    </row>
    <row r="713" spans="3:7" ht="45" x14ac:dyDescent="0.25">
      <c r="C713" s="13">
        <v>43353</v>
      </c>
      <c r="D713" s="5" t="s">
        <v>161</v>
      </c>
      <c r="E713" s="14">
        <v>588</v>
      </c>
      <c r="F713" s="14"/>
      <c r="G713" s="14">
        <v>1</v>
      </c>
    </row>
    <row r="714" spans="3:7" ht="30" x14ac:dyDescent="0.25">
      <c r="C714" s="11">
        <v>43353</v>
      </c>
      <c r="D714" s="4" t="s">
        <v>271</v>
      </c>
      <c r="E714" s="12">
        <v>3625</v>
      </c>
      <c r="F714" s="12"/>
      <c r="G714" s="12">
        <v>1</v>
      </c>
    </row>
    <row r="715" spans="3:7" ht="45" x14ac:dyDescent="0.25">
      <c r="C715" s="13">
        <v>43353</v>
      </c>
      <c r="D715" s="5" t="s">
        <v>9</v>
      </c>
      <c r="E715" s="14">
        <v>180</v>
      </c>
      <c r="F715" s="14"/>
      <c r="G715" s="14">
        <v>5</v>
      </c>
    </row>
    <row r="716" spans="3:7" x14ac:dyDescent="0.25">
      <c r="C716" s="11">
        <v>43353</v>
      </c>
      <c r="D716" s="4" t="s">
        <v>201</v>
      </c>
      <c r="E716" s="12">
        <v>8764</v>
      </c>
      <c r="F716" s="12"/>
      <c r="G716" s="12">
        <v>1</v>
      </c>
    </row>
    <row r="717" spans="3:7" ht="45" x14ac:dyDescent="0.25">
      <c r="C717" s="13">
        <v>43353</v>
      </c>
      <c r="D717" s="5" t="s">
        <v>35</v>
      </c>
      <c r="E717" s="14">
        <v>4911</v>
      </c>
      <c r="F717" s="14"/>
      <c r="G717" s="14">
        <v>24</v>
      </c>
    </row>
    <row r="718" spans="3:7" x14ac:dyDescent="0.25">
      <c r="C718" s="11">
        <v>43353</v>
      </c>
      <c r="D718" s="4" t="s">
        <v>206</v>
      </c>
      <c r="E718" s="12">
        <v>7999</v>
      </c>
      <c r="F718" s="12"/>
      <c r="G718" s="12">
        <v>10</v>
      </c>
    </row>
    <row r="719" spans="3:7" ht="45" x14ac:dyDescent="0.25">
      <c r="C719" s="13">
        <v>43353</v>
      </c>
      <c r="D719" s="5" t="s">
        <v>221</v>
      </c>
      <c r="E719" s="14">
        <v>4907</v>
      </c>
      <c r="F719" s="14"/>
      <c r="G719" s="14">
        <v>12</v>
      </c>
    </row>
    <row r="720" spans="3:7" ht="45" x14ac:dyDescent="0.25">
      <c r="C720" s="11">
        <v>43353</v>
      </c>
      <c r="D720" s="4" t="s">
        <v>188</v>
      </c>
      <c r="E720" s="12">
        <v>4910</v>
      </c>
      <c r="F720" s="12"/>
      <c r="G720" s="12">
        <v>24</v>
      </c>
    </row>
    <row r="721" spans="3:7" ht="30" x14ac:dyDescent="0.25">
      <c r="C721" s="13">
        <v>43353</v>
      </c>
      <c r="D721" s="5" t="s">
        <v>178</v>
      </c>
      <c r="E721" s="14" t="s">
        <v>179</v>
      </c>
      <c r="F721" s="14"/>
      <c r="G721" s="14">
        <v>1</v>
      </c>
    </row>
    <row r="722" spans="3:7" ht="30" x14ac:dyDescent="0.25">
      <c r="C722" s="11">
        <v>43353</v>
      </c>
      <c r="D722" s="4" t="s">
        <v>178</v>
      </c>
      <c r="E722" s="12" t="s">
        <v>179</v>
      </c>
      <c r="F722" s="12"/>
      <c r="G722" s="12">
        <v>1</v>
      </c>
    </row>
    <row r="723" spans="3:7" x14ac:dyDescent="0.25">
      <c r="C723" s="13">
        <v>43353</v>
      </c>
      <c r="D723" s="5" t="s">
        <v>83</v>
      </c>
      <c r="E723" s="14">
        <v>842</v>
      </c>
      <c r="F723" s="14"/>
      <c r="G723" s="14">
        <v>2</v>
      </c>
    </row>
    <row r="724" spans="3:7" ht="30" x14ac:dyDescent="0.25">
      <c r="C724" s="11">
        <v>43353</v>
      </c>
      <c r="D724" s="4" t="s">
        <v>100</v>
      </c>
      <c r="E724" s="12" t="s">
        <v>101</v>
      </c>
      <c r="F724" s="12">
        <v>2</v>
      </c>
      <c r="G724" s="12"/>
    </row>
    <row r="725" spans="3:7" x14ac:dyDescent="0.25">
      <c r="C725" s="13">
        <v>43353</v>
      </c>
      <c r="D725" s="5" t="s">
        <v>205</v>
      </c>
      <c r="E725" s="14">
        <v>7084</v>
      </c>
      <c r="F725" s="14">
        <v>20</v>
      </c>
      <c r="G725" s="14"/>
    </row>
    <row r="726" spans="3:7" ht="30" x14ac:dyDescent="0.25">
      <c r="C726" s="11">
        <v>43353</v>
      </c>
      <c r="D726" s="4" t="s">
        <v>16</v>
      </c>
      <c r="E726" s="12" t="s">
        <v>17</v>
      </c>
      <c r="F726" s="12">
        <v>1</v>
      </c>
      <c r="G726" s="12"/>
    </row>
    <row r="727" spans="3:7" ht="30" x14ac:dyDescent="0.25">
      <c r="C727" s="13">
        <v>43353</v>
      </c>
      <c r="D727" s="5" t="s">
        <v>57</v>
      </c>
      <c r="E727" s="14">
        <v>8825</v>
      </c>
      <c r="F727" s="14">
        <v>40</v>
      </c>
      <c r="G727" s="14"/>
    </row>
    <row r="728" spans="3:7" x14ac:dyDescent="0.25">
      <c r="C728" s="11">
        <v>43353</v>
      </c>
      <c r="D728" s="4" t="s">
        <v>201</v>
      </c>
      <c r="E728" s="12">
        <v>8764</v>
      </c>
      <c r="F728" s="12">
        <v>30</v>
      </c>
      <c r="G728" s="12"/>
    </row>
    <row r="729" spans="3:7" ht="45" x14ac:dyDescent="0.25">
      <c r="C729" s="13">
        <v>43353</v>
      </c>
      <c r="D729" s="5" t="s">
        <v>35</v>
      </c>
      <c r="E729" s="14">
        <v>4911</v>
      </c>
      <c r="F729" s="14">
        <v>120</v>
      </c>
      <c r="G729" s="14"/>
    </row>
    <row r="730" spans="3:7" ht="30" x14ac:dyDescent="0.25">
      <c r="C730" s="11">
        <v>43353</v>
      </c>
      <c r="D730" s="4" t="s">
        <v>289</v>
      </c>
      <c r="E730" s="12">
        <v>308</v>
      </c>
      <c r="F730" s="12">
        <v>5</v>
      </c>
      <c r="G730" s="12"/>
    </row>
    <row r="731" spans="3:7" ht="30" x14ac:dyDescent="0.25">
      <c r="C731" s="13">
        <v>43353</v>
      </c>
      <c r="D731" s="5" t="s">
        <v>96</v>
      </c>
      <c r="E731" s="14" t="s">
        <v>97</v>
      </c>
      <c r="F731" s="14">
        <v>4</v>
      </c>
      <c r="G731" s="14"/>
    </row>
    <row r="732" spans="3:7" ht="30" x14ac:dyDescent="0.25">
      <c r="C732" s="11">
        <v>43353</v>
      </c>
      <c r="D732" s="4" t="s">
        <v>162</v>
      </c>
      <c r="E732" s="12" t="s">
        <v>163</v>
      </c>
      <c r="F732" s="12">
        <v>1</v>
      </c>
      <c r="G732" s="12"/>
    </row>
    <row r="733" spans="3:7" ht="30" x14ac:dyDescent="0.25">
      <c r="C733" s="13">
        <v>43353</v>
      </c>
      <c r="D733" s="5" t="s">
        <v>178</v>
      </c>
      <c r="E733" s="14" t="s">
        <v>179</v>
      </c>
      <c r="F733" s="14">
        <v>5</v>
      </c>
      <c r="G733" s="14"/>
    </row>
    <row r="734" spans="3:7" ht="30" x14ac:dyDescent="0.25">
      <c r="C734" s="11">
        <v>43353</v>
      </c>
      <c r="D734" s="4" t="s">
        <v>452</v>
      </c>
      <c r="E734" s="12" t="s">
        <v>453</v>
      </c>
      <c r="F734" s="12">
        <v>4</v>
      </c>
      <c r="G734" s="12"/>
    </row>
    <row r="735" spans="3:7" ht="30" x14ac:dyDescent="0.25">
      <c r="C735" s="13">
        <v>43353</v>
      </c>
      <c r="D735" s="5" t="s">
        <v>226</v>
      </c>
      <c r="E735" s="14" t="s">
        <v>227</v>
      </c>
      <c r="F735" s="14">
        <v>2</v>
      </c>
      <c r="G735" s="14"/>
    </row>
    <row r="736" spans="3:7" ht="30" x14ac:dyDescent="0.25">
      <c r="C736" s="11">
        <v>43353</v>
      </c>
      <c r="D736" s="4" t="s">
        <v>307</v>
      </c>
      <c r="E736" s="12" t="s">
        <v>308</v>
      </c>
      <c r="F736" s="12">
        <v>5</v>
      </c>
      <c r="G736" s="12"/>
    </row>
    <row r="737" spans="3:7" ht="30" x14ac:dyDescent="0.25">
      <c r="C737" s="13">
        <v>43353</v>
      </c>
      <c r="D737" s="5" t="s">
        <v>411</v>
      </c>
      <c r="E737" s="14" t="s">
        <v>412</v>
      </c>
      <c r="F737" s="14">
        <v>1</v>
      </c>
      <c r="G737" s="14"/>
    </row>
    <row r="738" spans="3:7" x14ac:dyDescent="0.25">
      <c r="C738" s="11">
        <v>43353</v>
      </c>
      <c r="D738" s="4" t="s">
        <v>8</v>
      </c>
      <c r="E738" s="12">
        <v>7094</v>
      </c>
      <c r="F738" s="12">
        <v>20</v>
      </c>
      <c r="G738" s="12"/>
    </row>
    <row r="739" spans="3:7" ht="30" x14ac:dyDescent="0.25">
      <c r="C739" s="13">
        <v>43353</v>
      </c>
      <c r="D739" s="5" t="s">
        <v>6</v>
      </c>
      <c r="E739" s="14" t="s">
        <v>7</v>
      </c>
      <c r="F739" s="14">
        <v>2</v>
      </c>
      <c r="G739" s="14"/>
    </row>
    <row r="740" spans="3:7" ht="30" x14ac:dyDescent="0.25">
      <c r="C740" s="11">
        <v>43353</v>
      </c>
      <c r="D740" s="4" t="s">
        <v>164</v>
      </c>
      <c r="E740" s="12" t="s">
        <v>165</v>
      </c>
      <c r="F740" s="12">
        <v>2</v>
      </c>
      <c r="G740" s="12"/>
    </row>
    <row r="741" spans="3:7" x14ac:dyDescent="0.25">
      <c r="C741" s="13">
        <v>43353</v>
      </c>
      <c r="D741" s="5" t="s">
        <v>103</v>
      </c>
      <c r="E741" s="14">
        <v>7366</v>
      </c>
      <c r="F741" s="14"/>
      <c r="G741" s="14">
        <v>2</v>
      </c>
    </row>
    <row r="742" spans="3:7" x14ac:dyDescent="0.25">
      <c r="C742" s="11">
        <v>43353</v>
      </c>
      <c r="D742" s="4" t="s">
        <v>91</v>
      </c>
      <c r="E742" s="12">
        <v>1465</v>
      </c>
      <c r="F742" s="12"/>
      <c r="G742" s="12">
        <v>2</v>
      </c>
    </row>
    <row r="743" spans="3:7" ht="30" x14ac:dyDescent="0.25">
      <c r="C743" s="13">
        <v>43353</v>
      </c>
      <c r="D743" s="5" t="s">
        <v>157</v>
      </c>
      <c r="E743" s="14">
        <v>918</v>
      </c>
      <c r="F743" s="14"/>
      <c r="G743" s="14">
        <v>2</v>
      </c>
    </row>
    <row r="744" spans="3:7" ht="30" x14ac:dyDescent="0.25">
      <c r="C744" s="11">
        <v>43353</v>
      </c>
      <c r="D744" s="4" t="s">
        <v>299</v>
      </c>
      <c r="E744" s="12">
        <v>1494</v>
      </c>
      <c r="F744" s="12"/>
      <c r="G744" s="12">
        <v>2</v>
      </c>
    </row>
    <row r="745" spans="3:7" ht="45" x14ac:dyDescent="0.25">
      <c r="C745" s="13">
        <v>43353</v>
      </c>
      <c r="D745" s="5" t="s">
        <v>88</v>
      </c>
      <c r="E745" s="14">
        <v>4277</v>
      </c>
      <c r="F745" s="14"/>
      <c r="G745" s="14">
        <v>2</v>
      </c>
    </row>
    <row r="746" spans="3:7" ht="30" x14ac:dyDescent="0.25">
      <c r="C746" s="11">
        <v>43353</v>
      </c>
      <c r="D746" s="4" t="s">
        <v>99</v>
      </c>
      <c r="E746" s="12">
        <v>4275</v>
      </c>
      <c r="F746" s="12"/>
      <c r="G746" s="12">
        <v>2</v>
      </c>
    </row>
    <row r="747" spans="3:7" x14ac:dyDescent="0.25">
      <c r="C747" s="13">
        <v>43353</v>
      </c>
      <c r="D747" s="5" t="s">
        <v>90</v>
      </c>
      <c r="E747" s="14">
        <v>1467</v>
      </c>
      <c r="F747" s="14"/>
      <c r="G747" s="14">
        <v>2</v>
      </c>
    </row>
    <row r="748" spans="3:7" ht="45" x14ac:dyDescent="0.25">
      <c r="C748" s="11">
        <v>43353</v>
      </c>
      <c r="D748" s="4" t="s">
        <v>156</v>
      </c>
      <c r="E748" s="12">
        <v>1470</v>
      </c>
      <c r="F748" s="12"/>
      <c r="G748" s="12">
        <v>2</v>
      </c>
    </row>
    <row r="749" spans="3:7" ht="30" x14ac:dyDescent="0.25">
      <c r="C749" s="13">
        <v>43353</v>
      </c>
      <c r="D749" s="5" t="s">
        <v>71</v>
      </c>
      <c r="E749" s="14">
        <v>1435</v>
      </c>
      <c r="F749" s="14"/>
      <c r="G749" s="14">
        <v>5</v>
      </c>
    </row>
    <row r="750" spans="3:7" ht="60" x14ac:dyDescent="0.25">
      <c r="C750" s="11">
        <v>43353</v>
      </c>
      <c r="D750" s="4" t="s">
        <v>81</v>
      </c>
      <c r="E750" s="12">
        <v>8957</v>
      </c>
      <c r="F750" s="12"/>
      <c r="G750" s="12">
        <v>2</v>
      </c>
    </row>
    <row r="751" spans="3:7" ht="45" x14ac:dyDescent="0.25">
      <c r="C751" s="13">
        <v>43353</v>
      </c>
      <c r="D751" s="5" t="s">
        <v>64</v>
      </c>
      <c r="E751" s="14">
        <v>7623</v>
      </c>
      <c r="F751" s="14"/>
      <c r="G751" s="14">
        <v>1</v>
      </c>
    </row>
    <row r="752" spans="3:7" ht="60" x14ac:dyDescent="0.25">
      <c r="C752" s="11">
        <v>43353</v>
      </c>
      <c r="D752" s="4" t="s">
        <v>154</v>
      </c>
      <c r="E752" s="12">
        <v>3002</v>
      </c>
      <c r="F752" s="12"/>
      <c r="G752" s="12">
        <v>2</v>
      </c>
    </row>
    <row r="753" spans="3:7" ht="60" x14ac:dyDescent="0.25">
      <c r="C753" s="13">
        <v>43353</v>
      </c>
      <c r="D753" s="5" t="s">
        <v>72</v>
      </c>
      <c r="E753" s="14">
        <v>3001</v>
      </c>
      <c r="F753" s="14"/>
      <c r="G753" s="14">
        <v>2</v>
      </c>
    </row>
    <row r="754" spans="3:7" ht="30" x14ac:dyDescent="0.25">
      <c r="C754" s="11">
        <v>43353</v>
      </c>
      <c r="D754" s="4" t="s">
        <v>508</v>
      </c>
      <c r="E754" s="12">
        <v>1610</v>
      </c>
      <c r="F754" s="12"/>
      <c r="G754" s="12">
        <v>4</v>
      </c>
    </row>
    <row r="755" spans="3:7" ht="30" x14ac:dyDescent="0.25">
      <c r="C755" s="13">
        <v>43353</v>
      </c>
      <c r="D755" s="5" t="s">
        <v>343</v>
      </c>
      <c r="E755" s="14">
        <v>9491</v>
      </c>
      <c r="F755" s="14"/>
      <c r="G755" s="14">
        <v>2</v>
      </c>
    </row>
    <row r="756" spans="3:7" ht="45" x14ac:dyDescent="0.25">
      <c r="C756" s="11">
        <v>43353</v>
      </c>
      <c r="D756" s="4" t="s">
        <v>245</v>
      </c>
      <c r="E756" s="12">
        <v>10196</v>
      </c>
      <c r="F756" s="12"/>
      <c r="G756" s="12">
        <v>2</v>
      </c>
    </row>
    <row r="757" spans="3:7" ht="45" x14ac:dyDescent="0.25">
      <c r="C757" s="13">
        <v>43353</v>
      </c>
      <c r="D757" s="5" t="s">
        <v>246</v>
      </c>
      <c r="E757" s="14">
        <v>10195</v>
      </c>
      <c r="F757" s="14"/>
      <c r="G757" s="14">
        <v>2</v>
      </c>
    </row>
    <row r="758" spans="3:7" ht="30" x14ac:dyDescent="0.25">
      <c r="C758" s="11">
        <v>43353</v>
      </c>
      <c r="D758" s="4" t="s">
        <v>199</v>
      </c>
      <c r="E758" s="12">
        <v>676</v>
      </c>
      <c r="F758" s="12"/>
      <c r="G758" s="12">
        <v>4</v>
      </c>
    </row>
    <row r="759" spans="3:7" ht="30" x14ac:dyDescent="0.25">
      <c r="C759" s="13">
        <v>43353</v>
      </c>
      <c r="D759" s="5" t="s">
        <v>195</v>
      </c>
      <c r="E759" s="14">
        <v>8314</v>
      </c>
      <c r="F759" s="14"/>
      <c r="G759" s="14">
        <v>5</v>
      </c>
    </row>
    <row r="760" spans="3:7" ht="30" x14ac:dyDescent="0.25">
      <c r="C760" s="11">
        <v>43353</v>
      </c>
      <c r="D760" s="4" t="s">
        <v>196</v>
      </c>
      <c r="E760" s="12">
        <v>705</v>
      </c>
      <c r="F760" s="12"/>
      <c r="G760" s="12">
        <v>5</v>
      </c>
    </row>
    <row r="761" spans="3:7" ht="30" x14ac:dyDescent="0.25">
      <c r="C761" s="13">
        <v>43353</v>
      </c>
      <c r="D761" s="5" t="s">
        <v>198</v>
      </c>
      <c r="E761" s="14">
        <v>681</v>
      </c>
      <c r="F761" s="14"/>
      <c r="G761" s="14">
        <v>5</v>
      </c>
    </row>
    <row r="762" spans="3:7" ht="30" x14ac:dyDescent="0.25">
      <c r="C762" s="11">
        <v>43353</v>
      </c>
      <c r="D762" s="4" t="s">
        <v>197</v>
      </c>
      <c r="E762" s="12">
        <v>678</v>
      </c>
      <c r="F762" s="12"/>
      <c r="G762" s="12">
        <v>5</v>
      </c>
    </row>
    <row r="763" spans="3:7" ht="45" x14ac:dyDescent="0.25">
      <c r="C763" s="13">
        <v>43353</v>
      </c>
      <c r="D763" s="5" t="s">
        <v>202</v>
      </c>
      <c r="E763" s="14">
        <v>693</v>
      </c>
      <c r="F763" s="14"/>
      <c r="G763" s="14">
        <v>6</v>
      </c>
    </row>
    <row r="764" spans="3:7" ht="45" x14ac:dyDescent="0.25">
      <c r="C764" s="11">
        <v>43353</v>
      </c>
      <c r="D764" s="4" t="s">
        <v>200</v>
      </c>
      <c r="E764" s="12">
        <v>680</v>
      </c>
      <c r="F764" s="12"/>
      <c r="G764" s="12">
        <v>6</v>
      </c>
    </row>
    <row r="765" spans="3:7" ht="45" x14ac:dyDescent="0.25">
      <c r="C765" s="13">
        <v>43353</v>
      </c>
      <c r="D765" s="5" t="s">
        <v>89</v>
      </c>
      <c r="E765" s="14">
        <v>155</v>
      </c>
      <c r="F765" s="14"/>
      <c r="G765" s="14">
        <v>5</v>
      </c>
    </row>
    <row r="766" spans="3:7" ht="45" x14ac:dyDescent="0.25">
      <c r="C766" s="11">
        <v>43353</v>
      </c>
      <c r="D766" s="4" t="s">
        <v>253</v>
      </c>
      <c r="E766" s="12">
        <v>482</v>
      </c>
      <c r="F766" s="12"/>
      <c r="G766" s="12">
        <v>1</v>
      </c>
    </row>
    <row r="767" spans="3:7" ht="30" x14ac:dyDescent="0.25">
      <c r="C767" s="13">
        <v>43353</v>
      </c>
      <c r="D767" s="5" t="s">
        <v>298</v>
      </c>
      <c r="E767" s="14">
        <v>10057</v>
      </c>
      <c r="F767" s="14"/>
      <c r="G767" s="14">
        <v>3</v>
      </c>
    </row>
    <row r="768" spans="3:7" ht="45" x14ac:dyDescent="0.25">
      <c r="C768" s="11">
        <v>43353</v>
      </c>
      <c r="D768" s="4" t="s">
        <v>161</v>
      </c>
      <c r="E768" s="12">
        <v>588</v>
      </c>
      <c r="F768" s="12"/>
      <c r="G768" s="12">
        <v>4</v>
      </c>
    </row>
    <row r="769" spans="3:7" ht="45" x14ac:dyDescent="0.25">
      <c r="C769" s="13">
        <v>43353</v>
      </c>
      <c r="D769" s="5" t="s">
        <v>94</v>
      </c>
      <c r="E769" s="14">
        <v>289</v>
      </c>
      <c r="F769" s="14"/>
      <c r="G769" s="14">
        <v>3</v>
      </c>
    </row>
    <row r="770" spans="3:7" ht="30" x14ac:dyDescent="0.25">
      <c r="C770" s="11">
        <v>43353</v>
      </c>
      <c r="D770" s="4" t="s">
        <v>285</v>
      </c>
      <c r="E770" s="12">
        <v>10343</v>
      </c>
      <c r="F770" s="12"/>
      <c r="G770" s="12">
        <v>4</v>
      </c>
    </row>
    <row r="771" spans="3:7" x14ac:dyDescent="0.25">
      <c r="C771" s="13">
        <v>43353</v>
      </c>
      <c r="D771" s="5" t="s">
        <v>247</v>
      </c>
      <c r="E771" s="14">
        <v>3638</v>
      </c>
      <c r="F771" s="14"/>
      <c r="G771" s="14">
        <v>1</v>
      </c>
    </row>
    <row r="772" spans="3:7" ht="75" x14ac:dyDescent="0.25">
      <c r="C772" s="11">
        <v>43353</v>
      </c>
      <c r="D772" s="4" t="s">
        <v>85</v>
      </c>
      <c r="E772" s="12">
        <v>728</v>
      </c>
      <c r="F772" s="12">
        <v>20</v>
      </c>
      <c r="G772" s="12"/>
    </row>
    <row r="773" spans="3:7" ht="45" x14ac:dyDescent="0.25">
      <c r="C773" s="13">
        <v>43353</v>
      </c>
      <c r="D773" s="5" t="s">
        <v>105</v>
      </c>
      <c r="E773" s="14">
        <v>1006</v>
      </c>
      <c r="F773" s="14">
        <v>1</v>
      </c>
      <c r="G773" s="14"/>
    </row>
    <row r="774" spans="3:7" ht="30" x14ac:dyDescent="0.25">
      <c r="C774" s="11">
        <v>43353</v>
      </c>
      <c r="D774" s="4" t="s">
        <v>16</v>
      </c>
      <c r="E774" s="12" t="s">
        <v>17</v>
      </c>
      <c r="F774" s="12">
        <v>1</v>
      </c>
      <c r="G774" s="12"/>
    </row>
    <row r="775" spans="3:7" ht="30" x14ac:dyDescent="0.25">
      <c r="C775" s="13">
        <v>43353</v>
      </c>
      <c r="D775" s="5" t="s">
        <v>96</v>
      </c>
      <c r="E775" s="14" t="s">
        <v>97</v>
      </c>
      <c r="F775" s="14">
        <v>1</v>
      </c>
      <c r="G775" s="14"/>
    </row>
    <row r="776" spans="3:7" ht="30" x14ac:dyDescent="0.25">
      <c r="C776" s="11">
        <v>43353</v>
      </c>
      <c r="D776" s="4" t="s">
        <v>31</v>
      </c>
      <c r="E776" s="12">
        <v>611</v>
      </c>
      <c r="F776" s="12"/>
      <c r="G776" s="12">
        <v>3</v>
      </c>
    </row>
    <row r="777" spans="3:7" ht="45" x14ac:dyDescent="0.25">
      <c r="C777" s="13">
        <v>43353</v>
      </c>
      <c r="D777" s="5" t="s">
        <v>29</v>
      </c>
      <c r="E777" s="14">
        <v>610</v>
      </c>
      <c r="F777" s="14"/>
      <c r="G777" s="14">
        <v>1</v>
      </c>
    </row>
    <row r="778" spans="3:7" ht="30" x14ac:dyDescent="0.25">
      <c r="C778" s="11">
        <v>43353</v>
      </c>
      <c r="D778" s="4" t="s">
        <v>30</v>
      </c>
      <c r="E778" s="12">
        <v>609</v>
      </c>
      <c r="F778" s="12"/>
      <c r="G778" s="12">
        <v>1</v>
      </c>
    </row>
    <row r="779" spans="3:7" ht="45" x14ac:dyDescent="0.25">
      <c r="C779" s="13">
        <v>43353</v>
      </c>
      <c r="D779" s="5" t="s">
        <v>28</v>
      </c>
      <c r="E779" s="14">
        <v>608</v>
      </c>
      <c r="F779" s="14"/>
      <c r="G779" s="14">
        <v>2</v>
      </c>
    </row>
    <row r="780" spans="3:7" ht="30" x14ac:dyDescent="0.25">
      <c r="C780" s="11">
        <v>43353</v>
      </c>
      <c r="D780" s="4" t="s">
        <v>53</v>
      </c>
      <c r="E780" s="12">
        <v>741</v>
      </c>
      <c r="F780" s="12"/>
      <c r="G780" s="12">
        <v>1</v>
      </c>
    </row>
    <row r="781" spans="3:7" ht="30" x14ac:dyDescent="0.25">
      <c r="C781" s="13">
        <v>43353</v>
      </c>
      <c r="D781" s="5" t="s">
        <v>33</v>
      </c>
      <c r="E781" s="14">
        <v>392</v>
      </c>
      <c r="F781" s="14"/>
      <c r="G781" s="14">
        <v>1</v>
      </c>
    </row>
    <row r="782" spans="3:7" ht="30" x14ac:dyDescent="0.25">
      <c r="C782" s="11">
        <v>43353</v>
      </c>
      <c r="D782" s="4" t="s">
        <v>57</v>
      </c>
      <c r="E782" s="12">
        <v>8825</v>
      </c>
      <c r="F782" s="12"/>
      <c r="G782" s="12">
        <v>1</v>
      </c>
    </row>
    <row r="783" spans="3:7" x14ac:dyDescent="0.25">
      <c r="C783" s="13">
        <v>43353</v>
      </c>
      <c r="D783" s="5" t="s">
        <v>8</v>
      </c>
      <c r="E783" s="14">
        <v>7094</v>
      </c>
      <c r="F783" s="14"/>
      <c r="G783" s="14">
        <v>1</v>
      </c>
    </row>
    <row r="784" spans="3:7" ht="30" x14ac:dyDescent="0.25">
      <c r="C784" s="11">
        <v>43353</v>
      </c>
      <c r="D784" s="4" t="s">
        <v>518</v>
      </c>
      <c r="E784" s="12">
        <v>7085</v>
      </c>
      <c r="F784" s="12"/>
      <c r="G784" s="12">
        <v>2</v>
      </c>
    </row>
    <row r="785" spans="3:7" ht="30" x14ac:dyDescent="0.25">
      <c r="C785" s="13">
        <v>43353</v>
      </c>
      <c r="D785" s="5" t="s">
        <v>5</v>
      </c>
      <c r="E785" s="14">
        <v>1445</v>
      </c>
      <c r="F785" s="14"/>
      <c r="G785" s="14">
        <v>100</v>
      </c>
    </row>
    <row r="786" spans="3:7" ht="30" x14ac:dyDescent="0.25">
      <c r="C786" s="11">
        <v>43353</v>
      </c>
      <c r="D786" s="4" t="s">
        <v>65</v>
      </c>
      <c r="E786" s="12">
        <v>256</v>
      </c>
      <c r="F786" s="12"/>
      <c r="G786" s="12">
        <v>4</v>
      </c>
    </row>
    <row r="787" spans="3:7" ht="30" x14ac:dyDescent="0.25">
      <c r="C787" s="13">
        <v>43353</v>
      </c>
      <c r="D787" s="5" t="s">
        <v>126</v>
      </c>
      <c r="E787" s="14">
        <v>4738</v>
      </c>
      <c r="F787" s="14"/>
      <c r="G787" s="14">
        <v>1</v>
      </c>
    </row>
    <row r="788" spans="3:7" ht="30" x14ac:dyDescent="0.25">
      <c r="C788" s="11">
        <v>43351</v>
      </c>
      <c r="D788" s="4" t="s">
        <v>77</v>
      </c>
      <c r="E788" s="12">
        <v>1428</v>
      </c>
      <c r="F788" s="12"/>
      <c r="G788" s="12">
        <v>2</v>
      </c>
    </row>
    <row r="789" spans="3:7" ht="45" x14ac:dyDescent="0.25">
      <c r="C789" s="13">
        <v>43350</v>
      </c>
      <c r="D789" s="5" t="s">
        <v>261</v>
      </c>
      <c r="E789" s="14">
        <v>419</v>
      </c>
      <c r="F789" s="14"/>
      <c r="G789" s="14">
        <v>1000</v>
      </c>
    </row>
    <row r="790" spans="3:7" ht="60" x14ac:dyDescent="0.25">
      <c r="C790" s="11">
        <v>43350</v>
      </c>
      <c r="D790" s="4" t="s">
        <v>95</v>
      </c>
      <c r="E790" s="12">
        <v>305</v>
      </c>
      <c r="F790" s="12">
        <v>300</v>
      </c>
      <c r="G790" s="12"/>
    </row>
    <row r="791" spans="3:7" ht="30" x14ac:dyDescent="0.25">
      <c r="C791" s="13">
        <v>43350</v>
      </c>
      <c r="D791" s="5" t="s">
        <v>187</v>
      </c>
      <c r="E791" s="14">
        <v>1592</v>
      </c>
      <c r="F791" s="14">
        <v>1000</v>
      </c>
      <c r="G791" s="14"/>
    </row>
    <row r="792" spans="3:7" ht="30" x14ac:dyDescent="0.25">
      <c r="C792" s="11">
        <v>43350</v>
      </c>
      <c r="D792" s="4" t="s">
        <v>409</v>
      </c>
      <c r="E792" s="12">
        <v>1586</v>
      </c>
      <c r="F792" s="12">
        <v>400</v>
      </c>
      <c r="G792" s="12"/>
    </row>
    <row r="793" spans="3:7" ht="30" x14ac:dyDescent="0.25">
      <c r="C793" s="13">
        <v>43350</v>
      </c>
      <c r="D793" s="5" t="s">
        <v>321</v>
      </c>
      <c r="E793" s="14">
        <v>1585</v>
      </c>
      <c r="F793" s="14">
        <v>600</v>
      </c>
      <c r="G793" s="14"/>
    </row>
    <row r="794" spans="3:7" ht="45" x14ac:dyDescent="0.25">
      <c r="C794" s="11">
        <v>43350</v>
      </c>
      <c r="D794" s="4" t="s">
        <v>577</v>
      </c>
      <c r="E794" s="12">
        <v>1450</v>
      </c>
      <c r="F794" s="12">
        <v>6</v>
      </c>
      <c r="G794" s="12"/>
    </row>
    <row r="795" spans="3:7" ht="45" x14ac:dyDescent="0.25">
      <c r="C795" s="13">
        <v>43350</v>
      </c>
      <c r="D795" s="5" t="s">
        <v>233</v>
      </c>
      <c r="E795" s="14">
        <v>4909</v>
      </c>
      <c r="F795" s="14"/>
      <c r="G795" s="14">
        <v>2</v>
      </c>
    </row>
    <row r="796" spans="3:7" ht="30" x14ac:dyDescent="0.25">
      <c r="C796" s="11">
        <v>43350</v>
      </c>
      <c r="D796" s="4" t="s">
        <v>77</v>
      </c>
      <c r="E796" s="12">
        <v>1428</v>
      </c>
      <c r="F796" s="12"/>
      <c r="G796" s="12">
        <v>1</v>
      </c>
    </row>
    <row r="797" spans="3:7" ht="30" x14ac:dyDescent="0.25">
      <c r="C797" s="13">
        <v>43350</v>
      </c>
      <c r="D797" s="5" t="s">
        <v>268</v>
      </c>
      <c r="E797" s="14">
        <v>425</v>
      </c>
      <c r="F797" s="14"/>
      <c r="G797" s="14">
        <v>3</v>
      </c>
    </row>
    <row r="798" spans="3:7" ht="30" x14ac:dyDescent="0.25">
      <c r="C798" s="11">
        <v>43350</v>
      </c>
      <c r="D798" s="4" t="s">
        <v>126</v>
      </c>
      <c r="E798" s="12">
        <v>4738</v>
      </c>
      <c r="F798" s="12"/>
      <c r="G798" s="12">
        <v>1</v>
      </c>
    </row>
    <row r="799" spans="3:7" ht="30" x14ac:dyDescent="0.25">
      <c r="C799" s="13">
        <v>43350</v>
      </c>
      <c r="D799" s="5" t="s">
        <v>54</v>
      </c>
      <c r="E799" s="14">
        <v>7825</v>
      </c>
      <c r="F799" s="14"/>
      <c r="G799" s="14">
        <v>1</v>
      </c>
    </row>
    <row r="800" spans="3:7" ht="60" x14ac:dyDescent="0.25">
      <c r="C800" s="11">
        <v>43350</v>
      </c>
      <c r="D800" s="4" t="s">
        <v>86</v>
      </c>
      <c r="E800" s="12">
        <v>727</v>
      </c>
      <c r="F800" s="12"/>
      <c r="G800" s="12">
        <v>1</v>
      </c>
    </row>
    <row r="801" spans="3:7" ht="75" x14ac:dyDescent="0.25">
      <c r="C801" s="13">
        <v>43350</v>
      </c>
      <c r="D801" s="5" t="s">
        <v>38</v>
      </c>
      <c r="E801" s="14">
        <v>551</v>
      </c>
      <c r="F801" s="14"/>
      <c r="G801" s="14">
        <v>1</v>
      </c>
    </row>
    <row r="802" spans="3:7" ht="60" x14ac:dyDescent="0.25">
      <c r="C802" s="11">
        <v>43350</v>
      </c>
      <c r="D802" s="4" t="s">
        <v>95</v>
      </c>
      <c r="E802" s="12">
        <v>305</v>
      </c>
      <c r="F802" s="12"/>
      <c r="G802" s="12">
        <v>25</v>
      </c>
    </row>
    <row r="803" spans="3:7" ht="45" x14ac:dyDescent="0.25">
      <c r="C803" s="13">
        <v>43350</v>
      </c>
      <c r="D803" s="5" t="s">
        <v>19</v>
      </c>
      <c r="E803" s="14">
        <v>5709</v>
      </c>
      <c r="F803" s="14"/>
      <c r="G803" s="14">
        <v>300</v>
      </c>
    </row>
    <row r="804" spans="3:7" ht="45" x14ac:dyDescent="0.25">
      <c r="C804" s="11">
        <v>43350</v>
      </c>
      <c r="D804" s="4" t="s">
        <v>40</v>
      </c>
      <c r="E804" s="12">
        <v>1381</v>
      </c>
      <c r="F804" s="12"/>
      <c r="G804" s="12">
        <v>1</v>
      </c>
    </row>
    <row r="805" spans="3:7" x14ac:dyDescent="0.25">
      <c r="C805" s="13">
        <v>43350</v>
      </c>
      <c r="D805" s="5" t="s">
        <v>201</v>
      </c>
      <c r="E805" s="14">
        <v>8764</v>
      </c>
      <c r="F805" s="14"/>
      <c r="G805" s="14">
        <v>1</v>
      </c>
    </row>
    <row r="806" spans="3:7" ht="45" x14ac:dyDescent="0.25">
      <c r="C806" s="11">
        <v>43350</v>
      </c>
      <c r="D806" s="4" t="s">
        <v>35</v>
      </c>
      <c r="E806" s="12">
        <v>4911</v>
      </c>
      <c r="F806" s="12"/>
      <c r="G806" s="12">
        <v>12</v>
      </c>
    </row>
    <row r="807" spans="3:7" ht="30" x14ac:dyDescent="0.25">
      <c r="C807" s="13">
        <v>43350</v>
      </c>
      <c r="D807" s="5" t="s">
        <v>216</v>
      </c>
      <c r="E807" s="14">
        <v>189</v>
      </c>
      <c r="F807" s="14"/>
      <c r="G807" s="14">
        <v>100</v>
      </c>
    </row>
    <row r="808" spans="3:7" ht="30" x14ac:dyDescent="0.25">
      <c r="C808" s="11">
        <v>43350</v>
      </c>
      <c r="D808" s="4" t="s">
        <v>44</v>
      </c>
      <c r="E808" s="12">
        <v>188</v>
      </c>
      <c r="F808" s="12"/>
      <c r="G808" s="12">
        <v>50</v>
      </c>
    </row>
    <row r="809" spans="3:7" ht="30" x14ac:dyDescent="0.25">
      <c r="C809" s="13">
        <v>43350</v>
      </c>
      <c r="D809" s="5" t="s">
        <v>42</v>
      </c>
      <c r="E809" s="14">
        <v>187</v>
      </c>
      <c r="F809" s="14"/>
      <c r="G809" s="14">
        <v>100</v>
      </c>
    </row>
    <row r="810" spans="3:7" ht="30" x14ac:dyDescent="0.25">
      <c r="C810" s="11">
        <v>43350</v>
      </c>
      <c r="D810" s="4" t="s">
        <v>317</v>
      </c>
      <c r="E810" s="12">
        <v>982</v>
      </c>
      <c r="F810" s="12"/>
      <c r="G810" s="12">
        <v>50</v>
      </c>
    </row>
    <row r="811" spans="3:7" ht="30" x14ac:dyDescent="0.25">
      <c r="C811" s="13">
        <v>43350</v>
      </c>
      <c r="D811" s="5" t="s">
        <v>218</v>
      </c>
      <c r="E811" s="14">
        <v>981</v>
      </c>
      <c r="F811" s="14"/>
      <c r="G811" s="14">
        <v>100</v>
      </c>
    </row>
    <row r="812" spans="3:7" ht="30" x14ac:dyDescent="0.25">
      <c r="C812" s="11">
        <v>43350</v>
      </c>
      <c r="D812" s="4" t="s">
        <v>219</v>
      </c>
      <c r="E812" s="12">
        <v>980</v>
      </c>
      <c r="F812" s="12"/>
      <c r="G812" s="12">
        <v>50</v>
      </c>
    </row>
    <row r="813" spans="3:7" ht="30" x14ac:dyDescent="0.25">
      <c r="C813" s="13">
        <v>43350</v>
      </c>
      <c r="D813" s="5" t="s">
        <v>220</v>
      </c>
      <c r="E813" s="14">
        <v>979</v>
      </c>
      <c r="F813" s="14"/>
      <c r="G813" s="14">
        <v>50</v>
      </c>
    </row>
    <row r="814" spans="3:7" ht="45" x14ac:dyDescent="0.25">
      <c r="C814" s="11">
        <v>43350</v>
      </c>
      <c r="D814" s="4" t="s">
        <v>148</v>
      </c>
      <c r="E814" s="12">
        <v>333</v>
      </c>
      <c r="F814" s="12"/>
      <c r="G814" s="12">
        <v>2</v>
      </c>
    </row>
    <row r="815" spans="3:7" ht="30" x14ac:dyDescent="0.25">
      <c r="C815" s="13">
        <v>43350</v>
      </c>
      <c r="D815" s="5" t="s">
        <v>226</v>
      </c>
      <c r="E815" s="14" t="s">
        <v>227</v>
      </c>
      <c r="F815" s="14"/>
      <c r="G815" s="14">
        <v>1</v>
      </c>
    </row>
    <row r="816" spans="3:7" ht="30" x14ac:dyDescent="0.25">
      <c r="C816" s="11">
        <v>43350</v>
      </c>
      <c r="D816" s="4" t="s">
        <v>21</v>
      </c>
      <c r="E816" s="12">
        <v>4864</v>
      </c>
      <c r="F816" s="12"/>
      <c r="G816" s="12">
        <v>2</v>
      </c>
    </row>
    <row r="817" spans="3:7" ht="45" x14ac:dyDescent="0.25">
      <c r="C817" s="13">
        <v>43350</v>
      </c>
      <c r="D817" s="5" t="s">
        <v>41</v>
      </c>
      <c r="E817" s="14">
        <v>765</v>
      </c>
      <c r="F817" s="14"/>
      <c r="G817" s="14">
        <v>1</v>
      </c>
    </row>
    <row r="818" spans="3:7" ht="45" x14ac:dyDescent="0.25">
      <c r="C818" s="11">
        <v>43350</v>
      </c>
      <c r="D818" s="4" t="s">
        <v>39</v>
      </c>
      <c r="E818" s="12">
        <v>1452</v>
      </c>
      <c r="F818" s="12">
        <v>10</v>
      </c>
      <c r="G818" s="12"/>
    </row>
    <row r="819" spans="3:7" ht="45" x14ac:dyDescent="0.25">
      <c r="C819" s="13">
        <v>43350</v>
      </c>
      <c r="D819" s="5" t="s">
        <v>191</v>
      </c>
      <c r="E819" s="14">
        <v>304</v>
      </c>
      <c r="F819" s="14"/>
      <c r="G819" s="14">
        <v>1</v>
      </c>
    </row>
    <row r="820" spans="3:7" ht="30" x14ac:dyDescent="0.25">
      <c r="C820" s="11">
        <v>43350</v>
      </c>
      <c r="D820" s="4" t="s">
        <v>66</v>
      </c>
      <c r="E820" s="12">
        <v>2234</v>
      </c>
      <c r="F820" s="12"/>
      <c r="G820" s="12">
        <v>25</v>
      </c>
    </row>
    <row r="821" spans="3:7" ht="30" x14ac:dyDescent="0.25">
      <c r="C821" s="13">
        <v>43350</v>
      </c>
      <c r="D821" s="5" t="s">
        <v>100</v>
      </c>
      <c r="E821" s="14" t="s">
        <v>101</v>
      </c>
      <c r="F821" s="14"/>
      <c r="G821" s="14">
        <v>1</v>
      </c>
    </row>
    <row r="822" spans="3:7" ht="30" x14ac:dyDescent="0.25">
      <c r="C822" s="11">
        <v>43350</v>
      </c>
      <c r="D822" s="4" t="s">
        <v>424</v>
      </c>
      <c r="E822" s="12">
        <v>8509</v>
      </c>
      <c r="F822" s="12">
        <v>6</v>
      </c>
      <c r="G822" s="12"/>
    </row>
    <row r="823" spans="3:7" ht="30" x14ac:dyDescent="0.25">
      <c r="C823" s="13">
        <v>43350</v>
      </c>
      <c r="D823" s="5" t="s">
        <v>76</v>
      </c>
      <c r="E823" s="14">
        <v>1429</v>
      </c>
      <c r="F823" s="14"/>
      <c r="G823" s="14">
        <v>1</v>
      </c>
    </row>
    <row r="824" spans="3:7" ht="30" x14ac:dyDescent="0.25">
      <c r="C824" s="11">
        <v>43350</v>
      </c>
      <c r="D824" s="4" t="s">
        <v>65</v>
      </c>
      <c r="E824" s="12">
        <v>256</v>
      </c>
      <c r="F824" s="12"/>
      <c r="G824" s="12">
        <v>4</v>
      </c>
    </row>
    <row r="825" spans="3:7" ht="30" x14ac:dyDescent="0.25">
      <c r="C825" s="13">
        <v>43350</v>
      </c>
      <c r="D825" s="5" t="s">
        <v>31</v>
      </c>
      <c r="E825" s="14">
        <v>611</v>
      </c>
      <c r="F825" s="14"/>
      <c r="G825" s="14">
        <v>1</v>
      </c>
    </row>
    <row r="826" spans="3:7" ht="45" x14ac:dyDescent="0.25">
      <c r="C826" s="11">
        <v>43350</v>
      </c>
      <c r="D826" s="4" t="s">
        <v>29</v>
      </c>
      <c r="E826" s="12">
        <v>610</v>
      </c>
      <c r="F826" s="12"/>
      <c r="G826" s="12">
        <v>1</v>
      </c>
    </row>
    <row r="827" spans="3:7" ht="30" x14ac:dyDescent="0.25">
      <c r="C827" s="13">
        <v>43350</v>
      </c>
      <c r="D827" s="5" t="s">
        <v>30</v>
      </c>
      <c r="E827" s="14">
        <v>609</v>
      </c>
      <c r="F827" s="14"/>
      <c r="G827" s="14">
        <v>1</v>
      </c>
    </row>
    <row r="828" spans="3:7" ht="30" x14ac:dyDescent="0.25">
      <c r="C828" s="11">
        <v>43350</v>
      </c>
      <c r="D828" s="4" t="s">
        <v>54</v>
      </c>
      <c r="E828" s="12">
        <v>7825</v>
      </c>
      <c r="F828" s="12"/>
      <c r="G828" s="12">
        <v>1</v>
      </c>
    </row>
    <row r="829" spans="3:7" ht="30" x14ac:dyDescent="0.25">
      <c r="C829" s="13">
        <v>43350</v>
      </c>
      <c r="D829" s="5" t="s">
        <v>57</v>
      </c>
      <c r="E829" s="14">
        <v>8825</v>
      </c>
      <c r="F829" s="14"/>
      <c r="G829" s="14">
        <v>3</v>
      </c>
    </row>
    <row r="830" spans="3:7" ht="30" x14ac:dyDescent="0.25">
      <c r="C830" s="11">
        <v>43350</v>
      </c>
      <c r="D830" s="4" t="s">
        <v>58</v>
      </c>
      <c r="E830" s="12">
        <v>8824</v>
      </c>
      <c r="F830" s="12"/>
      <c r="G830" s="12">
        <v>2</v>
      </c>
    </row>
    <row r="831" spans="3:7" ht="30" x14ac:dyDescent="0.25">
      <c r="C831" s="13">
        <v>43350</v>
      </c>
      <c r="D831" s="5" t="s">
        <v>518</v>
      </c>
      <c r="E831" s="14">
        <v>7085</v>
      </c>
      <c r="F831" s="14"/>
      <c r="G831" s="14">
        <v>1</v>
      </c>
    </row>
    <row r="832" spans="3:7" ht="30" x14ac:dyDescent="0.25">
      <c r="C832" s="11">
        <v>43350</v>
      </c>
      <c r="D832" s="4" t="s">
        <v>5</v>
      </c>
      <c r="E832" s="12">
        <v>1445</v>
      </c>
      <c r="F832" s="12"/>
      <c r="G832" s="12">
        <v>1000</v>
      </c>
    </row>
    <row r="833" spans="3:7" ht="30" x14ac:dyDescent="0.25">
      <c r="C833" s="13">
        <v>43350</v>
      </c>
      <c r="D833" s="5" t="s">
        <v>32</v>
      </c>
      <c r="E833" s="14">
        <v>4523</v>
      </c>
      <c r="F833" s="14"/>
      <c r="G833" s="14">
        <v>10</v>
      </c>
    </row>
    <row r="834" spans="3:7" ht="45" x14ac:dyDescent="0.25">
      <c r="C834" s="11">
        <v>43350</v>
      </c>
      <c r="D834" s="4" t="s">
        <v>26</v>
      </c>
      <c r="E834" s="12">
        <v>476</v>
      </c>
      <c r="F834" s="12"/>
      <c r="G834" s="12">
        <v>2</v>
      </c>
    </row>
    <row r="835" spans="3:7" ht="30" x14ac:dyDescent="0.25">
      <c r="C835" s="13">
        <v>43350</v>
      </c>
      <c r="D835" s="5" t="s">
        <v>534</v>
      </c>
      <c r="E835" s="14" t="s">
        <v>535</v>
      </c>
      <c r="F835" s="14"/>
      <c r="G835" s="14">
        <v>2</v>
      </c>
    </row>
    <row r="836" spans="3:7" x14ac:dyDescent="0.25">
      <c r="C836" s="11">
        <v>43350</v>
      </c>
      <c r="D836" s="4" t="s">
        <v>91</v>
      </c>
      <c r="E836" s="12">
        <v>1465</v>
      </c>
      <c r="F836" s="12"/>
      <c r="G836" s="12">
        <v>1</v>
      </c>
    </row>
    <row r="837" spans="3:7" ht="75" x14ac:dyDescent="0.25">
      <c r="C837" s="13">
        <v>43350</v>
      </c>
      <c r="D837" s="5" t="s">
        <v>84</v>
      </c>
      <c r="E837" s="14">
        <v>462</v>
      </c>
      <c r="F837" s="14"/>
      <c r="G837" s="14">
        <v>1</v>
      </c>
    </row>
    <row r="838" spans="3:7" ht="30" x14ac:dyDescent="0.25">
      <c r="C838" s="11">
        <v>43350</v>
      </c>
      <c r="D838" s="4" t="s">
        <v>82</v>
      </c>
      <c r="E838" s="12">
        <v>715</v>
      </c>
      <c r="F838" s="12"/>
      <c r="G838" s="12">
        <v>1</v>
      </c>
    </row>
    <row r="839" spans="3:7" ht="30" x14ac:dyDescent="0.25">
      <c r="C839" s="13">
        <v>43349</v>
      </c>
      <c r="D839" s="5" t="s">
        <v>108</v>
      </c>
      <c r="E839" s="14" t="s">
        <v>109</v>
      </c>
      <c r="F839" s="14"/>
      <c r="G839" s="14">
        <v>1</v>
      </c>
    </row>
    <row r="840" spans="3:7" ht="30" x14ac:dyDescent="0.25">
      <c r="C840" s="11">
        <v>43349</v>
      </c>
      <c r="D840" s="4" t="s">
        <v>71</v>
      </c>
      <c r="E840" s="12">
        <v>1435</v>
      </c>
      <c r="F840" s="12"/>
      <c r="G840" s="12">
        <v>1</v>
      </c>
    </row>
    <row r="841" spans="3:7" ht="30" x14ac:dyDescent="0.25">
      <c r="C841" s="13">
        <v>43349</v>
      </c>
      <c r="D841" s="5" t="s">
        <v>578</v>
      </c>
      <c r="E841" s="14" t="s">
        <v>579</v>
      </c>
      <c r="F841" s="14">
        <v>1</v>
      </c>
      <c r="G841" s="14"/>
    </row>
    <row r="842" spans="3:7" ht="45" x14ac:dyDescent="0.25">
      <c r="C842" s="11">
        <v>43349</v>
      </c>
      <c r="D842" s="4" t="s">
        <v>61</v>
      </c>
      <c r="E842" s="12">
        <v>874</v>
      </c>
      <c r="F842" s="12"/>
      <c r="G842" s="12">
        <v>10</v>
      </c>
    </row>
    <row r="843" spans="3:7" ht="30" x14ac:dyDescent="0.25">
      <c r="C843" s="13">
        <v>43349</v>
      </c>
      <c r="D843" s="5" t="s">
        <v>171</v>
      </c>
      <c r="E843" s="14" t="s">
        <v>172</v>
      </c>
      <c r="F843" s="14"/>
      <c r="G843" s="14">
        <v>2</v>
      </c>
    </row>
    <row r="844" spans="3:7" x14ac:dyDescent="0.25">
      <c r="C844" s="11">
        <v>43349</v>
      </c>
      <c r="D844" s="4" t="s">
        <v>230</v>
      </c>
      <c r="E844" s="12">
        <v>7359</v>
      </c>
      <c r="F844" s="12"/>
      <c r="G844" s="12">
        <v>1</v>
      </c>
    </row>
    <row r="845" spans="3:7" ht="30" x14ac:dyDescent="0.25">
      <c r="C845" s="13">
        <v>43349</v>
      </c>
      <c r="D845" s="5" t="s">
        <v>519</v>
      </c>
      <c r="E845" s="14">
        <v>269</v>
      </c>
      <c r="F845" s="14">
        <v>80</v>
      </c>
      <c r="G845" s="14"/>
    </row>
    <row r="846" spans="3:7" x14ac:dyDescent="0.25">
      <c r="C846" s="11">
        <v>43349</v>
      </c>
      <c r="D846" s="4" t="s">
        <v>503</v>
      </c>
      <c r="E846" s="12">
        <v>366</v>
      </c>
      <c r="F846" s="12">
        <v>600</v>
      </c>
      <c r="G846" s="12"/>
    </row>
    <row r="847" spans="3:7" ht="30" x14ac:dyDescent="0.25">
      <c r="C847" s="13">
        <v>43349</v>
      </c>
      <c r="D847" s="5" t="s">
        <v>51</v>
      </c>
      <c r="E847" s="14">
        <v>1444</v>
      </c>
      <c r="F847" s="14">
        <v>2000</v>
      </c>
      <c r="G847" s="14"/>
    </row>
    <row r="848" spans="3:7" ht="30" x14ac:dyDescent="0.25">
      <c r="C848" s="11">
        <v>43349</v>
      </c>
      <c r="D848" s="4" t="s">
        <v>50</v>
      </c>
      <c r="E848" s="12">
        <v>1446</v>
      </c>
      <c r="F848" s="12">
        <v>3000</v>
      </c>
      <c r="G848" s="12"/>
    </row>
    <row r="849" spans="3:7" x14ac:dyDescent="0.25">
      <c r="C849" s="13">
        <v>43349</v>
      </c>
      <c r="D849" s="5" t="s">
        <v>207</v>
      </c>
      <c r="E849" s="14">
        <v>7935</v>
      </c>
      <c r="F849" s="14"/>
      <c r="G849" s="14">
        <v>1</v>
      </c>
    </row>
    <row r="850" spans="3:7" ht="30" x14ac:dyDescent="0.25">
      <c r="C850" s="11">
        <v>43349</v>
      </c>
      <c r="D850" s="4" t="s">
        <v>360</v>
      </c>
      <c r="E850" s="12" t="s">
        <v>361</v>
      </c>
      <c r="F850" s="12">
        <v>1</v>
      </c>
      <c r="G850" s="12"/>
    </row>
    <row r="851" spans="3:7" ht="30" x14ac:dyDescent="0.25">
      <c r="C851" s="13">
        <v>43349</v>
      </c>
      <c r="D851" s="5" t="s">
        <v>569</v>
      </c>
      <c r="E851" s="14" t="s">
        <v>570</v>
      </c>
      <c r="F851" s="14"/>
      <c r="G851" s="14">
        <v>1</v>
      </c>
    </row>
    <row r="852" spans="3:7" ht="30" x14ac:dyDescent="0.25">
      <c r="C852" s="11">
        <v>43349</v>
      </c>
      <c r="D852" s="4" t="s">
        <v>580</v>
      </c>
      <c r="E852" s="12">
        <v>10995</v>
      </c>
      <c r="F852" s="12">
        <v>2</v>
      </c>
      <c r="G852" s="12"/>
    </row>
    <row r="853" spans="3:7" ht="30" x14ac:dyDescent="0.25">
      <c r="C853" s="13">
        <v>43349</v>
      </c>
      <c r="D853" s="5" t="s">
        <v>581</v>
      </c>
      <c r="E853" s="14">
        <v>10996</v>
      </c>
      <c r="F853" s="14">
        <v>2</v>
      </c>
      <c r="G853" s="14"/>
    </row>
    <row r="854" spans="3:7" ht="30" x14ac:dyDescent="0.25">
      <c r="C854" s="11">
        <v>43349</v>
      </c>
      <c r="D854" s="4" t="s">
        <v>74</v>
      </c>
      <c r="E854" s="12">
        <v>616</v>
      </c>
      <c r="F854" s="12">
        <v>20</v>
      </c>
      <c r="G854" s="12"/>
    </row>
    <row r="855" spans="3:7" ht="30" x14ac:dyDescent="0.25">
      <c r="C855" s="13">
        <v>43349</v>
      </c>
      <c r="D855" s="5" t="s">
        <v>126</v>
      </c>
      <c r="E855" s="14">
        <v>4738</v>
      </c>
      <c r="F855" s="14"/>
      <c r="G855" s="14">
        <v>1</v>
      </c>
    </row>
    <row r="856" spans="3:7" ht="30" x14ac:dyDescent="0.25">
      <c r="C856" s="11">
        <v>43349</v>
      </c>
      <c r="D856" s="4" t="s">
        <v>5</v>
      </c>
      <c r="E856" s="12">
        <v>1445</v>
      </c>
      <c r="F856" s="12"/>
      <c r="G856" s="12">
        <v>100</v>
      </c>
    </row>
    <row r="857" spans="3:7" ht="30" x14ac:dyDescent="0.25">
      <c r="C857" s="13">
        <v>43349</v>
      </c>
      <c r="D857" s="5" t="s">
        <v>353</v>
      </c>
      <c r="E857" s="14">
        <v>928</v>
      </c>
      <c r="F857" s="14"/>
      <c r="G857" s="14">
        <v>50</v>
      </c>
    </row>
    <row r="858" spans="3:7" ht="30" x14ac:dyDescent="0.25">
      <c r="C858" s="11">
        <v>43349</v>
      </c>
      <c r="D858" s="4" t="s">
        <v>445</v>
      </c>
      <c r="E858" s="12">
        <v>927</v>
      </c>
      <c r="F858" s="12"/>
      <c r="G858" s="12">
        <v>50</v>
      </c>
    </row>
    <row r="859" spans="3:7" ht="30" x14ac:dyDescent="0.25">
      <c r="C859" s="13">
        <v>43349</v>
      </c>
      <c r="D859" s="5" t="s">
        <v>218</v>
      </c>
      <c r="E859" s="14">
        <v>981</v>
      </c>
      <c r="F859" s="14"/>
      <c r="G859" s="14">
        <v>50</v>
      </c>
    </row>
    <row r="860" spans="3:7" ht="30" x14ac:dyDescent="0.25">
      <c r="C860" s="11">
        <v>43349</v>
      </c>
      <c r="D860" s="4" t="s">
        <v>219</v>
      </c>
      <c r="E860" s="12">
        <v>980</v>
      </c>
      <c r="F860" s="12"/>
      <c r="G860" s="12">
        <v>50</v>
      </c>
    </row>
    <row r="861" spans="3:7" ht="30" x14ac:dyDescent="0.25">
      <c r="C861" s="13">
        <v>43349</v>
      </c>
      <c r="D861" s="5" t="s">
        <v>220</v>
      </c>
      <c r="E861" s="14">
        <v>979</v>
      </c>
      <c r="F861" s="14"/>
      <c r="G861" s="14">
        <v>50</v>
      </c>
    </row>
    <row r="862" spans="3:7" ht="45" x14ac:dyDescent="0.25">
      <c r="C862" s="11">
        <v>43349</v>
      </c>
      <c r="D862" s="4" t="s">
        <v>334</v>
      </c>
      <c r="E862" s="12">
        <v>8809</v>
      </c>
      <c r="F862" s="12"/>
      <c r="G862" s="12">
        <v>15</v>
      </c>
    </row>
    <row r="863" spans="3:7" ht="45" x14ac:dyDescent="0.25">
      <c r="C863" s="13">
        <v>43349</v>
      </c>
      <c r="D863" s="5" t="s">
        <v>336</v>
      </c>
      <c r="E863" s="14">
        <v>8808</v>
      </c>
      <c r="F863" s="14"/>
      <c r="G863" s="14">
        <v>15</v>
      </c>
    </row>
    <row r="864" spans="3:7" ht="30" x14ac:dyDescent="0.25">
      <c r="C864" s="11">
        <v>43349</v>
      </c>
      <c r="D864" s="4" t="s">
        <v>33</v>
      </c>
      <c r="E864" s="12">
        <v>392</v>
      </c>
      <c r="F864" s="12"/>
      <c r="G864" s="12">
        <v>1</v>
      </c>
    </row>
    <row r="865" spans="3:7" ht="30" x14ac:dyDescent="0.25">
      <c r="C865" s="13">
        <v>43349</v>
      </c>
      <c r="D865" s="5" t="s">
        <v>218</v>
      </c>
      <c r="E865" s="14">
        <v>981</v>
      </c>
      <c r="F865" s="14"/>
      <c r="G865" s="14">
        <v>50</v>
      </c>
    </row>
    <row r="866" spans="3:7" ht="30" x14ac:dyDescent="0.25">
      <c r="C866" s="11">
        <v>43349</v>
      </c>
      <c r="D866" s="4" t="s">
        <v>219</v>
      </c>
      <c r="E866" s="12">
        <v>980</v>
      </c>
      <c r="F866" s="12"/>
      <c r="G866" s="12">
        <v>90</v>
      </c>
    </row>
    <row r="867" spans="3:7" ht="30" x14ac:dyDescent="0.25">
      <c r="C867" s="13">
        <v>43349</v>
      </c>
      <c r="D867" s="5" t="s">
        <v>219</v>
      </c>
      <c r="E867" s="14">
        <v>980</v>
      </c>
      <c r="F867" s="14"/>
      <c r="G867" s="14">
        <v>10</v>
      </c>
    </row>
    <row r="868" spans="3:7" ht="45" x14ac:dyDescent="0.25">
      <c r="C868" s="11">
        <v>43349</v>
      </c>
      <c r="D868" s="4" t="s">
        <v>147</v>
      </c>
      <c r="E868" s="12">
        <v>334</v>
      </c>
      <c r="F868" s="12"/>
      <c r="G868" s="12">
        <v>5</v>
      </c>
    </row>
    <row r="869" spans="3:7" ht="45" x14ac:dyDescent="0.25">
      <c r="C869" s="13">
        <v>43349</v>
      </c>
      <c r="D869" s="5" t="s">
        <v>148</v>
      </c>
      <c r="E869" s="14">
        <v>333</v>
      </c>
      <c r="F869" s="14"/>
      <c r="G869" s="14">
        <v>5</v>
      </c>
    </row>
    <row r="870" spans="3:7" ht="45" x14ac:dyDescent="0.25">
      <c r="C870" s="11">
        <v>43349</v>
      </c>
      <c r="D870" s="4" t="s">
        <v>232</v>
      </c>
      <c r="E870" s="12">
        <v>332</v>
      </c>
      <c r="F870" s="12"/>
      <c r="G870" s="12">
        <v>2</v>
      </c>
    </row>
    <row r="871" spans="3:7" ht="45" x14ac:dyDescent="0.25">
      <c r="C871" s="13">
        <v>43349</v>
      </c>
      <c r="D871" s="5" t="s">
        <v>46</v>
      </c>
      <c r="E871" s="14">
        <v>331</v>
      </c>
      <c r="F871" s="14"/>
      <c r="G871" s="14">
        <v>5</v>
      </c>
    </row>
    <row r="872" spans="3:7" ht="45" x14ac:dyDescent="0.25">
      <c r="C872" s="11">
        <v>43349</v>
      </c>
      <c r="D872" s="4" t="s">
        <v>45</v>
      </c>
      <c r="E872" s="12">
        <v>151</v>
      </c>
      <c r="F872" s="12"/>
      <c r="G872" s="12">
        <v>2</v>
      </c>
    </row>
    <row r="873" spans="3:7" x14ac:dyDescent="0.25">
      <c r="C873" s="13">
        <v>43349</v>
      </c>
      <c r="D873" s="5" t="s">
        <v>34</v>
      </c>
      <c r="E873" s="14">
        <v>520</v>
      </c>
      <c r="F873" s="14">
        <v>30</v>
      </c>
      <c r="G873" s="14"/>
    </row>
    <row r="874" spans="3:7" ht="30" x14ac:dyDescent="0.25">
      <c r="C874" s="11">
        <v>43349</v>
      </c>
      <c r="D874" s="4" t="s">
        <v>505</v>
      </c>
      <c r="E874" s="12">
        <v>371</v>
      </c>
      <c r="F874" s="12"/>
      <c r="G874" s="12">
        <v>250</v>
      </c>
    </row>
    <row r="875" spans="3:7" ht="30" x14ac:dyDescent="0.25">
      <c r="C875" s="13">
        <v>43349</v>
      </c>
      <c r="D875" s="5" t="s">
        <v>470</v>
      </c>
      <c r="E875" s="14">
        <v>5120</v>
      </c>
      <c r="F875" s="14"/>
      <c r="G875" s="14">
        <v>1600</v>
      </c>
    </row>
    <row r="876" spans="3:7" ht="30" x14ac:dyDescent="0.25">
      <c r="C876" s="11">
        <v>43349</v>
      </c>
      <c r="D876" s="4" t="s">
        <v>54</v>
      </c>
      <c r="E876" s="12">
        <v>7825</v>
      </c>
      <c r="F876" s="12"/>
      <c r="G876" s="12">
        <v>1</v>
      </c>
    </row>
    <row r="877" spans="3:7" ht="30" x14ac:dyDescent="0.25">
      <c r="C877" s="13">
        <v>43348</v>
      </c>
      <c r="D877" s="5" t="s">
        <v>418</v>
      </c>
      <c r="E877" s="14">
        <v>8506</v>
      </c>
      <c r="F877" s="14"/>
      <c r="G877" s="14">
        <v>1</v>
      </c>
    </row>
    <row r="878" spans="3:7" ht="30" x14ac:dyDescent="0.25">
      <c r="C878" s="11">
        <v>43348</v>
      </c>
      <c r="D878" s="4" t="s">
        <v>293</v>
      </c>
      <c r="E878" s="12">
        <v>3626</v>
      </c>
      <c r="F878" s="12"/>
      <c r="G878" s="12">
        <v>1</v>
      </c>
    </row>
    <row r="879" spans="3:7" ht="45" x14ac:dyDescent="0.25">
      <c r="C879" s="13">
        <v>43348</v>
      </c>
      <c r="D879" s="5" t="s">
        <v>249</v>
      </c>
      <c r="E879" s="14">
        <v>9701</v>
      </c>
      <c r="F879" s="14"/>
      <c r="G879" s="14">
        <v>2</v>
      </c>
    </row>
    <row r="880" spans="3:7" ht="45" x14ac:dyDescent="0.25">
      <c r="C880" s="11">
        <v>43348</v>
      </c>
      <c r="D880" s="4" t="s">
        <v>28</v>
      </c>
      <c r="E880" s="12">
        <v>608</v>
      </c>
      <c r="F880" s="12"/>
      <c r="G880" s="12">
        <v>5</v>
      </c>
    </row>
    <row r="881" spans="3:7" ht="30" x14ac:dyDescent="0.25">
      <c r="C881" s="13">
        <v>43348</v>
      </c>
      <c r="D881" s="5" t="s">
        <v>59</v>
      </c>
      <c r="E881" s="14">
        <v>8823</v>
      </c>
      <c r="F881" s="14"/>
      <c r="G881" s="14">
        <v>2</v>
      </c>
    </row>
    <row r="882" spans="3:7" x14ac:dyDescent="0.25">
      <c r="C882" s="11">
        <v>43348</v>
      </c>
      <c r="D882" s="4" t="s">
        <v>8</v>
      </c>
      <c r="E882" s="12">
        <v>7094</v>
      </c>
      <c r="F882" s="12"/>
      <c r="G882" s="12">
        <v>1</v>
      </c>
    </row>
    <row r="883" spans="3:7" ht="30" x14ac:dyDescent="0.25">
      <c r="C883" s="13">
        <v>43348</v>
      </c>
      <c r="D883" s="5" t="s">
        <v>518</v>
      </c>
      <c r="E883" s="14">
        <v>7085</v>
      </c>
      <c r="F883" s="14"/>
      <c r="G883" s="14">
        <v>3</v>
      </c>
    </row>
    <row r="884" spans="3:7" ht="30" x14ac:dyDescent="0.25">
      <c r="C884" s="11">
        <v>43348</v>
      </c>
      <c r="D884" s="4" t="s">
        <v>534</v>
      </c>
      <c r="E884" s="12" t="s">
        <v>535</v>
      </c>
      <c r="F884" s="12"/>
      <c r="G884" s="12">
        <v>1</v>
      </c>
    </row>
    <row r="885" spans="3:7" ht="30" x14ac:dyDescent="0.25">
      <c r="C885" s="13">
        <v>43348</v>
      </c>
      <c r="D885" s="5" t="s">
        <v>76</v>
      </c>
      <c r="E885" s="14">
        <v>1429</v>
      </c>
      <c r="F885" s="14"/>
      <c r="G885" s="14">
        <v>1</v>
      </c>
    </row>
    <row r="886" spans="3:7" ht="45" x14ac:dyDescent="0.25">
      <c r="C886" s="11">
        <v>43348</v>
      </c>
      <c r="D886" s="4" t="s">
        <v>191</v>
      </c>
      <c r="E886" s="12">
        <v>304</v>
      </c>
      <c r="F886" s="12"/>
      <c r="G886" s="12">
        <v>1</v>
      </c>
    </row>
    <row r="887" spans="3:7" ht="30" x14ac:dyDescent="0.25">
      <c r="C887" s="13">
        <v>43348</v>
      </c>
      <c r="D887" s="5" t="s">
        <v>271</v>
      </c>
      <c r="E887" s="14">
        <v>3625</v>
      </c>
      <c r="F887" s="14"/>
      <c r="G887" s="14">
        <v>4</v>
      </c>
    </row>
    <row r="888" spans="3:7" ht="30" x14ac:dyDescent="0.25">
      <c r="C888" s="11">
        <v>43348</v>
      </c>
      <c r="D888" s="4" t="s">
        <v>131</v>
      </c>
      <c r="E888" s="12">
        <v>8310</v>
      </c>
      <c r="F888" s="12"/>
      <c r="G888" s="12">
        <v>1</v>
      </c>
    </row>
    <row r="889" spans="3:7" ht="30" x14ac:dyDescent="0.25">
      <c r="C889" s="13">
        <v>43348</v>
      </c>
      <c r="D889" s="5" t="s">
        <v>131</v>
      </c>
      <c r="E889" s="14">
        <v>8310</v>
      </c>
      <c r="F889" s="14"/>
      <c r="G889" s="14">
        <v>1</v>
      </c>
    </row>
    <row r="890" spans="3:7" ht="30" x14ac:dyDescent="0.25">
      <c r="C890" s="11">
        <v>43348</v>
      </c>
      <c r="D890" s="4" t="s">
        <v>536</v>
      </c>
      <c r="E890" s="12">
        <v>10713</v>
      </c>
      <c r="F890" s="12">
        <v>2000</v>
      </c>
      <c r="G890" s="12"/>
    </row>
    <row r="891" spans="3:7" ht="30" x14ac:dyDescent="0.25">
      <c r="C891" s="13">
        <v>43348</v>
      </c>
      <c r="D891" s="5" t="s">
        <v>65</v>
      </c>
      <c r="E891" s="14">
        <v>256</v>
      </c>
      <c r="F891" s="14"/>
      <c r="G891" s="14">
        <v>5</v>
      </c>
    </row>
    <row r="892" spans="3:7" ht="60" x14ac:dyDescent="0.25">
      <c r="C892" s="11">
        <v>43348</v>
      </c>
      <c r="D892" s="4" t="s">
        <v>225</v>
      </c>
      <c r="E892" s="12">
        <v>625</v>
      </c>
      <c r="F892" s="12"/>
      <c r="G892" s="12">
        <v>1</v>
      </c>
    </row>
    <row r="893" spans="3:7" ht="30" x14ac:dyDescent="0.25">
      <c r="C893" s="13">
        <v>43348</v>
      </c>
      <c r="D893" s="5" t="s">
        <v>578</v>
      </c>
      <c r="E893" s="14" t="s">
        <v>579</v>
      </c>
      <c r="F893" s="14"/>
      <c r="G893" s="14">
        <v>1</v>
      </c>
    </row>
    <row r="894" spans="3:7" x14ac:dyDescent="0.25">
      <c r="C894" s="11">
        <v>43348</v>
      </c>
      <c r="D894" s="4" t="s">
        <v>304</v>
      </c>
      <c r="E894" s="12">
        <v>7081</v>
      </c>
      <c r="F894" s="12"/>
      <c r="G894" s="12">
        <v>10</v>
      </c>
    </row>
    <row r="895" spans="3:7" x14ac:dyDescent="0.25">
      <c r="C895" s="13">
        <v>43348</v>
      </c>
      <c r="D895" s="5" t="s">
        <v>206</v>
      </c>
      <c r="E895" s="14">
        <v>7999</v>
      </c>
      <c r="F895" s="14"/>
      <c r="G895" s="14">
        <v>5</v>
      </c>
    </row>
    <row r="896" spans="3:7" ht="45" x14ac:dyDescent="0.25">
      <c r="C896" s="11">
        <v>43348</v>
      </c>
      <c r="D896" s="4" t="s">
        <v>148</v>
      </c>
      <c r="E896" s="12">
        <v>333</v>
      </c>
      <c r="F896" s="12">
        <v>50</v>
      </c>
      <c r="G896" s="12"/>
    </row>
    <row r="897" spans="3:7" ht="45" x14ac:dyDescent="0.25">
      <c r="C897" s="13">
        <v>43348</v>
      </c>
      <c r="D897" s="5" t="s">
        <v>46</v>
      </c>
      <c r="E897" s="14">
        <v>331</v>
      </c>
      <c r="F897" s="14">
        <v>30</v>
      </c>
      <c r="G897" s="14"/>
    </row>
    <row r="898" spans="3:7" ht="45" x14ac:dyDescent="0.25">
      <c r="C898" s="11">
        <v>43348</v>
      </c>
      <c r="D898" s="4" t="s">
        <v>147</v>
      </c>
      <c r="E898" s="12">
        <v>334</v>
      </c>
      <c r="F898" s="12">
        <v>30</v>
      </c>
      <c r="G898" s="12"/>
    </row>
    <row r="899" spans="3:7" ht="45" x14ac:dyDescent="0.25">
      <c r="C899" s="13">
        <v>43348</v>
      </c>
      <c r="D899" s="5" t="s">
        <v>232</v>
      </c>
      <c r="E899" s="14">
        <v>332</v>
      </c>
      <c r="F899" s="14">
        <v>2</v>
      </c>
      <c r="G899" s="14"/>
    </row>
    <row r="900" spans="3:7" ht="30" x14ac:dyDescent="0.25">
      <c r="C900" s="11">
        <v>43348</v>
      </c>
      <c r="D900" s="4" t="s">
        <v>73</v>
      </c>
      <c r="E900" s="12">
        <v>912</v>
      </c>
      <c r="F900" s="12">
        <v>50</v>
      </c>
      <c r="G900" s="12"/>
    </row>
    <row r="901" spans="3:7" ht="30" x14ac:dyDescent="0.25">
      <c r="C901" s="13">
        <v>43348</v>
      </c>
      <c r="D901" s="5" t="s">
        <v>67</v>
      </c>
      <c r="E901" s="14">
        <v>913</v>
      </c>
      <c r="F901" s="14">
        <v>40</v>
      </c>
      <c r="G901" s="14"/>
    </row>
    <row r="902" spans="3:7" ht="30" x14ac:dyDescent="0.25">
      <c r="C902" s="11">
        <v>43348</v>
      </c>
      <c r="D902" s="4" t="s">
        <v>145</v>
      </c>
      <c r="E902" s="12">
        <v>911</v>
      </c>
      <c r="F902" s="12">
        <v>30</v>
      </c>
      <c r="G902" s="12"/>
    </row>
    <row r="903" spans="3:7" ht="45" x14ac:dyDescent="0.25">
      <c r="C903" s="13">
        <v>43348</v>
      </c>
      <c r="D903" s="5" t="s">
        <v>19</v>
      </c>
      <c r="E903" s="14">
        <v>5709</v>
      </c>
      <c r="F903" s="14">
        <v>3000</v>
      </c>
      <c r="G903" s="14"/>
    </row>
    <row r="904" spans="3:7" x14ac:dyDescent="0.25">
      <c r="C904" s="11">
        <v>43348</v>
      </c>
      <c r="D904" s="4" t="s">
        <v>83</v>
      </c>
      <c r="E904" s="12">
        <v>842</v>
      </c>
      <c r="F904" s="12"/>
      <c r="G904" s="12">
        <v>1</v>
      </c>
    </row>
    <row r="905" spans="3:7" ht="30" x14ac:dyDescent="0.25">
      <c r="C905" s="13">
        <v>43348</v>
      </c>
      <c r="D905" s="5" t="s">
        <v>54</v>
      </c>
      <c r="E905" s="14">
        <v>7825</v>
      </c>
      <c r="F905" s="14">
        <v>20</v>
      </c>
      <c r="G905" s="14"/>
    </row>
    <row r="906" spans="3:7" ht="45" x14ac:dyDescent="0.25">
      <c r="C906" s="11">
        <v>43348</v>
      </c>
      <c r="D906" s="4" t="s">
        <v>261</v>
      </c>
      <c r="E906" s="12">
        <v>419</v>
      </c>
      <c r="F906" s="12"/>
      <c r="G906" s="12">
        <v>1000</v>
      </c>
    </row>
    <row r="907" spans="3:7" ht="30" x14ac:dyDescent="0.25">
      <c r="C907" s="13">
        <v>43348</v>
      </c>
      <c r="D907" s="5" t="s">
        <v>212</v>
      </c>
      <c r="E907" s="14">
        <v>1298</v>
      </c>
      <c r="F907" s="14"/>
      <c r="G907" s="14">
        <v>3</v>
      </c>
    </row>
    <row r="908" spans="3:7" ht="75" x14ac:dyDescent="0.25">
      <c r="C908" s="11">
        <v>43348</v>
      </c>
      <c r="D908" s="4" t="s">
        <v>137</v>
      </c>
      <c r="E908" s="12">
        <v>8921</v>
      </c>
      <c r="F908" s="12"/>
      <c r="G908" s="12">
        <v>6</v>
      </c>
    </row>
    <row r="909" spans="3:7" x14ac:dyDescent="0.25">
      <c r="C909" s="13">
        <v>43348</v>
      </c>
      <c r="D909" s="5" t="s">
        <v>83</v>
      </c>
      <c r="E909" s="14">
        <v>842</v>
      </c>
      <c r="F909" s="14"/>
      <c r="G909" s="14">
        <v>4</v>
      </c>
    </row>
    <row r="910" spans="3:7" ht="45" x14ac:dyDescent="0.25">
      <c r="C910" s="11">
        <v>43348</v>
      </c>
      <c r="D910" s="4" t="s">
        <v>512</v>
      </c>
      <c r="E910" s="12">
        <v>8465</v>
      </c>
      <c r="F910" s="12"/>
      <c r="G910" s="12">
        <v>1</v>
      </c>
    </row>
    <row r="911" spans="3:7" x14ac:dyDescent="0.25">
      <c r="C911" s="13">
        <v>43348</v>
      </c>
      <c r="D911" s="5" t="s">
        <v>27</v>
      </c>
      <c r="E911" s="14">
        <v>537</v>
      </c>
      <c r="F911" s="14"/>
      <c r="G911" s="14">
        <v>1</v>
      </c>
    </row>
    <row r="912" spans="3:7" ht="45" x14ac:dyDescent="0.25">
      <c r="C912" s="11">
        <v>43348</v>
      </c>
      <c r="D912" s="4" t="s">
        <v>29</v>
      </c>
      <c r="E912" s="12">
        <v>610</v>
      </c>
      <c r="F912" s="12"/>
      <c r="G912" s="12">
        <v>1</v>
      </c>
    </row>
    <row r="913" spans="3:7" ht="30" x14ac:dyDescent="0.25">
      <c r="C913" s="13">
        <v>43348</v>
      </c>
      <c r="D913" s="5" t="s">
        <v>30</v>
      </c>
      <c r="E913" s="14">
        <v>609</v>
      </c>
      <c r="F913" s="14"/>
      <c r="G913" s="14">
        <v>1</v>
      </c>
    </row>
    <row r="914" spans="3:7" ht="45" x14ac:dyDescent="0.25">
      <c r="C914" s="11">
        <v>43348</v>
      </c>
      <c r="D914" s="4" t="s">
        <v>55</v>
      </c>
      <c r="E914" s="12">
        <v>8385</v>
      </c>
      <c r="F914" s="12"/>
      <c r="G914" s="12">
        <v>2</v>
      </c>
    </row>
    <row r="915" spans="3:7" ht="30" x14ac:dyDescent="0.25">
      <c r="C915" s="13">
        <v>43348</v>
      </c>
      <c r="D915" s="5" t="s">
        <v>59</v>
      </c>
      <c r="E915" s="14">
        <v>8823</v>
      </c>
      <c r="F915" s="14"/>
      <c r="G915" s="14">
        <v>1</v>
      </c>
    </row>
    <row r="916" spans="3:7" ht="30" x14ac:dyDescent="0.25">
      <c r="C916" s="11">
        <v>43348</v>
      </c>
      <c r="D916" s="4" t="s">
        <v>518</v>
      </c>
      <c r="E916" s="12">
        <v>7085</v>
      </c>
      <c r="F916" s="12"/>
      <c r="G916" s="12">
        <v>3</v>
      </c>
    </row>
    <row r="917" spans="3:7" ht="30" x14ac:dyDescent="0.25">
      <c r="C917" s="13">
        <v>43348</v>
      </c>
      <c r="D917" s="5" t="s">
        <v>62</v>
      </c>
      <c r="E917" s="14">
        <v>1661</v>
      </c>
      <c r="F917" s="14"/>
      <c r="G917" s="14">
        <v>4</v>
      </c>
    </row>
    <row r="918" spans="3:7" ht="30" x14ac:dyDescent="0.25">
      <c r="C918" s="11">
        <v>43348</v>
      </c>
      <c r="D918" s="4" t="s">
        <v>32</v>
      </c>
      <c r="E918" s="12">
        <v>4523</v>
      </c>
      <c r="F918" s="12"/>
      <c r="G918" s="12">
        <v>10</v>
      </c>
    </row>
    <row r="919" spans="3:7" ht="45" x14ac:dyDescent="0.25">
      <c r="C919" s="13">
        <v>43348</v>
      </c>
      <c r="D919" s="5" t="s">
        <v>19</v>
      </c>
      <c r="E919" s="14">
        <v>5709</v>
      </c>
      <c r="F919" s="14"/>
      <c r="G919" s="14">
        <v>100</v>
      </c>
    </row>
    <row r="920" spans="3:7" ht="30" x14ac:dyDescent="0.25">
      <c r="C920" s="11">
        <v>43348</v>
      </c>
      <c r="D920" s="4" t="s">
        <v>167</v>
      </c>
      <c r="E920" s="12">
        <v>1587</v>
      </c>
      <c r="F920" s="12"/>
      <c r="G920" s="12">
        <v>2</v>
      </c>
    </row>
    <row r="921" spans="3:7" x14ac:dyDescent="0.25">
      <c r="C921" s="13">
        <v>43348</v>
      </c>
      <c r="D921" s="5" t="s">
        <v>103</v>
      </c>
      <c r="E921" s="14">
        <v>7366</v>
      </c>
      <c r="F921" s="14"/>
      <c r="G921" s="14">
        <v>3</v>
      </c>
    </row>
    <row r="922" spans="3:7" x14ac:dyDescent="0.25">
      <c r="C922" s="11">
        <v>43348</v>
      </c>
      <c r="D922" s="4" t="s">
        <v>201</v>
      </c>
      <c r="E922" s="12">
        <v>8764</v>
      </c>
      <c r="F922" s="12"/>
      <c r="G922" s="12">
        <v>2</v>
      </c>
    </row>
    <row r="923" spans="3:7" ht="45" x14ac:dyDescent="0.25">
      <c r="C923" s="13">
        <v>43348</v>
      </c>
      <c r="D923" s="5" t="s">
        <v>26</v>
      </c>
      <c r="E923" s="14">
        <v>476</v>
      </c>
      <c r="F923" s="14"/>
      <c r="G923" s="14">
        <v>3</v>
      </c>
    </row>
    <row r="924" spans="3:7" ht="30" x14ac:dyDescent="0.25">
      <c r="C924" s="11">
        <v>43348</v>
      </c>
      <c r="D924" s="4" t="s">
        <v>168</v>
      </c>
      <c r="E924" s="12">
        <v>700</v>
      </c>
      <c r="F924" s="12"/>
      <c r="G924" s="12">
        <v>2</v>
      </c>
    </row>
    <row r="925" spans="3:7" ht="45" x14ac:dyDescent="0.25">
      <c r="C925" s="13">
        <v>43348</v>
      </c>
      <c r="D925" s="5" t="s">
        <v>140</v>
      </c>
      <c r="E925" s="14">
        <v>3622</v>
      </c>
      <c r="F925" s="14"/>
      <c r="G925" s="14">
        <v>14</v>
      </c>
    </row>
    <row r="926" spans="3:7" ht="45" x14ac:dyDescent="0.25">
      <c r="C926" s="11">
        <v>43348</v>
      </c>
      <c r="D926" s="4" t="s">
        <v>156</v>
      </c>
      <c r="E926" s="12">
        <v>1470</v>
      </c>
      <c r="F926" s="12"/>
      <c r="G926" s="12">
        <v>5</v>
      </c>
    </row>
    <row r="927" spans="3:7" ht="30" x14ac:dyDescent="0.25">
      <c r="C927" s="13">
        <v>43348</v>
      </c>
      <c r="D927" s="5" t="s">
        <v>66</v>
      </c>
      <c r="E927" s="14">
        <v>2234</v>
      </c>
      <c r="F927" s="14"/>
      <c r="G927" s="14">
        <v>20</v>
      </c>
    </row>
    <row r="928" spans="3:7" ht="30" x14ac:dyDescent="0.25">
      <c r="C928" s="11">
        <v>43348</v>
      </c>
      <c r="D928" s="4" t="s">
        <v>534</v>
      </c>
      <c r="E928" s="12" t="s">
        <v>535</v>
      </c>
      <c r="F928" s="12"/>
      <c r="G928" s="12">
        <v>1</v>
      </c>
    </row>
    <row r="929" spans="3:7" x14ac:dyDescent="0.25">
      <c r="C929" s="13">
        <v>43347</v>
      </c>
      <c r="D929" s="5" t="s">
        <v>201</v>
      </c>
      <c r="E929" s="14">
        <v>8764</v>
      </c>
      <c r="F929" s="14"/>
      <c r="G929" s="14">
        <v>1</v>
      </c>
    </row>
    <row r="930" spans="3:7" ht="30" x14ac:dyDescent="0.25">
      <c r="C930" s="11">
        <v>43347</v>
      </c>
      <c r="D930" s="4" t="s">
        <v>468</v>
      </c>
      <c r="E930" s="12">
        <v>374</v>
      </c>
      <c r="F930" s="12">
        <v>1300</v>
      </c>
      <c r="G930" s="12"/>
    </row>
    <row r="931" spans="3:7" ht="30" x14ac:dyDescent="0.25">
      <c r="C931" s="13">
        <v>43347</v>
      </c>
      <c r="D931" s="5" t="s">
        <v>497</v>
      </c>
      <c r="E931" s="14">
        <v>236</v>
      </c>
      <c r="F931" s="14">
        <v>2000</v>
      </c>
      <c r="G931" s="14"/>
    </row>
    <row r="932" spans="3:7" ht="30" x14ac:dyDescent="0.25">
      <c r="C932" s="11">
        <v>43347</v>
      </c>
      <c r="D932" s="4" t="s">
        <v>499</v>
      </c>
      <c r="E932" s="12">
        <v>5118</v>
      </c>
      <c r="F932" s="12"/>
      <c r="G932" s="12">
        <v>600</v>
      </c>
    </row>
    <row r="933" spans="3:7" ht="30" x14ac:dyDescent="0.25">
      <c r="C933" s="13">
        <v>43347</v>
      </c>
      <c r="D933" s="5" t="s">
        <v>470</v>
      </c>
      <c r="E933" s="14">
        <v>5120</v>
      </c>
      <c r="F933" s="14"/>
      <c r="G933" s="14">
        <v>400</v>
      </c>
    </row>
    <row r="934" spans="3:7" x14ac:dyDescent="0.25">
      <c r="C934" s="11">
        <v>43347</v>
      </c>
      <c r="D934" s="4" t="s">
        <v>496</v>
      </c>
      <c r="E934" s="12">
        <v>5019</v>
      </c>
      <c r="F934" s="12">
        <v>1000</v>
      </c>
      <c r="G934" s="12"/>
    </row>
    <row r="935" spans="3:7" x14ac:dyDescent="0.25">
      <c r="C935" s="13">
        <v>43347</v>
      </c>
      <c r="D935" s="5" t="s">
        <v>494</v>
      </c>
      <c r="E935" s="14">
        <v>5020</v>
      </c>
      <c r="F935" s="14">
        <v>1100</v>
      </c>
      <c r="G935" s="14"/>
    </row>
    <row r="936" spans="3:7" ht="45" x14ac:dyDescent="0.25">
      <c r="C936" s="11">
        <v>43347</v>
      </c>
      <c r="D936" s="4" t="s">
        <v>221</v>
      </c>
      <c r="E936" s="12">
        <v>4907</v>
      </c>
      <c r="F936" s="12"/>
      <c r="G936" s="12">
        <v>1</v>
      </c>
    </row>
    <row r="937" spans="3:7" ht="30" x14ac:dyDescent="0.25">
      <c r="C937" s="13">
        <v>43347</v>
      </c>
      <c r="D937" s="5" t="s">
        <v>126</v>
      </c>
      <c r="E937" s="14">
        <v>4738</v>
      </c>
      <c r="F937" s="14"/>
      <c r="G937" s="14">
        <v>1</v>
      </c>
    </row>
    <row r="938" spans="3:7" ht="30" x14ac:dyDescent="0.25">
      <c r="C938" s="11">
        <v>43347</v>
      </c>
      <c r="D938" s="4" t="s">
        <v>360</v>
      </c>
      <c r="E938" s="12" t="s">
        <v>361</v>
      </c>
      <c r="F938" s="12"/>
      <c r="G938" s="12">
        <v>1</v>
      </c>
    </row>
    <row r="939" spans="3:7" ht="30" x14ac:dyDescent="0.25">
      <c r="C939" s="13">
        <v>43347</v>
      </c>
      <c r="D939" s="5" t="s">
        <v>96</v>
      </c>
      <c r="E939" s="14" t="s">
        <v>97</v>
      </c>
      <c r="F939" s="14"/>
      <c r="G939" s="14">
        <v>1</v>
      </c>
    </row>
    <row r="940" spans="3:7" ht="30" x14ac:dyDescent="0.25">
      <c r="C940" s="11">
        <v>43347</v>
      </c>
      <c r="D940" s="4" t="s">
        <v>450</v>
      </c>
      <c r="E940" s="12">
        <v>7093</v>
      </c>
      <c r="F940" s="12"/>
      <c r="G940" s="12">
        <v>1</v>
      </c>
    </row>
    <row r="941" spans="3:7" ht="45" x14ac:dyDescent="0.25">
      <c r="C941" s="13">
        <v>43347</v>
      </c>
      <c r="D941" s="5" t="s">
        <v>35</v>
      </c>
      <c r="E941" s="14">
        <v>4911</v>
      </c>
      <c r="F941" s="14"/>
      <c r="G941" s="14">
        <v>1</v>
      </c>
    </row>
    <row r="942" spans="3:7" ht="45" x14ac:dyDescent="0.25">
      <c r="C942" s="11">
        <v>43347</v>
      </c>
      <c r="D942" s="4" t="s">
        <v>188</v>
      </c>
      <c r="E942" s="12">
        <v>4910</v>
      </c>
      <c r="F942" s="12">
        <v>10</v>
      </c>
      <c r="G942" s="12"/>
    </row>
    <row r="943" spans="3:7" x14ac:dyDescent="0.25">
      <c r="C943" s="13">
        <v>43347</v>
      </c>
      <c r="D943" s="5" t="s">
        <v>36</v>
      </c>
      <c r="E943" s="14">
        <v>7934</v>
      </c>
      <c r="F943" s="14"/>
      <c r="G943" s="14">
        <v>45</v>
      </c>
    </row>
    <row r="944" spans="3:7" x14ac:dyDescent="0.25">
      <c r="C944" s="11">
        <v>43347</v>
      </c>
      <c r="D944" s="4" t="s">
        <v>389</v>
      </c>
      <c r="E944" s="12">
        <v>7931</v>
      </c>
      <c r="F944" s="12">
        <v>10</v>
      </c>
      <c r="G944" s="12"/>
    </row>
    <row r="945" spans="3:7" ht="30" x14ac:dyDescent="0.25">
      <c r="C945" s="13">
        <v>43347</v>
      </c>
      <c r="D945" s="5" t="s">
        <v>76</v>
      </c>
      <c r="E945" s="14">
        <v>1429</v>
      </c>
      <c r="F945" s="14"/>
      <c r="G945" s="14">
        <v>2</v>
      </c>
    </row>
    <row r="946" spans="3:7" ht="30" x14ac:dyDescent="0.25">
      <c r="C946" s="11">
        <v>43347</v>
      </c>
      <c r="D946" s="4" t="s">
        <v>358</v>
      </c>
      <c r="E946" s="12" t="s">
        <v>359</v>
      </c>
      <c r="F946" s="12"/>
      <c r="G946" s="12">
        <v>1</v>
      </c>
    </row>
    <row r="947" spans="3:7" x14ac:dyDescent="0.25">
      <c r="C947" s="13">
        <v>43347</v>
      </c>
      <c r="D947" s="5" t="s">
        <v>90</v>
      </c>
      <c r="E947" s="14">
        <v>1467</v>
      </c>
      <c r="F947" s="14"/>
      <c r="G947" s="14">
        <v>4</v>
      </c>
    </row>
    <row r="948" spans="3:7" ht="75" x14ac:dyDescent="0.25">
      <c r="C948" s="11">
        <v>43347</v>
      </c>
      <c r="D948" s="4" t="s">
        <v>85</v>
      </c>
      <c r="E948" s="12">
        <v>728</v>
      </c>
      <c r="F948" s="12"/>
      <c r="G948" s="12">
        <v>2</v>
      </c>
    </row>
    <row r="949" spans="3:7" ht="75" x14ac:dyDescent="0.25">
      <c r="C949" s="13">
        <v>43347</v>
      </c>
      <c r="D949" s="5" t="s">
        <v>85</v>
      </c>
      <c r="E949" s="14">
        <v>728</v>
      </c>
      <c r="F949" s="14">
        <v>2</v>
      </c>
      <c r="G949" s="14"/>
    </row>
    <row r="950" spans="3:7" ht="30" x14ac:dyDescent="0.25">
      <c r="C950" s="11">
        <v>43347</v>
      </c>
      <c r="D950" s="4" t="s">
        <v>538</v>
      </c>
      <c r="E950" s="12" t="s">
        <v>539</v>
      </c>
      <c r="F950" s="12">
        <v>1</v>
      </c>
      <c r="G950" s="12"/>
    </row>
    <row r="951" spans="3:7" x14ac:dyDescent="0.25">
      <c r="C951" s="13">
        <v>43347</v>
      </c>
      <c r="D951" s="5" t="s">
        <v>128</v>
      </c>
      <c r="E951" s="14">
        <v>7358</v>
      </c>
      <c r="F951" s="14"/>
      <c r="G951" s="14">
        <v>1</v>
      </c>
    </row>
    <row r="952" spans="3:7" ht="30" x14ac:dyDescent="0.25">
      <c r="C952" s="11">
        <v>43347</v>
      </c>
      <c r="D952" s="4" t="s">
        <v>66</v>
      </c>
      <c r="E952" s="12">
        <v>2234</v>
      </c>
      <c r="F952" s="12"/>
      <c r="G952" s="12">
        <v>1</v>
      </c>
    </row>
    <row r="953" spans="3:7" ht="30" x14ac:dyDescent="0.25">
      <c r="C953" s="13">
        <v>43347</v>
      </c>
      <c r="D953" s="5" t="s">
        <v>157</v>
      </c>
      <c r="E953" s="14">
        <v>918</v>
      </c>
      <c r="F953" s="14">
        <v>2</v>
      </c>
      <c r="G953" s="14"/>
    </row>
    <row r="954" spans="3:7" ht="30" x14ac:dyDescent="0.25">
      <c r="C954" s="11">
        <v>43347</v>
      </c>
      <c r="D954" s="4" t="s">
        <v>102</v>
      </c>
      <c r="E954" s="12">
        <v>919</v>
      </c>
      <c r="F954" s="12"/>
      <c r="G954" s="12">
        <v>2</v>
      </c>
    </row>
    <row r="955" spans="3:7" ht="30" x14ac:dyDescent="0.25">
      <c r="C955" s="13">
        <v>43347</v>
      </c>
      <c r="D955" s="5" t="s">
        <v>100</v>
      </c>
      <c r="E955" s="14" t="s">
        <v>101</v>
      </c>
      <c r="F955" s="14"/>
      <c r="G955" s="14">
        <v>1</v>
      </c>
    </row>
    <row r="956" spans="3:7" x14ac:dyDescent="0.25">
      <c r="C956" s="11">
        <v>43347</v>
      </c>
      <c r="D956" s="4" t="s">
        <v>90</v>
      </c>
      <c r="E956" s="12">
        <v>1467</v>
      </c>
      <c r="F956" s="12"/>
      <c r="G956" s="12">
        <v>3</v>
      </c>
    </row>
    <row r="957" spans="3:7" ht="45" x14ac:dyDescent="0.25">
      <c r="C957" s="13">
        <v>43347</v>
      </c>
      <c r="D957" s="5" t="s">
        <v>191</v>
      </c>
      <c r="E957" s="14">
        <v>304</v>
      </c>
      <c r="F957" s="14"/>
      <c r="G957" s="14">
        <v>6</v>
      </c>
    </row>
    <row r="958" spans="3:7" x14ac:dyDescent="0.25">
      <c r="C958" s="11">
        <v>43347</v>
      </c>
      <c r="D958" s="4" t="s">
        <v>83</v>
      </c>
      <c r="E958" s="12">
        <v>842</v>
      </c>
      <c r="F958" s="12"/>
      <c r="G958" s="12">
        <v>36</v>
      </c>
    </row>
    <row r="959" spans="3:7" ht="30" x14ac:dyDescent="0.25">
      <c r="C959" s="13">
        <v>43347</v>
      </c>
      <c r="D959" s="5" t="s">
        <v>158</v>
      </c>
      <c r="E959" s="14">
        <v>917</v>
      </c>
      <c r="F959" s="14"/>
      <c r="G959" s="14">
        <v>1</v>
      </c>
    </row>
    <row r="960" spans="3:7" ht="30" x14ac:dyDescent="0.25">
      <c r="C960" s="11">
        <v>43347</v>
      </c>
      <c r="D960" s="4" t="s">
        <v>157</v>
      </c>
      <c r="E960" s="12">
        <v>918</v>
      </c>
      <c r="F960" s="12"/>
      <c r="G960" s="12">
        <v>1</v>
      </c>
    </row>
    <row r="961" spans="3:7" ht="30" x14ac:dyDescent="0.25">
      <c r="C961" s="13">
        <v>43347</v>
      </c>
      <c r="D961" s="5" t="s">
        <v>459</v>
      </c>
      <c r="E961" s="14">
        <v>855</v>
      </c>
      <c r="F961" s="14"/>
      <c r="G961" s="14">
        <v>1</v>
      </c>
    </row>
    <row r="962" spans="3:7" ht="30" x14ac:dyDescent="0.25">
      <c r="C962" s="11">
        <v>43347</v>
      </c>
      <c r="D962" s="4" t="s">
        <v>505</v>
      </c>
      <c r="E962" s="12">
        <v>371</v>
      </c>
      <c r="F962" s="12"/>
      <c r="G962" s="12">
        <v>500</v>
      </c>
    </row>
    <row r="963" spans="3:7" ht="30" x14ac:dyDescent="0.25">
      <c r="C963" s="13">
        <v>43347</v>
      </c>
      <c r="D963" s="5" t="s">
        <v>498</v>
      </c>
      <c r="E963" s="14">
        <v>5119</v>
      </c>
      <c r="F963" s="14">
        <v>1200</v>
      </c>
      <c r="G963" s="14"/>
    </row>
    <row r="964" spans="3:7" ht="30" x14ac:dyDescent="0.25">
      <c r="C964" s="11">
        <v>43347</v>
      </c>
      <c r="D964" s="4" t="s">
        <v>463</v>
      </c>
      <c r="E964" s="12">
        <v>4388</v>
      </c>
      <c r="F964" s="12"/>
      <c r="G964" s="12">
        <v>115</v>
      </c>
    </row>
    <row r="965" spans="3:7" ht="30" x14ac:dyDescent="0.25">
      <c r="C965" s="13">
        <v>43347</v>
      </c>
      <c r="D965" s="5" t="s">
        <v>473</v>
      </c>
      <c r="E965" s="14">
        <v>367</v>
      </c>
      <c r="F965" s="14">
        <v>120</v>
      </c>
      <c r="G965" s="14"/>
    </row>
    <row r="966" spans="3:7" ht="30" x14ac:dyDescent="0.25">
      <c r="C966" s="11">
        <v>43347</v>
      </c>
      <c r="D966" s="4" t="s">
        <v>473</v>
      </c>
      <c r="E966" s="12">
        <v>367</v>
      </c>
      <c r="F966" s="12"/>
      <c r="G966" s="12">
        <v>20</v>
      </c>
    </row>
    <row r="967" spans="3:7" x14ac:dyDescent="0.25">
      <c r="C967" s="13">
        <v>43347</v>
      </c>
      <c r="D967" s="5" t="s">
        <v>502</v>
      </c>
      <c r="E967" s="14">
        <v>364</v>
      </c>
      <c r="F967" s="14"/>
      <c r="G967" s="14">
        <v>40</v>
      </c>
    </row>
    <row r="968" spans="3:7" x14ac:dyDescent="0.25">
      <c r="C968" s="11">
        <v>43347</v>
      </c>
      <c r="D968" s="4" t="s">
        <v>474</v>
      </c>
      <c r="E968" s="12">
        <v>365</v>
      </c>
      <c r="F968" s="12"/>
      <c r="G968" s="12">
        <v>40</v>
      </c>
    </row>
    <row r="969" spans="3:7" x14ac:dyDescent="0.25">
      <c r="C969" s="13">
        <v>43347</v>
      </c>
      <c r="D969" s="5" t="s">
        <v>503</v>
      </c>
      <c r="E969" s="14">
        <v>366</v>
      </c>
      <c r="F969" s="14"/>
      <c r="G969" s="14">
        <v>40</v>
      </c>
    </row>
    <row r="970" spans="3:7" x14ac:dyDescent="0.25">
      <c r="C970" s="11">
        <v>43347</v>
      </c>
      <c r="D970" s="4" t="s">
        <v>270</v>
      </c>
      <c r="E970" s="12">
        <v>3630</v>
      </c>
      <c r="F970" s="12"/>
      <c r="G970" s="12">
        <v>1</v>
      </c>
    </row>
    <row r="971" spans="3:7" ht="45" x14ac:dyDescent="0.25">
      <c r="C971" s="13">
        <v>43347</v>
      </c>
      <c r="D971" s="5" t="s">
        <v>140</v>
      </c>
      <c r="E971" s="14">
        <v>3622</v>
      </c>
      <c r="F971" s="14"/>
      <c r="G971" s="14">
        <v>2</v>
      </c>
    </row>
    <row r="972" spans="3:7" ht="60" x14ac:dyDescent="0.25">
      <c r="C972" s="11">
        <v>43347</v>
      </c>
      <c r="D972" s="4" t="s">
        <v>81</v>
      </c>
      <c r="E972" s="12">
        <v>8957</v>
      </c>
      <c r="F972" s="12"/>
      <c r="G972" s="12">
        <v>1</v>
      </c>
    </row>
    <row r="973" spans="3:7" ht="45" x14ac:dyDescent="0.25">
      <c r="C973" s="13">
        <v>43346</v>
      </c>
      <c r="D973" s="5" t="s">
        <v>41</v>
      </c>
      <c r="E973" s="14">
        <v>765</v>
      </c>
      <c r="F973" s="14"/>
      <c r="G973" s="14">
        <v>1</v>
      </c>
    </row>
    <row r="974" spans="3:7" x14ac:dyDescent="0.25">
      <c r="C974" s="11">
        <v>43346</v>
      </c>
      <c r="D974" s="4" t="s">
        <v>83</v>
      </c>
      <c r="E974" s="12">
        <v>842</v>
      </c>
      <c r="F974" s="12"/>
      <c r="G974" s="12">
        <v>2</v>
      </c>
    </row>
    <row r="975" spans="3:7" ht="30" x14ac:dyDescent="0.25">
      <c r="C975" s="13">
        <v>43346</v>
      </c>
      <c r="D975" s="5" t="s">
        <v>66</v>
      </c>
      <c r="E975" s="14">
        <v>2234</v>
      </c>
      <c r="F975" s="14"/>
      <c r="G975" s="14">
        <v>1</v>
      </c>
    </row>
    <row r="976" spans="3:7" x14ac:dyDescent="0.25">
      <c r="C976" s="11">
        <v>43346</v>
      </c>
      <c r="D976" s="4" t="s">
        <v>83</v>
      </c>
      <c r="E976" s="12">
        <v>842</v>
      </c>
      <c r="F976" s="12"/>
      <c r="G976" s="12">
        <v>1</v>
      </c>
    </row>
    <row r="977" spans="3:7" ht="30" x14ac:dyDescent="0.25">
      <c r="C977" s="13">
        <v>43346</v>
      </c>
      <c r="D977" s="5" t="s">
        <v>108</v>
      </c>
      <c r="E977" s="14" t="s">
        <v>109</v>
      </c>
      <c r="F977" s="14"/>
      <c r="G977" s="14">
        <v>1</v>
      </c>
    </row>
    <row r="978" spans="3:7" ht="30" x14ac:dyDescent="0.25">
      <c r="C978" s="11">
        <v>43346</v>
      </c>
      <c r="D978" s="4" t="s">
        <v>21</v>
      </c>
      <c r="E978" s="12">
        <v>4864</v>
      </c>
      <c r="F978" s="12"/>
      <c r="G978" s="12">
        <v>2</v>
      </c>
    </row>
    <row r="979" spans="3:7" ht="30" x14ac:dyDescent="0.25">
      <c r="C979" s="13">
        <v>43346</v>
      </c>
      <c r="D979" s="5" t="s">
        <v>518</v>
      </c>
      <c r="E979" s="14">
        <v>7085</v>
      </c>
      <c r="F979" s="14">
        <v>1</v>
      </c>
      <c r="G979" s="14"/>
    </row>
    <row r="980" spans="3:7" ht="45" x14ac:dyDescent="0.25">
      <c r="C980" s="11">
        <v>43346</v>
      </c>
      <c r="D980" s="4" t="s">
        <v>377</v>
      </c>
      <c r="E980" s="12">
        <v>8986</v>
      </c>
      <c r="F980" s="12"/>
      <c r="G980" s="12">
        <v>10</v>
      </c>
    </row>
    <row r="981" spans="3:7" ht="30" x14ac:dyDescent="0.25">
      <c r="C981" s="13">
        <v>43346</v>
      </c>
      <c r="D981" s="5" t="s">
        <v>166</v>
      </c>
      <c r="E981" s="14">
        <v>822</v>
      </c>
      <c r="F981" s="14"/>
      <c r="G981" s="14">
        <v>1</v>
      </c>
    </row>
    <row r="982" spans="3:7" x14ac:dyDescent="0.25">
      <c r="C982" s="11">
        <v>43346</v>
      </c>
      <c r="D982" s="4" t="s">
        <v>110</v>
      </c>
      <c r="E982" s="12">
        <v>8397</v>
      </c>
      <c r="F982" s="12"/>
      <c r="G982" s="12">
        <v>10</v>
      </c>
    </row>
    <row r="983" spans="3:7" ht="30" x14ac:dyDescent="0.25">
      <c r="C983" s="13">
        <v>43346</v>
      </c>
      <c r="D983" s="5" t="s">
        <v>77</v>
      </c>
      <c r="E983" s="14">
        <v>1428</v>
      </c>
      <c r="F983" s="14"/>
      <c r="G983" s="14">
        <v>50</v>
      </c>
    </row>
    <row r="984" spans="3:7" ht="30" x14ac:dyDescent="0.25">
      <c r="C984" s="11">
        <v>43346</v>
      </c>
      <c r="D984" s="4" t="s">
        <v>76</v>
      </c>
      <c r="E984" s="12">
        <v>1429</v>
      </c>
      <c r="F984" s="12"/>
      <c r="G984" s="12">
        <v>50</v>
      </c>
    </row>
    <row r="985" spans="3:7" ht="30" x14ac:dyDescent="0.25">
      <c r="C985" s="13">
        <v>43346</v>
      </c>
      <c r="D985" s="5" t="s">
        <v>54</v>
      </c>
      <c r="E985" s="14">
        <v>7825</v>
      </c>
      <c r="F985" s="14"/>
      <c r="G985" s="14">
        <v>3</v>
      </c>
    </row>
    <row r="986" spans="3:7" ht="45" x14ac:dyDescent="0.25">
      <c r="C986" s="11">
        <v>43346</v>
      </c>
      <c r="D986" s="4" t="s">
        <v>188</v>
      </c>
      <c r="E986" s="12">
        <v>4910</v>
      </c>
      <c r="F986" s="12"/>
      <c r="G986" s="12">
        <v>60</v>
      </c>
    </row>
    <row r="987" spans="3:7" ht="45" x14ac:dyDescent="0.25">
      <c r="C987" s="13">
        <v>43346</v>
      </c>
      <c r="D987" s="5" t="s">
        <v>35</v>
      </c>
      <c r="E987" s="14">
        <v>4911</v>
      </c>
      <c r="F987" s="14"/>
      <c r="G987" s="14">
        <v>24</v>
      </c>
    </row>
    <row r="988" spans="3:7" ht="45" x14ac:dyDescent="0.25">
      <c r="C988" s="11">
        <v>43346</v>
      </c>
      <c r="D988" s="4" t="s">
        <v>221</v>
      </c>
      <c r="E988" s="12">
        <v>4907</v>
      </c>
      <c r="F988" s="12"/>
      <c r="G988" s="12">
        <v>60</v>
      </c>
    </row>
    <row r="989" spans="3:7" ht="30" x14ac:dyDescent="0.25">
      <c r="C989" s="13">
        <v>43346</v>
      </c>
      <c r="D989" s="5" t="s">
        <v>143</v>
      </c>
      <c r="E989" s="14">
        <v>1262</v>
      </c>
      <c r="F989" s="14"/>
      <c r="G989" s="14">
        <v>1</v>
      </c>
    </row>
    <row r="990" spans="3:7" ht="30" x14ac:dyDescent="0.25">
      <c r="C990" s="11">
        <v>43346</v>
      </c>
      <c r="D990" s="4" t="s">
        <v>226</v>
      </c>
      <c r="E990" s="12" t="s">
        <v>227</v>
      </c>
      <c r="F990" s="12"/>
      <c r="G990" s="12">
        <v>1</v>
      </c>
    </row>
    <row r="991" spans="3:7" ht="30" x14ac:dyDescent="0.25">
      <c r="C991" s="13">
        <v>43346</v>
      </c>
      <c r="D991" s="5" t="s">
        <v>18</v>
      </c>
      <c r="E991" s="14">
        <v>726</v>
      </c>
      <c r="F991" s="14"/>
      <c r="G991" s="14">
        <v>2</v>
      </c>
    </row>
    <row r="992" spans="3:7" ht="30" x14ac:dyDescent="0.25">
      <c r="C992" s="11">
        <v>43346</v>
      </c>
      <c r="D992" s="4" t="s">
        <v>74</v>
      </c>
      <c r="E992" s="12">
        <v>616</v>
      </c>
      <c r="F992" s="12"/>
      <c r="G992" s="12">
        <v>2</v>
      </c>
    </row>
    <row r="993" spans="3:7" x14ac:dyDescent="0.25">
      <c r="C993" s="13">
        <v>43346</v>
      </c>
      <c r="D993" s="5" t="s">
        <v>90</v>
      </c>
      <c r="E993" s="14">
        <v>1467</v>
      </c>
      <c r="F993" s="14">
        <v>20</v>
      </c>
      <c r="G993" s="14"/>
    </row>
    <row r="994" spans="3:7" x14ac:dyDescent="0.25">
      <c r="C994" s="11">
        <v>43346</v>
      </c>
      <c r="D994" s="4" t="s">
        <v>103</v>
      </c>
      <c r="E994" s="12">
        <v>7366</v>
      </c>
      <c r="F994" s="12"/>
      <c r="G994" s="12">
        <v>1</v>
      </c>
    </row>
    <row r="995" spans="3:7" ht="30" x14ac:dyDescent="0.25">
      <c r="C995" s="13">
        <v>43346</v>
      </c>
      <c r="D995" s="5" t="s">
        <v>73</v>
      </c>
      <c r="E995" s="14">
        <v>912</v>
      </c>
      <c r="F995" s="14"/>
      <c r="G995" s="14">
        <v>1</v>
      </c>
    </row>
    <row r="996" spans="3:7" ht="30" x14ac:dyDescent="0.25">
      <c r="C996" s="11">
        <v>43346</v>
      </c>
      <c r="D996" s="4" t="s">
        <v>142</v>
      </c>
      <c r="E996" s="12">
        <v>1426</v>
      </c>
      <c r="F996" s="12"/>
      <c r="G996" s="12">
        <v>5</v>
      </c>
    </row>
    <row r="997" spans="3:7" ht="30" x14ac:dyDescent="0.25">
      <c r="C997" s="13">
        <v>43346</v>
      </c>
      <c r="D997" s="5" t="s">
        <v>215</v>
      </c>
      <c r="E997" s="14">
        <v>580</v>
      </c>
      <c r="F997" s="14"/>
      <c r="G997" s="14">
        <v>50</v>
      </c>
    </row>
    <row r="998" spans="3:7" ht="45" x14ac:dyDescent="0.25">
      <c r="C998" s="11">
        <v>43346</v>
      </c>
      <c r="D998" s="4" t="s">
        <v>35</v>
      </c>
      <c r="E998" s="12">
        <v>4911</v>
      </c>
      <c r="F998" s="12"/>
      <c r="G998" s="12">
        <v>12</v>
      </c>
    </row>
    <row r="999" spans="3:7" ht="60" x14ac:dyDescent="0.25">
      <c r="C999" s="13">
        <v>43346</v>
      </c>
      <c r="D999" s="5" t="s">
        <v>225</v>
      </c>
      <c r="E999" s="14">
        <v>625</v>
      </c>
      <c r="F999" s="14">
        <v>10</v>
      </c>
      <c r="G999" s="14"/>
    </row>
    <row r="1000" spans="3:7" x14ac:dyDescent="0.25">
      <c r="C1000" s="11">
        <v>43346</v>
      </c>
      <c r="D1000" s="4" t="s">
        <v>206</v>
      </c>
      <c r="E1000" s="12">
        <v>7999</v>
      </c>
      <c r="F1000" s="12"/>
      <c r="G1000" s="12">
        <v>1</v>
      </c>
    </row>
    <row r="1001" spans="3:7" x14ac:dyDescent="0.25">
      <c r="C1001" s="13">
        <v>43346</v>
      </c>
      <c r="D1001" s="5" t="s">
        <v>235</v>
      </c>
      <c r="E1001" s="14">
        <v>7998</v>
      </c>
      <c r="F1001" s="14"/>
      <c r="G1001" s="14">
        <v>1</v>
      </c>
    </row>
    <row r="1002" spans="3:7" ht="60" x14ac:dyDescent="0.25">
      <c r="C1002" s="11">
        <v>43346</v>
      </c>
      <c r="D1002" s="4" t="s">
        <v>68</v>
      </c>
      <c r="E1002" s="12">
        <v>9526</v>
      </c>
      <c r="F1002" s="12"/>
      <c r="G1002" s="12">
        <v>10</v>
      </c>
    </row>
    <row r="1003" spans="3:7" ht="45" x14ac:dyDescent="0.25">
      <c r="C1003" s="13">
        <v>43346</v>
      </c>
      <c r="D1003" s="5" t="s">
        <v>69</v>
      </c>
      <c r="E1003" s="14">
        <v>9527</v>
      </c>
      <c r="F1003" s="14"/>
      <c r="G1003" s="14">
        <v>15</v>
      </c>
    </row>
    <row r="1004" spans="3:7" ht="30" x14ac:dyDescent="0.25">
      <c r="C1004" s="11">
        <v>43346</v>
      </c>
      <c r="D1004" s="4" t="s">
        <v>31</v>
      </c>
      <c r="E1004" s="12">
        <v>611</v>
      </c>
      <c r="F1004" s="12"/>
      <c r="G1004" s="12">
        <v>5</v>
      </c>
    </row>
    <row r="1005" spans="3:7" ht="45" x14ac:dyDescent="0.25">
      <c r="C1005" s="13">
        <v>43346</v>
      </c>
      <c r="D1005" s="5" t="s">
        <v>29</v>
      </c>
      <c r="E1005" s="14">
        <v>610</v>
      </c>
      <c r="F1005" s="14"/>
      <c r="G1005" s="14">
        <v>1</v>
      </c>
    </row>
    <row r="1006" spans="3:7" ht="30" x14ac:dyDescent="0.25">
      <c r="C1006" s="11">
        <v>43346</v>
      </c>
      <c r="D1006" s="4" t="s">
        <v>30</v>
      </c>
      <c r="E1006" s="12">
        <v>609</v>
      </c>
      <c r="F1006" s="12"/>
      <c r="G1006" s="12">
        <v>2</v>
      </c>
    </row>
    <row r="1007" spans="3:7" ht="45" x14ac:dyDescent="0.25">
      <c r="C1007" s="13">
        <v>43346</v>
      </c>
      <c r="D1007" s="5" t="s">
        <v>28</v>
      </c>
      <c r="E1007" s="14">
        <v>608</v>
      </c>
      <c r="F1007" s="14"/>
      <c r="G1007" s="14">
        <v>4</v>
      </c>
    </row>
    <row r="1008" spans="3:7" x14ac:dyDescent="0.25">
      <c r="C1008" s="11">
        <v>43346</v>
      </c>
      <c r="D1008" s="4" t="s">
        <v>237</v>
      </c>
      <c r="E1008" s="12">
        <v>643</v>
      </c>
      <c r="F1008" s="12"/>
      <c r="G1008" s="12">
        <v>1</v>
      </c>
    </row>
    <row r="1009" spans="3:7" ht="30" x14ac:dyDescent="0.25">
      <c r="C1009" s="13">
        <v>43346</v>
      </c>
      <c r="D1009" s="5" t="s">
        <v>240</v>
      </c>
      <c r="E1009" s="14">
        <v>4520</v>
      </c>
      <c r="F1009" s="14"/>
      <c r="G1009" s="14">
        <v>1</v>
      </c>
    </row>
    <row r="1010" spans="3:7" ht="30" x14ac:dyDescent="0.25">
      <c r="C1010" s="11">
        <v>43346</v>
      </c>
      <c r="D1010" s="4" t="s">
        <v>33</v>
      </c>
      <c r="E1010" s="12">
        <v>392</v>
      </c>
      <c r="F1010" s="12"/>
      <c r="G1010" s="12">
        <v>1</v>
      </c>
    </row>
    <row r="1011" spans="3:7" ht="30" x14ac:dyDescent="0.25">
      <c r="C1011" s="13">
        <v>43346</v>
      </c>
      <c r="D1011" s="5" t="s">
        <v>57</v>
      </c>
      <c r="E1011" s="14">
        <v>8825</v>
      </c>
      <c r="F1011" s="14"/>
      <c r="G1011" s="14">
        <v>2</v>
      </c>
    </row>
    <row r="1012" spans="3:7" ht="30" x14ac:dyDescent="0.25">
      <c r="C1012" s="11">
        <v>43346</v>
      </c>
      <c r="D1012" s="4" t="s">
        <v>58</v>
      </c>
      <c r="E1012" s="12">
        <v>8824</v>
      </c>
      <c r="F1012" s="12"/>
      <c r="G1012" s="12">
        <v>1</v>
      </c>
    </row>
    <row r="1013" spans="3:7" ht="30" x14ac:dyDescent="0.25">
      <c r="C1013" s="13">
        <v>43346</v>
      </c>
      <c r="D1013" s="5" t="s">
        <v>518</v>
      </c>
      <c r="E1013" s="14">
        <v>7085</v>
      </c>
      <c r="F1013" s="14"/>
      <c r="G1013" s="14">
        <v>1</v>
      </c>
    </row>
    <row r="1014" spans="3:7" x14ac:dyDescent="0.25">
      <c r="C1014" s="11">
        <v>43346</v>
      </c>
      <c r="D1014" s="4" t="s">
        <v>201</v>
      </c>
      <c r="E1014" s="12">
        <v>8764</v>
      </c>
      <c r="F1014" s="12"/>
      <c r="G1014" s="12">
        <v>11</v>
      </c>
    </row>
    <row r="1015" spans="3:7" x14ac:dyDescent="0.25">
      <c r="C1015" s="13">
        <v>43346</v>
      </c>
      <c r="D1015" s="5" t="s">
        <v>103</v>
      </c>
      <c r="E1015" s="14">
        <v>7366</v>
      </c>
      <c r="F1015" s="14"/>
      <c r="G1015" s="14">
        <v>15</v>
      </c>
    </row>
    <row r="1016" spans="3:7" ht="45" x14ac:dyDescent="0.25">
      <c r="C1016" s="11">
        <v>43346</v>
      </c>
      <c r="D1016" s="4" t="s">
        <v>35</v>
      </c>
      <c r="E1016" s="12">
        <v>4911</v>
      </c>
      <c r="F1016" s="12"/>
      <c r="G1016" s="12">
        <v>1</v>
      </c>
    </row>
    <row r="1017" spans="3:7" ht="30" x14ac:dyDescent="0.25">
      <c r="C1017" s="13">
        <v>43346</v>
      </c>
      <c r="D1017" s="5" t="s">
        <v>5</v>
      </c>
      <c r="E1017" s="14">
        <v>1445</v>
      </c>
      <c r="F1017" s="14"/>
      <c r="G1017" s="14">
        <v>700</v>
      </c>
    </row>
    <row r="1018" spans="3:7" ht="30" x14ac:dyDescent="0.25">
      <c r="C1018" s="11">
        <v>43346</v>
      </c>
      <c r="D1018" s="4" t="s">
        <v>131</v>
      </c>
      <c r="E1018" s="12">
        <v>8310</v>
      </c>
      <c r="F1018" s="12"/>
      <c r="G1018" s="12">
        <v>1</v>
      </c>
    </row>
    <row r="1019" spans="3:7" ht="30" x14ac:dyDescent="0.25">
      <c r="C1019" s="13">
        <v>43345</v>
      </c>
      <c r="D1019" s="5" t="s">
        <v>67</v>
      </c>
      <c r="E1019" s="14">
        <v>913</v>
      </c>
      <c r="F1019" s="14"/>
      <c r="G1019" s="14">
        <v>2</v>
      </c>
    </row>
    <row r="1020" spans="3:7" ht="30" x14ac:dyDescent="0.25">
      <c r="C1020" s="11">
        <v>43344</v>
      </c>
      <c r="D1020" s="4" t="s">
        <v>67</v>
      </c>
      <c r="E1020" s="12">
        <v>913</v>
      </c>
      <c r="F1020" s="12"/>
      <c r="G1020" s="12">
        <v>2</v>
      </c>
    </row>
    <row r="1021" spans="3:7" x14ac:dyDescent="0.25">
      <c r="C1021" s="11">
        <v>43343</v>
      </c>
      <c r="D1021" s="4" t="s">
        <v>27</v>
      </c>
      <c r="E1021" s="12">
        <v>537</v>
      </c>
      <c r="F1021" s="12">
        <v>15</v>
      </c>
      <c r="G1021" s="12"/>
    </row>
    <row r="1022" spans="3:7" ht="45" x14ac:dyDescent="0.25">
      <c r="C1022" s="13">
        <v>43343</v>
      </c>
      <c r="D1022" s="5" t="s">
        <v>191</v>
      </c>
      <c r="E1022" s="14">
        <v>304</v>
      </c>
      <c r="F1022" s="14"/>
      <c r="G1022" s="14">
        <v>1</v>
      </c>
    </row>
    <row r="1023" spans="3:7" ht="45" x14ac:dyDescent="0.25">
      <c r="C1023" s="11">
        <v>43343</v>
      </c>
      <c r="D1023" s="4" t="s">
        <v>400</v>
      </c>
      <c r="E1023" s="12">
        <v>177</v>
      </c>
      <c r="F1023" s="12"/>
      <c r="G1023" s="12">
        <v>1</v>
      </c>
    </row>
    <row r="1024" spans="3:7" ht="30" x14ac:dyDescent="0.25">
      <c r="C1024" s="13">
        <v>43343</v>
      </c>
      <c r="D1024" s="5" t="s">
        <v>210</v>
      </c>
      <c r="E1024" s="14">
        <v>178</v>
      </c>
      <c r="F1024" s="14"/>
      <c r="G1024" s="14">
        <v>1</v>
      </c>
    </row>
    <row r="1025" spans="3:7" x14ac:dyDescent="0.25">
      <c r="C1025" s="11">
        <v>43343</v>
      </c>
      <c r="D1025" s="4" t="s">
        <v>83</v>
      </c>
      <c r="E1025" s="12">
        <v>842</v>
      </c>
      <c r="F1025" s="12"/>
      <c r="G1025" s="12">
        <v>1</v>
      </c>
    </row>
    <row r="1026" spans="3:7" ht="45" x14ac:dyDescent="0.25">
      <c r="C1026" s="13">
        <v>43343</v>
      </c>
      <c r="D1026" s="5" t="s">
        <v>188</v>
      </c>
      <c r="E1026" s="14">
        <v>4910</v>
      </c>
      <c r="F1026" s="14"/>
      <c r="G1026" s="14">
        <v>2</v>
      </c>
    </row>
    <row r="1027" spans="3:7" ht="30" x14ac:dyDescent="0.25">
      <c r="C1027" s="11">
        <v>43343</v>
      </c>
      <c r="D1027" s="4" t="s">
        <v>126</v>
      </c>
      <c r="E1027" s="12">
        <v>4738</v>
      </c>
      <c r="F1027" s="12">
        <v>18</v>
      </c>
      <c r="G1027" s="12"/>
    </row>
    <row r="1028" spans="3:7" ht="30" x14ac:dyDescent="0.25">
      <c r="C1028" s="13">
        <v>43343</v>
      </c>
      <c r="D1028" s="5" t="s">
        <v>226</v>
      </c>
      <c r="E1028" s="14" t="s">
        <v>227</v>
      </c>
      <c r="F1028" s="14"/>
      <c r="G1028" s="14">
        <v>2</v>
      </c>
    </row>
    <row r="1029" spans="3:7" ht="30" x14ac:dyDescent="0.25">
      <c r="C1029" s="11">
        <v>43343</v>
      </c>
      <c r="D1029" s="4" t="s">
        <v>178</v>
      </c>
      <c r="E1029" s="12" t="s">
        <v>179</v>
      </c>
      <c r="F1029" s="12"/>
      <c r="G1029" s="12">
        <v>4</v>
      </c>
    </row>
    <row r="1030" spans="3:7" x14ac:dyDescent="0.25">
      <c r="C1030" s="13">
        <v>43343</v>
      </c>
      <c r="D1030" s="5" t="s">
        <v>36</v>
      </c>
      <c r="E1030" s="14">
        <v>7934</v>
      </c>
      <c r="F1030" s="14">
        <v>50</v>
      </c>
      <c r="G1030" s="14"/>
    </row>
    <row r="1031" spans="3:7" ht="45" x14ac:dyDescent="0.25">
      <c r="C1031" s="11">
        <v>43343</v>
      </c>
      <c r="D1031" s="4" t="s">
        <v>221</v>
      </c>
      <c r="E1031" s="12">
        <v>4907</v>
      </c>
      <c r="F1031" s="12">
        <v>96</v>
      </c>
      <c r="G1031" s="12"/>
    </row>
    <row r="1032" spans="3:7" ht="30" x14ac:dyDescent="0.25">
      <c r="C1032" s="13">
        <v>43343</v>
      </c>
      <c r="D1032" s="5" t="s">
        <v>108</v>
      </c>
      <c r="E1032" s="14" t="s">
        <v>109</v>
      </c>
      <c r="F1032" s="14">
        <v>5</v>
      </c>
      <c r="G1032" s="14"/>
    </row>
    <row r="1033" spans="3:7" ht="30" x14ac:dyDescent="0.25">
      <c r="C1033" s="11">
        <v>43343</v>
      </c>
      <c r="D1033" s="4" t="s">
        <v>178</v>
      </c>
      <c r="E1033" s="12" t="s">
        <v>179</v>
      </c>
      <c r="F1033" s="12">
        <v>4</v>
      </c>
      <c r="G1033" s="12"/>
    </row>
    <row r="1034" spans="3:7" ht="30" x14ac:dyDescent="0.25">
      <c r="C1034" s="13">
        <v>43343</v>
      </c>
      <c r="D1034" s="5" t="s">
        <v>226</v>
      </c>
      <c r="E1034" s="14" t="s">
        <v>227</v>
      </c>
      <c r="F1034" s="14">
        <v>4</v>
      </c>
      <c r="G1034" s="14"/>
    </row>
    <row r="1035" spans="3:7" ht="60" x14ac:dyDescent="0.25">
      <c r="C1035" s="11">
        <v>43343</v>
      </c>
      <c r="D1035" s="4" t="s">
        <v>95</v>
      </c>
      <c r="E1035" s="12">
        <v>305</v>
      </c>
      <c r="F1035" s="12"/>
      <c r="G1035" s="12">
        <v>25</v>
      </c>
    </row>
    <row r="1036" spans="3:7" ht="45" x14ac:dyDescent="0.25">
      <c r="C1036" s="13">
        <v>43343</v>
      </c>
      <c r="D1036" s="5" t="s">
        <v>39</v>
      </c>
      <c r="E1036" s="14">
        <v>1452</v>
      </c>
      <c r="F1036" s="14"/>
      <c r="G1036" s="14">
        <v>2</v>
      </c>
    </row>
    <row r="1037" spans="3:7" x14ac:dyDescent="0.25">
      <c r="C1037" s="11">
        <v>43343</v>
      </c>
      <c r="D1037" s="4" t="s">
        <v>103</v>
      </c>
      <c r="E1037" s="12">
        <v>7366</v>
      </c>
      <c r="F1037" s="12"/>
      <c r="G1037" s="12">
        <v>3</v>
      </c>
    </row>
    <row r="1038" spans="3:7" x14ac:dyDescent="0.25">
      <c r="C1038" s="13">
        <v>43343</v>
      </c>
      <c r="D1038" s="5" t="s">
        <v>201</v>
      </c>
      <c r="E1038" s="14">
        <v>8764</v>
      </c>
      <c r="F1038" s="14"/>
      <c r="G1038" s="14">
        <v>2</v>
      </c>
    </row>
    <row r="1039" spans="3:7" ht="45" x14ac:dyDescent="0.25">
      <c r="C1039" s="11">
        <v>43343</v>
      </c>
      <c r="D1039" s="4" t="s">
        <v>35</v>
      </c>
      <c r="E1039" s="12">
        <v>4911</v>
      </c>
      <c r="F1039" s="12"/>
      <c r="G1039" s="12">
        <v>12</v>
      </c>
    </row>
    <row r="1040" spans="3:7" x14ac:dyDescent="0.25">
      <c r="C1040" s="13">
        <v>43343</v>
      </c>
      <c r="D1040" s="5" t="s">
        <v>36</v>
      </c>
      <c r="E1040" s="14">
        <v>7934</v>
      </c>
      <c r="F1040" s="14"/>
      <c r="G1040" s="14">
        <v>10</v>
      </c>
    </row>
    <row r="1041" spans="3:7" ht="30" x14ac:dyDescent="0.25">
      <c r="C1041" s="11">
        <v>43343</v>
      </c>
      <c r="D1041" s="4" t="s">
        <v>216</v>
      </c>
      <c r="E1041" s="12">
        <v>189</v>
      </c>
      <c r="F1041" s="12"/>
      <c r="G1041" s="12">
        <v>100</v>
      </c>
    </row>
    <row r="1042" spans="3:7" ht="30" x14ac:dyDescent="0.25">
      <c r="C1042" s="13">
        <v>43343</v>
      </c>
      <c r="D1042" s="5" t="s">
        <v>44</v>
      </c>
      <c r="E1042" s="14">
        <v>188</v>
      </c>
      <c r="F1042" s="14"/>
      <c r="G1042" s="14">
        <v>50</v>
      </c>
    </row>
    <row r="1043" spans="3:7" ht="30" x14ac:dyDescent="0.25">
      <c r="C1043" s="11">
        <v>43343</v>
      </c>
      <c r="D1043" s="4" t="s">
        <v>42</v>
      </c>
      <c r="E1043" s="12">
        <v>187</v>
      </c>
      <c r="F1043" s="12"/>
      <c r="G1043" s="12">
        <v>100</v>
      </c>
    </row>
    <row r="1044" spans="3:7" ht="30" x14ac:dyDescent="0.25">
      <c r="C1044" s="13">
        <v>43343</v>
      </c>
      <c r="D1044" s="5" t="s">
        <v>218</v>
      </c>
      <c r="E1044" s="14">
        <v>981</v>
      </c>
      <c r="F1044" s="14"/>
      <c r="G1044" s="14">
        <v>100</v>
      </c>
    </row>
    <row r="1045" spans="3:7" ht="30" x14ac:dyDescent="0.25">
      <c r="C1045" s="11">
        <v>43343</v>
      </c>
      <c r="D1045" s="4" t="s">
        <v>219</v>
      </c>
      <c r="E1045" s="12">
        <v>980</v>
      </c>
      <c r="F1045" s="12"/>
      <c r="G1045" s="12">
        <v>100</v>
      </c>
    </row>
    <row r="1046" spans="3:7" ht="30" x14ac:dyDescent="0.25">
      <c r="C1046" s="13">
        <v>43343</v>
      </c>
      <c r="D1046" s="5" t="s">
        <v>220</v>
      </c>
      <c r="E1046" s="14">
        <v>979</v>
      </c>
      <c r="F1046" s="14"/>
      <c r="G1046" s="14">
        <v>50</v>
      </c>
    </row>
    <row r="1047" spans="3:7" ht="45" x14ac:dyDescent="0.25">
      <c r="C1047" s="11">
        <v>43343</v>
      </c>
      <c r="D1047" s="4" t="s">
        <v>147</v>
      </c>
      <c r="E1047" s="12">
        <v>334</v>
      </c>
      <c r="F1047" s="12"/>
      <c r="G1047" s="12">
        <v>5</v>
      </c>
    </row>
    <row r="1048" spans="3:7" ht="45" x14ac:dyDescent="0.25">
      <c r="C1048" s="13">
        <v>43343</v>
      </c>
      <c r="D1048" s="5" t="s">
        <v>46</v>
      </c>
      <c r="E1048" s="14">
        <v>331</v>
      </c>
      <c r="F1048" s="14"/>
      <c r="G1048" s="14">
        <v>5</v>
      </c>
    </row>
    <row r="1049" spans="3:7" x14ac:dyDescent="0.25">
      <c r="C1049" s="11">
        <v>43343</v>
      </c>
      <c r="D1049" s="4" t="s">
        <v>83</v>
      </c>
      <c r="E1049" s="12">
        <v>842</v>
      </c>
      <c r="F1049" s="12"/>
      <c r="G1049" s="12">
        <v>1</v>
      </c>
    </row>
    <row r="1050" spans="3:7" ht="30" x14ac:dyDescent="0.25">
      <c r="C1050" s="13">
        <v>43343</v>
      </c>
      <c r="D1050" s="5" t="s">
        <v>218</v>
      </c>
      <c r="E1050" s="14">
        <v>981</v>
      </c>
      <c r="F1050" s="14"/>
      <c r="G1050" s="14">
        <v>50</v>
      </c>
    </row>
    <row r="1051" spans="3:7" ht="30" x14ac:dyDescent="0.25">
      <c r="C1051" s="11">
        <v>43343</v>
      </c>
      <c r="D1051" s="4" t="s">
        <v>219</v>
      </c>
      <c r="E1051" s="12">
        <v>980</v>
      </c>
      <c r="F1051" s="12"/>
      <c r="G1051" s="12">
        <v>50</v>
      </c>
    </row>
    <row r="1052" spans="3:7" ht="30" x14ac:dyDescent="0.25">
      <c r="C1052" s="13">
        <v>43343</v>
      </c>
      <c r="D1052" s="5" t="s">
        <v>220</v>
      </c>
      <c r="E1052" s="14">
        <v>979</v>
      </c>
      <c r="F1052" s="14"/>
      <c r="G1052" s="14">
        <v>50</v>
      </c>
    </row>
    <row r="1053" spans="3:7" ht="30" x14ac:dyDescent="0.25">
      <c r="C1053" s="11">
        <v>43343</v>
      </c>
      <c r="D1053" s="4" t="s">
        <v>16</v>
      </c>
      <c r="E1053" s="12" t="s">
        <v>17</v>
      </c>
      <c r="F1053" s="12"/>
      <c r="G1053" s="12">
        <v>1</v>
      </c>
    </row>
    <row r="1054" spans="3:7" ht="30" x14ac:dyDescent="0.25">
      <c r="C1054" s="13">
        <v>43343</v>
      </c>
      <c r="D1054" s="5" t="s">
        <v>65</v>
      </c>
      <c r="E1054" s="14">
        <v>256</v>
      </c>
      <c r="F1054" s="14"/>
      <c r="G1054" s="14">
        <v>5</v>
      </c>
    </row>
    <row r="1055" spans="3:7" x14ac:dyDescent="0.25">
      <c r="C1055" s="11">
        <v>43343</v>
      </c>
      <c r="D1055" s="4" t="s">
        <v>27</v>
      </c>
      <c r="E1055" s="12">
        <v>537</v>
      </c>
      <c r="F1055" s="12"/>
      <c r="G1055" s="12">
        <v>1</v>
      </c>
    </row>
    <row r="1056" spans="3:7" ht="45" x14ac:dyDescent="0.25">
      <c r="C1056" s="13">
        <v>43343</v>
      </c>
      <c r="D1056" s="5" t="s">
        <v>29</v>
      </c>
      <c r="E1056" s="14">
        <v>610</v>
      </c>
      <c r="F1056" s="14"/>
      <c r="G1056" s="14">
        <v>1</v>
      </c>
    </row>
    <row r="1057" spans="3:7" ht="30" x14ac:dyDescent="0.25">
      <c r="C1057" s="11">
        <v>43343</v>
      </c>
      <c r="D1057" s="4" t="s">
        <v>30</v>
      </c>
      <c r="E1057" s="12">
        <v>609</v>
      </c>
      <c r="F1057" s="12"/>
      <c r="G1057" s="12">
        <v>1</v>
      </c>
    </row>
    <row r="1058" spans="3:7" ht="30" x14ac:dyDescent="0.25">
      <c r="C1058" s="13">
        <v>43343</v>
      </c>
      <c r="D1058" s="5" t="s">
        <v>54</v>
      </c>
      <c r="E1058" s="14">
        <v>7825</v>
      </c>
      <c r="F1058" s="14"/>
      <c r="G1058" s="14">
        <v>2</v>
      </c>
    </row>
    <row r="1059" spans="3:7" ht="45" x14ac:dyDescent="0.25">
      <c r="C1059" s="11">
        <v>43343</v>
      </c>
      <c r="D1059" s="4" t="s">
        <v>55</v>
      </c>
      <c r="E1059" s="12">
        <v>8385</v>
      </c>
      <c r="F1059" s="12"/>
      <c r="G1059" s="12">
        <v>1</v>
      </c>
    </row>
    <row r="1060" spans="3:7" ht="30" x14ac:dyDescent="0.25">
      <c r="C1060" s="13">
        <v>43343</v>
      </c>
      <c r="D1060" s="5" t="s">
        <v>241</v>
      </c>
      <c r="E1060" s="14">
        <v>2269</v>
      </c>
      <c r="F1060" s="14"/>
      <c r="G1060" s="14">
        <v>4</v>
      </c>
    </row>
    <row r="1061" spans="3:7" ht="30" x14ac:dyDescent="0.25">
      <c r="C1061" s="11">
        <v>43343</v>
      </c>
      <c r="D1061" s="4" t="s">
        <v>57</v>
      </c>
      <c r="E1061" s="12">
        <v>8825</v>
      </c>
      <c r="F1061" s="12"/>
      <c r="G1061" s="12">
        <v>5</v>
      </c>
    </row>
    <row r="1062" spans="3:7" ht="45" x14ac:dyDescent="0.25">
      <c r="C1062" s="13">
        <v>43343</v>
      </c>
      <c r="D1062" s="5" t="s">
        <v>35</v>
      </c>
      <c r="E1062" s="14">
        <v>4911</v>
      </c>
      <c r="F1062" s="14"/>
      <c r="G1062" s="14">
        <v>12</v>
      </c>
    </row>
    <row r="1063" spans="3:7" ht="45" x14ac:dyDescent="0.25">
      <c r="C1063" s="11">
        <v>43343</v>
      </c>
      <c r="D1063" s="4" t="s">
        <v>188</v>
      </c>
      <c r="E1063" s="12">
        <v>4910</v>
      </c>
      <c r="F1063" s="12"/>
      <c r="G1063" s="12">
        <v>12</v>
      </c>
    </row>
    <row r="1064" spans="3:7" ht="45" x14ac:dyDescent="0.25">
      <c r="C1064" s="13">
        <v>43343</v>
      </c>
      <c r="D1064" s="5" t="s">
        <v>61</v>
      </c>
      <c r="E1064" s="14">
        <v>874</v>
      </c>
      <c r="F1064" s="14"/>
      <c r="G1064" s="14">
        <v>2</v>
      </c>
    </row>
    <row r="1065" spans="3:7" ht="30" x14ac:dyDescent="0.25">
      <c r="C1065" s="11">
        <v>43343</v>
      </c>
      <c r="D1065" s="4" t="s">
        <v>32</v>
      </c>
      <c r="E1065" s="12">
        <v>4523</v>
      </c>
      <c r="F1065" s="12"/>
      <c r="G1065" s="12">
        <v>20</v>
      </c>
    </row>
    <row r="1066" spans="3:7" ht="30" x14ac:dyDescent="0.25">
      <c r="C1066" s="13">
        <v>43343</v>
      </c>
      <c r="D1066" s="5" t="s">
        <v>167</v>
      </c>
      <c r="E1066" s="14">
        <v>1587</v>
      </c>
      <c r="F1066" s="14"/>
      <c r="G1066" s="14">
        <v>2</v>
      </c>
    </row>
    <row r="1067" spans="3:7" x14ac:dyDescent="0.25">
      <c r="C1067" s="11">
        <v>43343</v>
      </c>
      <c r="D1067" s="4" t="s">
        <v>103</v>
      </c>
      <c r="E1067" s="12">
        <v>7366</v>
      </c>
      <c r="F1067" s="12"/>
      <c r="G1067" s="12">
        <v>5</v>
      </c>
    </row>
    <row r="1068" spans="3:7" x14ac:dyDescent="0.25">
      <c r="C1068" s="13">
        <v>43343</v>
      </c>
      <c r="D1068" s="5" t="s">
        <v>201</v>
      </c>
      <c r="E1068" s="14">
        <v>8764</v>
      </c>
      <c r="F1068" s="14"/>
      <c r="G1068" s="14">
        <v>1</v>
      </c>
    </row>
    <row r="1069" spans="3:7" ht="45" x14ac:dyDescent="0.25">
      <c r="C1069" s="11">
        <v>43343</v>
      </c>
      <c r="D1069" s="4" t="s">
        <v>26</v>
      </c>
      <c r="E1069" s="12">
        <v>476</v>
      </c>
      <c r="F1069" s="12"/>
      <c r="G1069" s="12">
        <v>2</v>
      </c>
    </row>
    <row r="1070" spans="3:7" ht="45" x14ac:dyDescent="0.25">
      <c r="C1070" s="13">
        <v>43343</v>
      </c>
      <c r="D1070" s="5" t="s">
        <v>64</v>
      </c>
      <c r="E1070" s="14">
        <v>7623</v>
      </c>
      <c r="F1070" s="14"/>
      <c r="G1070" s="14">
        <v>6</v>
      </c>
    </row>
    <row r="1071" spans="3:7" x14ac:dyDescent="0.25">
      <c r="C1071" s="11">
        <v>43343</v>
      </c>
      <c r="D1071" s="4" t="s">
        <v>207</v>
      </c>
      <c r="E1071" s="12">
        <v>7935</v>
      </c>
      <c r="F1071" s="12"/>
      <c r="G1071" s="12">
        <v>1</v>
      </c>
    </row>
    <row r="1072" spans="3:7" ht="30" x14ac:dyDescent="0.25">
      <c r="C1072" s="13">
        <v>43342</v>
      </c>
      <c r="D1072" s="5" t="s">
        <v>538</v>
      </c>
      <c r="E1072" s="14" t="s">
        <v>539</v>
      </c>
      <c r="F1072" s="14">
        <v>1</v>
      </c>
      <c r="G1072" s="14"/>
    </row>
    <row r="1073" spans="3:7" ht="45" x14ac:dyDescent="0.25">
      <c r="C1073" s="11">
        <v>43342</v>
      </c>
      <c r="D1073" s="4" t="s">
        <v>521</v>
      </c>
      <c r="E1073" s="12">
        <v>10711</v>
      </c>
      <c r="F1073" s="12"/>
      <c r="G1073" s="12">
        <v>2</v>
      </c>
    </row>
    <row r="1074" spans="3:7" ht="30" x14ac:dyDescent="0.25">
      <c r="C1074" s="13">
        <v>43342</v>
      </c>
      <c r="D1074" s="5" t="s">
        <v>106</v>
      </c>
      <c r="E1074" s="14">
        <v>309</v>
      </c>
      <c r="F1074" s="14"/>
      <c r="G1074" s="14">
        <v>2</v>
      </c>
    </row>
    <row r="1075" spans="3:7" x14ac:dyDescent="0.25">
      <c r="C1075" s="11">
        <v>43342</v>
      </c>
      <c r="D1075" s="4" t="s">
        <v>234</v>
      </c>
      <c r="E1075" s="12">
        <v>8000</v>
      </c>
      <c r="F1075" s="12"/>
      <c r="G1075" s="12">
        <v>1</v>
      </c>
    </row>
    <row r="1076" spans="3:7" ht="45" x14ac:dyDescent="0.25">
      <c r="C1076" s="13">
        <v>43342</v>
      </c>
      <c r="D1076" s="5" t="s">
        <v>64</v>
      </c>
      <c r="E1076" s="14">
        <v>7623</v>
      </c>
      <c r="F1076" s="14"/>
      <c r="G1076" s="14">
        <v>1</v>
      </c>
    </row>
    <row r="1077" spans="3:7" ht="30" x14ac:dyDescent="0.25">
      <c r="C1077" s="11">
        <v>43342</v>
      </c>
      <c r="D1077" s="4" t="s">
        <v>292</v>
      </c>
      <c r="E1077" s="12">
        <v>3627</v>
      </c>
      <c r="F1077" s="12"/>
      <c r="G1077" s="12">
        <v>1</v>
      </c>
    </row>
    <row r="1078" spans="3:7" x14ac:dyDescent="0.25">
      <c r="C1078" s="13">
        <v>43342</v>
      </c>
      <c r="D1078" s="5" t="s">
        <v>20</v>
      </c>
      <c r="E1078" s="14">
        <v>1335</v>
      </c>
      <c r="F1078" s="14"/>
      <c r="G1078" s="14">
        <v>1</v>
      </c>
    </row>
    <row r="1079" spans="3:7" ht="30" x14ac:dyDescent="0.25">
      <c r="C1079" s="11">
        <v>43342</v>
      </c>
      <c r="D1079" s="4" t="s">
        <v>22</v>
      </c>
      <c r="E1079" s="12">
        <v>4330</v>
      </c>
      <c r="F1079" s="12"/>
      <c r="G1079" s="12">
        <v>1</v>
      </c>
    </row>
    <row r="1080" spans="3:7" ht="30" x14ac:dyDescent="0.25">
      <c r="C1080" s="13">
        <v>43342</v>
      </c>
      <c r="D1080" s="5" t="s">
        <v>360</v>
      </c>
      <c r="E1080" s="14" t="s">
        <v>361</v>
      </c>
      <c r="F1080" s="14"/>
      <c r="G1080" s="14">
        <v>1</v>
      </c>
    </row>
    <row r="1081" spans="3:7" ht="30" x14ac:dyDescent="0.25">
      <c r="C1081" s="11">
        <v>43342</v>
      </c>
      <c r="D1081" s="4" t="s">
        <v>164</v>
      </c>
      <c r="E1081" s="12" t="s">
        <v>165</v>
      </c>
      <c r="F1081" s="12"/>
      <c r="G1081" s="12">
        <v>1</v>
      </c>
    </row>
    <row r="1082" spans="3:7" ht="30" x14ac:dyDescent="0.25">
      <c r="C1082" s="13">
        <v>43342</v>
      </c>
      <c r="D1082" s="5" t="s">
        <v>540</v>
      </c>
      <c r="E1082" s="14">
        <v>10360</v>
      </c>
      <c r="F1082" s="14">
        <v>3</v>
      </c>
      <c r="G1082" s="14"/>
    </row>
    <row r="1083" spans="3:7" ht="30" x14ac:dyDescent="0.25">
      <c r="C1083" s="11">
        <v>43342</v>
      </c>
      <c r="D1083" s="4" t="s">
        <v>187</v>
      </c>
      <c r="E1083" s="12">
        <v>1592</v>
      </c>
      <c r="F1083" s="12"/>
      <c r="G1083" s="12">
        <v>800</v>
      </c>
    </row>
    <row r="1084" spans="3:7" ht="30" x14ac:dyDescent="0.25">
      <c r="C1084" s="13">
        <v>43342</v>
      </c>
      <c r="D1084" s="5" t="s">
        <v>157</v>
      </c>
      <c r="E1084" s="14">
        <v>918</v>
      </c>
      <c r="F1084" s="14"/>
      <c r="G1084" s="14">
        <v>1</v>
      </c>
    </row>
    <row r="1085" spans="3:7" ht="30" x14ac:dyDescent="0.25">
      <c r="C1085" s="11">
        <v>43342</v>
      </c>
      <c r="D1085" s="4" t="s">
        <v>65</v>
      </c>
      <c r="E1085" s="12">
        <v>256</v>
      </c>
      <c r="F1085" s="12"/>
      <c r="G1085" s="12">
        <v>1</v>
      </c>
    </row>
    <row r="1086" spans="3:7" ht="45" x14ac:dyDescent="0.25">
      <c r="C1086" s="13">
        <v>43342</v>
      </c>
      <c r="D1086" s="5" t="s">
        <v>161</v>
      </c>
      <c r="E1086" s="14">
        <v>588</v>
      </c>
      <c r="F1086" s="14"/>
      <c r="G1086" s="14">
        <v>1</v>
      </c>
    </row>
    <row r="1087" spans="3:7" ht="30" x14ac:dyDescent="0.25">
      <c r="C1087" s="11">
        <v>43342</v>
      </c>
      <c r="D1087" s="4" t="s">
        <v>48</v>
      </c>
      <c r="E1087" s="12">
        <v>10194</v>
      </c>
      <c r="F1087" s="12">
        <v>2898</v>
      </c>
      <c r="G1087" s="12"/>
    </row>
    <row r="1088" spans="3:7" ht="45" x14ac:dyDescent="0.25">
      <c r="C1088" s="13">
        <v>43342</v>
      </c>
      <c r="D1088" s="5" t="s">
        <v>475</v>
      </c>
      <c r="E1088" s="14">
        <v>391</v>
      </c>
      <c r="F1088" s="14"/>
      <c r="G1088" s="14">
        <v>1</v>
      </c>
    </row>
    <row r="1089" spans="3:7" ht="30" x14ac:dyDescent="0.25">
      <c r="C1089" s="11">
        <v>43342</v>
      </c>
      <c r="D1089" s="4" t="s">
        <v>71</v>
      </c>
      <c r="E1089" s="12">
        <v>1435</v>
      </c>
      <c r="F1089" s="12"/>
      <c r="G1089" s="12">
        <v>1</v>
      </c>
    </row>
    <row r="1090" spans="3:7" ht="45" x14ac:dyDescent="0.25">
      <c r="C1090" s="13">
        <v>43342</v>
      </c>
      <c r="D1090" s="5" t="s">
        <v>233</v>
      </c>
      <c r="E1090" s="14">
        <v>4909</v>
      </c>
      <c r="F1090" s="14"/>
      <c r="G1090" s="14">
        <v>1</v>
      </c>
    </row>
    <row r="1091" spans="3:7" ht="30" x14ac:dyDescent="0.25">
      <c r="C1091" s="11">
        <v>43342</v>
      </c>
      <c r="D1091" s="4" t="s">
        <v>22</v>
      </c>
      <c r="E1091" s="12">
        <v>4330</v>
      </c>
      <c r="F1091" s="12"/>
      <c r="G1091" s="12">
        <v>1</v>
      </c>
    </row>
    <row r="1092" spans="3:7" x14ac:dyDescent="0.25">
      <c r="C1092" s="13">
        <v>43342</v>
      </c>
      <c r="D1092" s="5" t="s">
        <v>247</v>
      </c>
      <c r="E1092" s="14">
        <v>3638</v>
      </c>
      <c r="F1092" s="14"/>
      <c r="G1092" s="14">
        <v>2</v>
      </c>
    </row>
    <row r="1093" spans="3:7" ht="30" x14ac:dyDescent="0.25">
      <c r="C1093" s="11">
        <v>43342</v>
      </c>
      <c r="D1093" s="4" t="s">
        <v>536</v>
      </c>
      <c r="E1093" s="12">
        <v>10713</v>
      </c>
      <c r="F1093" s="12"/>
      <c r="G1093" s="12">
        <v>1000</v>
      </c>
    </row>
    <row r="1094" spans="3:7" ht="30" x14ac:dyDescent="0.25">
      <c r="C1094" s="13">
        <v>43342</v>
      </c>
      <c r="D1094" s="5" t="s">
        <v>48</v>
      </c>
      <c r="E1094" s="14">
        <v>10194</v>
      </c>
      <c r="F1094" s="14"/>
      <c r="G1094" s="14">
        <v>1</v>
      </c>
    </row>
    <row r="1095" spans="3:7" ht="30" x14ac:dyDescent="0.25">
      <c r="C1095" s="11">
        <v>43342</v>
      </c>
      <c r="D1095" s="4" t="s">
        <v>49</v>
      </c>
      <c r="E1095" s="12">
        <v>5082</v>
      </c>
      <c r="F1095" s="12"/>
      <c r="G1095" s="12">
        <v>100</v>
      </c>
    </row>
    <row r="1096" spans="3:7" ht="30" x14ac:dyDescent="0.25">
      <c r="C1096" s="13">
        <v>43342</v>
      </c>
      <c r="D1096" s="5" t="s">
        <v>50</v>
      </c>
      <c r="E1096" s="14">
        <v>1446</v>
      </c>
      <c r="F1096" s="14"/>
      <c r="G1096" s="14">
        <v>2000</v>
      </c>
    </row>
    <row r="1097" spans="3:7" ht="30" x14ac:dyDescent="0.25">
      <c r="C1097" s="11">
        <v>43342</v>
      </c>
      <c r="D1097" s="4" t="s">
        <v>51</v>
      </c>
      <c r="E1097" s="12">
        <v>1444</v>
      </c>
      <c r="F1097" s="12"/>
      <c r="G1097" s="12">
        <v>2000</v>
      </c>
    </row>
    <row r="1098" spans="3:7" ht="30" x14ac:dyDescent="0.25">
      <c r="C1098" s="13">
        <v>43342</v>
      </c>
      <c r="D1098" s="5" t="s">
        <v>470</v>
      </c>
      <c r="E1098" s="14">
        <v>5120</v>
      </c>
      <c r="F1098" s="14"/>
      <c r="G1098" s="14">
        <v>400</v>
      </c>
    </row>
    <row r="1099" spans="3:7" x14ac:dyDescent="0.25">
      <c r="C1099" s="11">
        <v>43342</v>
      </c>
      <c r="D1099" s="4" t="s">
        <v>486</v>
      </c>
      <c r="E1099" s="12">
        <v>4900</v>
      </c>
      <c r="F1099" s="12"/>
      <c r="G1099" s="12">
        <v>230</v>
      </c>
    </row>
    <row r="1100" spans="3:7" x14ac:dyDescent="0.25">
      <c r="C1100" s="13">
        <v>43342</v>
      </c>
      <c r="D1100" s="5" t="s">
        <v>480</v>
      </c>
      <c r="E1100" s="14">
        <v>3600</v>
      </c>
      <c r="F1100" s="14"/>
      <c r="G1100" s="14">
        <v>200</v>
      </c>
    </row>
    <row r="1101" spans="3:7" x14ac:dyDescent="0.25">
      <c r="C1101" s="11">
        <v>43342</v>
      </c>
      <c r="D1101" s="4" t="s">
        <v>472</v>
      </c>
      <c r="E1101" s="12">
        <v>4916</v>
      </c>
      <c r="F1101" s="12"/>
      <c r="G1101" s="12">
        <v>30</v>
      </c>
    </row>
    <row r="1102" spans="3:7" ht="30" x14ac:dyDescent="0.25">
      <c r="C1102" s="13">
        <v>43342</v>
      </c>
      <c r="D1102" s="5" t="s">
        <v>463</v>
      </c>
      <c r="E1102" s="14">
        <v>4388</v>
      </c>
      <c r="F1102" s="14">
        <v>115</v>
      </c>
      <c r="G1102" s="14"/>
    </row>
    <row r="1103" spans="3:7" ht="30" x14ac:dyDescent="0.25">
      <c r="C1103" s="11">
        <v>43342</v>
      </c>
      <c r="D1103" s="4" t="s">
        <v>463</v>
      </c>
      <c r="E1103" s="12">
        <v>4388</v>
      </c>
      <c r="F1103" s="12"/>
      <c r="G1103" s="12">
        <v>20</v>
      </c>
    </row>
    <row r="1104" spans="3:7" ht="30" x14ac:dyDescent="0.25">
      <c r="C1104" s="13">
        <v>43342</v>
      </c>
      <c r="D1104" s="5" t="s">
        <v>108</v>
      </c>
      <c r="E1104" s="14" t="s">
        <v>109</v>
      </c>
      <c r="F1104" s="14"/>
      <c r="G1104" s="14">
        <v>2</v>
      </c>
    </row>
    <row r="1105" spans="3:7" ht="30" x14ac:dyDescent="0.25">
      <c r="C1105" s="11">
        <v>43342</v>
      </c>
      <c r="D1105" s="4" t="s">
        <v>452</v>
      </c>
      <c r="E1105" s="12" t="s">
        <v>453</v>
      </c>
      <c r="F1105" s="12"/>
      <c r="G1105" s="12">
        <v>1</v>
      </c>
    </row>
    <row r="1106" spans="3:7" x14ac:dyDescent="0.25">
      <c r="C1106" s="13">
        <v>43342</v>
      </c>
      <c r="D1106" s="5" t="s">
        <v>103</v>
      </c>
      <c r="E1106" s="14">
        <v>7366</v>
      </c>
      <c r="F1106" s="14"/>
      <c r="G1106" s="14">
        <v>50</v>
      </c>
    </row>
    <row r="1107" spans="3:7" ht="30" x14ac:dyDescent="0.25">
      <c r="C1107" s="11">
        <v>43342</v>
      </c>
      <c r="D1107" s="4" t="s">
        <v>289</v>
      </c>
      <c r="E1107" s="12">
        <v>308</v>
      </c>
      <c r="F1107" s="12"/>
      <c r="G1107" s="12">
        <v>3</v>
      </c>
    </row>
    <row r="1108" spans="3:7" ht="30" x14ac:dyDescent="0.25">
      <c r="C1108" s="13">
        <v>43341</v>
      </c>
      <c r="D1108" s="5" t="s">
        <v>528</v>
      </c>
      <c r="E1108" s="14">
        <v>10709</v>
      </c>
      <c r="F1108" s="14"/>
      <c r="G1108" s="14">
        <v>1</v>
      </c>
    </row>
    <row r="1109" spans="3:7" ht="45" x14ac:dyDescent="0.25">
      <c r="C1109" s="11">
        <v>43341</v>
      </c>
      <c r="D1109" s="4" t="s">
        <v>89</v>
      </c>
      <c r="E1109" s="12">
        <v>155</v>
      </c>
      <c r="F1109" s="12"/>
      <c r="G1109" s="12">
        <v>4</v>
      </c>
    </row>
    <row r="1110" spans="3:7" ht="45" x14ac:dyDescent="0.25">
      <c r="C1110" s="13">
        <v>43341</v>
      </c>
      <c r="D1110" s="5" t="s">
        <v>350</v>
      </c>
      <c r="E1110" s="14">
        <v>5678</v>
      </c>
      <c r="F1110" s="14"/>
      <c r="G1110" s="14">
        <v>50</v>
      </c>
    </row>
    <row r="1111" spans="3:7" ht="30" x14ac:dyDescent="0.25">
      <c r="C1111" s="11">
        <v>43341</v>
      </c>
      <c r="D1111" s="4" t="s">
        <v>77</v>
      </c>
      <c r="E1111" s="12">
        <v>1428</v>
      </c>
      <c r="F1111" s="12"/>
      <c r="G1111" s="12">
        <v>2</v>
      </c>
    </row>
    <row r="1112" spans="3:7" ht="30" x14ac:dyDescent="0.25">
      <c r="C1112" s="13">
        <v>43341</v>
      </c>
      <c r="D1112" s="5" t="s">
        <v>21</v>
      </c>
      <c r="E1112" s="14">
        <v>4864</v>
      </c>
      <c r="F1112" s="14"/>
      <c r="G1112" s="14">
        <v>1</v>
      </c>
    </row>
    <row r="1113" spans="3:7" ht="45" x14ac:dyDescent="0.25">
      <c r="C1113" s="11">
        <v>43341</v>
      </c>
      <c r="D1113" s="4" t="s">
        <v>254</v>
      </c>
      <c r="E1113" s="12">
        <v>128</v>
      </c>
      <c r="F1113" s="12"/>
      <c r="G1113" s="12">
        <v>2</v>
      </c>
    </row>
    <row r="1114" spans="3:7" ht="45" x14ac:dyDescent="0.25">
      <c r="C1114" s="13">
        <v>43341</v>
      </c>
      <c r="D1114" s="5" t="s">
        <v>43</v>
      </c>
      <c r="E1114" s="14">
        <v>767</v>
      </c>
      <c r="F1114" s="14"/>
      <c r="G1114" s="14">
        <v>2</v>
      </c>
    </row>
    <row r="1115" spans="3:7" ht="45" x14ac:dyDescent="0.25">
      <c r="C1115" s="11">
        <v>43341</v>
      </c>
      <c r="D1115" s="4" t="s">
        <v>189</v>
      </c>
      <c r="E1115" s="12">
        <v>766</v>
      </c>
      <c r="F1115" s="12"/>
      <c r="G1115" s="12">
        <v>2</v>
      </c>
    </row>
    <row r="1116" spans="3:7" ht="45" x14ac:dyDescent="0.25">
      <c r="C1116" s="13">
        <v>43341</v>
      </c>
      <c r="D1116" s="5" t="s">
        <v>41</v>
      </c>
      <c r="E1116" s="14">
        <v>765</v>
      </c>
      <c r="F1116" s="14"/>
      <c r="G1116" s="14">
        <v>2</v>
      </c>
    </row>
    <row r="1117" spans="3:7" ht="30" x14ac:dyDescent="0.25">
      <c r="C1117" s="11">
        <v>43341</v>
      </c>
      <c r="D1117" s="4" t="s">
        <v>300</v>
      </c>
      <c r="E1117" s="12">
        <v>175</v>
      </c>
      <c r="F1117" s="12"/>
      <c r="G1117" s="12">
        <v>4</v>
      </c>
    </row>
    <row r="1118" spans="3:7" ht="30" x14ac:dyDescent="0.25">
      <c r="C1118" s="13">
        <v>43341</v>
      </c>
      <c r="D1118" s="5" t="s">
        <v>210</v>
      </c>
      <c r="E1118" s="14">
        <v>178</v>
      </c>
      <c r="F1118" s="14"/>
      <c r="G1118" s="14">
        <v>2</v>
      </c>
    </row>
    <row r="1119" spans="3:7" ht="45" x14ac:dyDescent="0.25">
      <c r="C1119" s="11">
        <v>43341</v>
      </c>
      <c r="D1119" s="4" t="s">
        <v>400</v>
      </c>
      <c r="E1119" s="12">
        <v>177</v>
      </c>
      <c r="F1119" s="12"/>
      <c r="G1119" s="12">
        <v>4</v>
      </c>
    </row>
    <row r="1120" spans="3:7" ht="30" x14ac:dyDescent="0.25">
      <c r="C1120" s="13">
        <v>43341</v>
      </c>
      <c r="D1120" s="5" t="s">
        <v>209</v>
      </c>
      <c r="E1120" s="14">
        <v>174</v>
      </c>
      <c r="F1120" s="14"/>
      <c r="G1120" s="14">
        <v>2</v>
      </c>
    </row>
    <row r="1121" spans="3:7" ht="30" x14ac:dyDescent="0.25">
      <c r="C1121" s="11">
        <v>43341</v>
      </c>
      <c r="D1121" s="4" t="s">
        <v>541</v>
      </c>
      <c r="E1121" s="12">
        <v>10840</v>
      </c>
      <c r="F1121" s="12"/>
      <c r="G1121" s="12">
        <v>5</v>
      </c>
    </row>
    <row r="1122" spans="3:7" ht="30" x14ac:dyDescent="0.25">
      <c r="C1122" s="13">
        <v>43341</v>
      </c>
      <c r="D1122" s="5" t="s">
        <v>542</v>
      </c>
      <c r="E1122" s="14">
        <v>10839</v>
      </c>
      <c r="F1122" s="14"/>
      <c r="G1122" s="14">
        <v>5</v>
      </c>
    </row>
    <row r="1123" spans="3:7" ht="45" x14ac:dyDescent="0.25">
      <c r="C1123" s="11">
        <v>43341</v>
      </c>
      <c r="D1123" s="4" t="s">
        <v>41</v>
      </c>
      <c r="E1123" s="12">
        <v>765</v>
      </c>
      <c r="F1123" s="12">
        <v>14</v>
      </c>
      <c r="G1123" s="12"/>
    </row>
    <row r="1124" spans="3:7" ht="45" x14ac:dyDescent="0.25">
      <c r="C1124" s="13">
        <v>43341</v>
      </c>
      <c r="D1124" s="5" t="s">
        <v>189</v>
      </c>
      <c r="E1124" s="14">
        <v>766</v>
      </c>
      <c r="F1124" s="14">
        <v>1</v>
      </c>
      <c r="G1124" s="14"/>
    </row>
    <row r="1125" spans="3:7" ht="45" x14ac:dyDescent="0.25">
      <c r="C1125" s="11">
        <v>43341</v>
      </c>
      <c r="D1125" s="4" t="s">
        <v>189</v>
      </c>
      <c r="E1125" s="12">
        <v>766</v>
      </c>
      <c r="F1125" s="12">
        <v>16</v>
      </c>
      <c r="G1125" s="12"/>
    </row>
    <row r="1126" spans="3:7" ht="45" x14ac:dyDescent="0.25">
      <c r="C1126" s="13">
        <v>43341</v>
      </c>
      <c r="D1126" s="5" t="s">
        <v>43</v>
      </c>
      <c r="E1126" s="14">
        <v>767</v>
      </c>
      <c r="F1126" s="14">
        <v>9</v>
      </c>
      <c r="G1126" s="14"/>
    </row>
    <row r="1127" spans="3:7" ht="45" x14ac:dyDescent="0.25">
      <c r="C1127" s="11">
        <v>43341</v>
      </c>
      <c r="D1127" s="4" t="s">
        <v>136</v>
      </c>
      <c r="E1127" s="12">
        <v>1448</v>
      </c>
      <c r="F1127" s="12"/>
      <c r="G1127" s="12">
        <v>9</v>
      </c>
    </row>
    <row r="1128" spans="3:7" ht="45" x14ac:dyDescent="0.25">
      <c r="C1128" s="13">
        <v>43341</v>
      </c>
      <c r="D1128" s="5" t="s">
        <v>257</v>
      </c>
      <c r="E1128" s="14">
        <v>1449</v>
      </c>
      <c r="F1128" s="14"/>
      <c r="G1128" s="14">
        <v>11</v>
      </c>
    </row>
    <row r="1129" spans="3:7" ht="45" x14ac:dyDescent="0.25">
      <c r="C1129" s="11">
        <v>43341</v>
      </c>
      <c r="D1129" s="4" t="s">
        <v>543</v>
      </c>
      <c r="E1129" s="12">
        <v>1451</v>
      </c>
      <c r="F1129" s="12"/>
      <c r="G1129" s="12">
        <v>5</v>
      </c>
    </row>
    <row r="1130" spans="3:7" x14ac:dyDescent="0.25">
      <c r="C1130" s="13">
        <v>43341</v>
      </c>
      <c r="D1130" s="5" t="s">
        <v>83</v>
      </c>
      <c r="E1130" s="14">
        <v>842</v>
      </c>
      <c r="F1130" s="14"/>
      <c r="G1130" s="14">
        <v>2</v>
      </c>
    </row>
    <row r="1131" spans="3:7" ht="45" x14ac:dyDescent="0.25">
      <c r="C1131" s="11">
        <v>43341</v>
      </c>
      <c r="D1131" s="4" t="s">
        <v>253</v>
      </c>
      <c r="E1131" s="12">
        <v>482</v>
      </c>
      <c r="F1131" s="12"/>
      <c r="G1131" s="12">
        <v>1</v>
      </c>
    </row>
    <row r="1132" spans="3:7" x14ac:dyDescent="0.25">
      <c r="C1132" s="13">
        <v>43341</v>
      </c>
      <c r="D1132" s="5" t="s">
        <v>128</v>
      </c>
      <c r="E1132" s="14">
        <v>7358</v>
      </c>
      <c r="F1132" s="14"/>
      <c r="G1132" s="14">
        <v>1</v>
      </c>
    </row>
    <row r="1133" spans="3:7" x14ac:dyDescent="0.25">
      <c r="C1133" s="11">
        <v>43341</v>
      </c>
      <c r="D1133" s="4" t="s">
        <v>230</v>
      </c>
      <c r="E1133" s="12">
        <v>7359</v>
      </c>
      <c r="F1133" s="12"/>
      <c r="G1133" s="12">
        <v>4</v>
      </c>
    </row>
    <row r="1134" spans="3:7" ht="30" x14ac:dyDescent="0.25">
      <c r="C1134" s="13">
        <v>43341</v>
      </c>
      <c r="D1134" s="5" t="s">
        <v>534</v>
      </c>
      <c r="E1134" s="14" t="s">
        <v>535</v>
      </c>
      <c r="F1134" s="14"/>
      <c r="G1134" s="14">
        <v>1</v>
      </c>
    </row>
    <row r="1135" spans="3:7" ht="30" x14ac:dyDescent="0.25">
      <c r="C1135" s="11">
        <v>43341</v>
      </c>
      <c r="D1135" s="4" t="s">
        <v>538</v>
      </c>
      <c r="E1135" s="12" t="s">
        <v>539</v>
      </c>
      <c r="F1135" s="12"/>
      <c r="G1135" s="12">
        <v>1</v>
      </c>
    </row>
    <row r="1136" spans="3:7" ht="30" x14ac:dyDescent="0.25">
      <c r="C1136" s="13">
        <v>43341</v>
      </c>
      <c r="D1136" s="5" t="s">
        <v>5</v>
      </c>
      <c r="E1136" s="14">
        <v>1445</v>
      </c>
      <c r="F1136" s="14"/>
      <c r="G1136" s="14">
        <v>100</v>
      </c>
    </row>
    <row r="1137" spans="3:7" x14ac:dyDescent="0.25">
      <c r="C1137" s="11">
        <v>43341</v>
      </c>
      <c r="D1137" s="4" t="s">
        <v>544</v>
      </c>
      <c r="E1137" s="12">
        <v>10742</v>
      </c>
      <c r="F1137" s="12">
        <v>6</v>
      </c>
      <c r="G1137" s="12"/>
    </row>
    <row r="1138" spans="3:7" ht="45" x14ac:dyDescent="0.25">
      <c r="C1138" s="13">
        <v>43341</v>
      </c>
      <c r="D1138" s="5" t="s">
        <v>407</v>
      </c>
      <c r="E1138" s="14">
        <v>4923</v>
      </c>
      <c r="F1138" s="14"/>
      <c r="G1138" s="14">
        <v>150</v>
      </c>
    </row>
    <row r="1139" spans="3:7" ht="30" x14ac:dyDescent="0.25">
      <c r="C1139" s="11">
        <v>43341</v>
      </c>
      <c r="D1139" s="4" t="s">
        <v>408</v>
      </c>
      <c r="E1139" s="12">
        <v>4922</v>
      </c>
      <c r="F1139" s="12">
        <v>150</v>
      </c>
      <c r="G1139" s="12"/>
    </row>
    <row r="1140" spans="3:7" ht="30" x14ac:dyDescent="0.25">
      <c r="C1140" s="13">
        <v>43341</v>
      </c>
      <c r="D1140" s="5" t="s">
        <v>545</v>
      </c>
      <c r="E1140" s="14">
        <v>519</v>
      </c>
      <c r="F1140" s="14">
        <v>6</v>
      </c>
      <c r="G1140" s="14"/>
    </row>
    <row r="1141" spans="3:7" ht="30" x14ac:dyDescent="0.25">
      <c r="C1141" s="11">
        <v>43341</v>
      </c>
      <c r="D1141" s="4" t="s">
        <v>21</v>
      </c>
      <c r="E1141" s="12">
        <v>4864</v>
      </c>
      <c r="F1141" s="12">
        <v>20</v>
      </c>
      <c r="G1141" s="12"/>
    </row>
    <row r="1142" spans="3:7" ht="30" x14ac:dyDescent="0.25">
      <c r="C1142" s="13">
        <v>43341</v>
      </c>
      <c r="D1142" s="5" t="s">
        <v>129</v>
      </c>
      <c r="E1142" s="14">
        <v>4866</v>
      </c>
      <c r="F1142" s="14">
        <v>5</v>
      </c>
      <c r="G1142" s="14"/>
    </row>
    <row r="1143" spans="3:7" ht="30" x14ac:dyDescent="0.25">
      <c r="C1143" s="11">
        <v>43341</v>
      </c>
      <c r="D1143" s="4" t="s">
        <v>52</v>
      </c>
      <c r="E1143" s="12">
        <v>4863</v>
      </c>
      <c r="F1143" s="12">
        <v>10</v>
      </c>
      <c r="G1143" s="12"/>
    </row>
    <row r="1144" spans="3:7" ht="30" x14ac:dyDescent="0.25">
      <c r="C1144" s="13">
        <v>43341</v>
      </c>
      <c r="D1144" s="5" t="s">
        <v>65</v>
      </c>
      <c r="E1144" s="14">
        <v>256</v>
      </c>
      <c r="F1144" s="14"/>
      <c r="G1144" s="14">
        <v>2</v>
      </c>
    </row>
    <row r="1145" spans="3:7" ht="60" x14ac:dyDescent="0.25">
      <c r="C1145" s="11">
        <v>43341</v>
      </c>
      <c r="D1145" s="4" t="s">
        <v>81</v>
      </c>
      <c r="E1145" s="12">
        <v>8957</v>
      </c>
      <c r="F1145" s="12"/>
      <c r="G1145" s="12">
        <v>2</v>
      </c>
    </row>
    <row r="1146" spans="3:7" ht="45" x14ac:dyDescent="0.25">
      <c r="C1146" s="13">
        <v>43341</v>
      </c>
      <c r="D1146" s="5" t="s">
        <v>147</v>
      </c>
      <c r="E1146" s="14">
        <v>334</v>
      </c>
      <c r="F1146" s="14"/>
      <c r="G1146" s="14">
        <v>2</v>
      </c>
    </row>
    <row r="1147" spans="3:7" ht="45" x14ac:dyDescent="0.25">
      <c r="C1147" s="11">
        <v>43341</v>
      </c>
      <c r="D1147" s="4" t="s">
        <v>46</v>
      </c>
      <c r="E1147" s="12">
        <v>331</v>
      </c>
      <c r="F1147" s="12"/>
      <c r="G1147" s="12">
        <v>2</v>
      </c>
    </row>
    <row r="1148" spans="3:7" ht="45" x14ac:dyDescent="0.25">
      <c r="C1148" s="13">
        <v>43341</v>
      </c>
      <c r="D1148" s="5" t="s">
        <v>45</v>
      </c>
      <c r="E1148" s="14">
        <v>151</v>
      </c>
      <c r="F1148" s="14"/>
      <c r="G1148" s="14">
        <v>2</v>
      </c>
    </row>
    <row r="1149" spans="3:7" x14ac:dyDescent="0.25">
      <c r="C1149" s="11">
        <v>43341</v>
      </c>
      <c r="D1149" s="4" t="s">
        <v>34</v>
      </c>
      <c r="E1149" s="12">
        <v>520</v>
      </c>
      <c r="F1149" s="12"/>
      <c r="G1149" s="12">
        <v>8</v>
      </c>
    </row>
    <row r="1150" spans="3:7" ht="45" x14ac:dyDescent="0.25">
      <c r="C1150" s="13">
        <v>43341</v>
      </c>
      <c r="D1150" s="5" t="s">
        <v>29</v>
      </c>
      <c r="E1150" s="14">
        <v>610</v>
      </c>
      <c r="F1150" s="14"/>
      <c r="G1150" s="14">
        <v>2</v>
      </c>
    </row>
    <row r="1151" spans="3:7" ht="30" x14ac:dyDescent="0.25">
      <c r="C1151" s="11">
        <v>43341</v>
      </c>
      <c r="D1151" s="4" t="s">
        <v>30</v>
      </c>
      <c r="E1151" s="12">
        <v>609</v>
      </c>
      <c r="F1151" s="12"/>
      <c r="G1151" s="12">
        <v>3</v>
      </c>
    </row>
    <row r="1152" spans="3:7" ht="30" x14ac:dyDescent="0.25">
      <c r="C1152" s="13">
        <v>43341</v>
      </c>
      <c r="D1152" s="5" t="s">
        <v>238</v>
      </c>
      <c r="E1152" s="14">
        <v>4519</v>
      </c>
      <c r="F1152" s="14"/>
      <c r="G1152" s="14">
        <v>1</v>
      </c>
    </row>
    <row r="1153" spans="3:7" ht="30" x14ac:dyDescent="0.25">
      <c r="C1153" s="11">
        <v>43341</v>
      </c>
      <c r="D1153" s="4" t="s">
        <v>240</v>
      </c>
      <c r="E1153" s="12">
        <v>4520</v>
      </c>
      <c r="F1153" s="12"/>
      <c r="G1153" s="12">
        <v>1</v>
      </c>
    </row>
    <row r="1154" spans="3:7" ht="30" x14ac:dyDescent="0.25">
      <c r="C1154" s="13">
        <v>43341</v>
      </c>
      <c r="D1154" s="5" t="s">
        <v>54</v>
      </c>
      <c r="E1154" s="14">
        <v>7825</v>
      </c>
      <c r="F1154" s="14"/>
      <c r="G1154" s="14">
        <v>2</v>
      </c>
    </row>
    <row r="1155" spans="3:7" ht="45" x14ac:dyDescent="0.25">
      <c r="C1155" s="11">
        <v>43341</v>
      </c>
      <c r="D1155" s="4" t="s">
        <v>55</v>
      </c>
      <c r="E1155" s="12">
        <v>8385</v>
      </c>
      <c r="F1155" s="12"/>
      <c r="G1155" s="12">
        <v>1</v>
      </c>
    </row>
    <row r="1156" spans="3:7" ht="30" x14ac:dyDescent="0.25">
      <c r="C1156" s="13">
        <v>43341</v>
      </c>
      <c r="D1156" s="5" t="s">
        <v>57</v>
      </c>
      <c r="E1156" s="14">
        <v>8825</v>
      </c>
      <c r="F1156" s="14"/>
      <c r="G1156" s="14">
        <v>2</v>
      </c>
    </row>
    <row r="1157" spans="3:7" ht="30" x14ac:dyDescent="0.25">
      <c r="C1157" s="11">
        <v>43341</v>
      </c>
      <c r="D1157" s="4" t="s">
        <v>58</v>
      </c>
      <c r="E1157" s="12">
        <v>8824</v>
      </c>
      <c r="F1157" s="12"/>
      <c r="G1157" s="12">
        <v>2</v>
      </c>
    </row>
    <row r="1158" spans="3:7" ht="30" x14ac:dyDescent="0.25">
      <c r="C1158" s="13">
        <v>43341</v>
      </c>
      <c r="D1158" s="5" t="s">
        <v>59</v>
      </c>
      <c r="E1158" s="14">
        <v>8823</v>
      </c>
      <c r="F1158" s="14"/>
      <c r="G1158" s="14">
        <v>2</v>
      </c>
    </row>
    <row r="1159" spans="3:7" ht="30" x14ac:dyDescent="0.25">
      <c r="C1159" s="11">
        <v>43341</v>
      </c>
      <c r="D1159" s="4" t="s">
        <v>405</v>
      </c>
      <c r="E1159" s="12">
        <v>8822</v>
      </c>
      <c r="F1159" s="12"/>
      <c r="G1159" s="12">
        <v>1</v>
      </c>
    </row>
    <row r="1160" spans="3:7" ht="30" x14ac:dyDescent="0.25">
      <c r="C1160" s="13">
        <v>43341</v>
      </c>
      <c r="D1160" s="5" t="s">
        <v>518</v>
      </c>
      <c r="E1160" s="14">
        <v>7085</v>
      </c>
      <c r="F1160" s="14"/>
      <c r="G1160" s="14">
        <v>2</v>
      </c>
    </row>
    <row r="1161" spans="3:7" ht="30" x14ac:dyDescent="0.25">
      <c r="C1161" s="11">
        <v>43341</v>
      </c>
      <c r="D1161" s="4" t="s">
        <v>32</v>
      </c>
      <c r="E1161" s="12">
        <v>4523</v>
      </c>
      <c r="F1161" s="12"/>
      <c r="G1161" s="12">
        <v>10</v>
      </c>
    </row>
    <row r="1162" spans="3:7" ht="30" x14ac:dyDescent="0.25">
      <c r="C1162" s="13">
        <v>43341</v>
      </c>
      <c r="D1162" s="5" t="s">
        <v>167</v>
      </c>
      <c r="E1162" s="14">
        <v>1587</v>
      </c>
      <c r="F1162" s="14"/>
      <c r="G1162" s="14">
        <v>2</v>
      </c>
    </row>
    <row r="1163" spans="3:7" ht="30" x14ac:dyDescent="0.25">
      <c r="C1163" s="11">
        <v>43341</v>
      </c>
      <c r="D1163" s="4" t="s">
        <v>289</v>
      </c>
      <c r="E1163" s="12">
        <v>308</v>
      </c>
      <c r="F1163" s="12"/>
      <c r="G1163" s="12">
        <v>1</v>
      </c>
    </row>
    <row r="1164" spans="3:7" x14ac:dyDescent="0.25">
      <c r="C1164" s="13">
        <v>43341</v>
      </c>
      <c r="D1164" s="5" t="s">
        <v>103</v>
      </c>
      <c r="E1164" s="14">
        <v>7366</v>
      </c>
      <c r="F1164" s="14"/>
      <c r="G1164" s="14">
        <v>7</v>
      </c>
    </row>
    <row r="1165" spans="3:7" ht="30" x14ac:dyDescent="0.25">
      <c r="C1165" s="11">
        <v>43341</v>
      </c>
      <c r="D1165" s="4" t="s">
        <v>243</v>
      </c>
      <c r="E1165" s="12" t="s">
        <v>244</v>
      </c>
      <c r="F1165" s="12"/>
      <c r="G1165" s="12">
        <v>1</v>
      </c>
    </row>
    <row r="1166" spans="3:7" ht="60" x14ac:dyDescent="0.25">
      <c r="C1166" s="13">
        <v>43341</v>
      </c>
      <c r="D1166" s="5" t="s">
        <v>225</v>
      </c>
      <c r="E1166" s="14">
        <v>625</v>
      </c>
      <c r="F1166" s="14"/>
      <c r="G1166" s="14">
        <v>2</v>
      </c>
    </row>
    <row r="1167" spans="3:7" ht="45" x14ac:dyDescent="0.25">
      <c r="C1167" s="11">
        <v>43340</v>
      </c>
      <c r="D1167" s="4" t="s">
        <v>35</v>
      </c>
      <c r="E1167" s="12">
        <v>4911</v>
      </c>
      <c r="F1167" s="12"/>
      <c r="G1167" s="12">
        <v>1</v>
      </c>
    </row>
    <row r="1168" spans="3:7" ht="45" x14ac:dyDescent="0.25">
      <c r="C1168" s="13">
        <v>43340</v>
      </c>
      <c r="D1168" s="5" t="s">
        <v>35</v>
      </c>
      <c r="E1168" s="14">
        <v>4911</v>
      </c>
      <c r="F1168" s="14"/>
      <c r="G1168" s="14">
        <v>36</v>
      </c>
    </row>
    <row r="1169" spans="3:7" ht="30" x14ac:dyDescent="0.25">
      <c r="C1169" s="11">
        <v>43340</v>
      </c>
      <c r="D1169" s="4" t="s">
        <v>33</v>
      </c>
      <c r="E1169" s="12">
        <v>392</v>
      </c>
      <c r="F1169" s="12"/>
      <c r="G1169" s="12">
        <v>1</v>
      </c>
    </row>
    <row r="1170" spans="3:7" x14ac:dyDescent="0.25">
      <c r="C1170" s="13">
        <v>43340</v>
      </c>
      <c r="D1170" s="5" t="s">
        <v>230</v>
      </c>
      <c r="E1170" s="14">
        <v>7359</v>
      </c>
      <c r="F1170" s="14">
        <v>1</v>
      </c>
      <c r="G1170" s="14"/>
    </row>
    <row r="1171" spans="3:7" ht="30" x14ac:dyDescent="0.25">
      <c r="C1171" s="11">
        <v>43340</v>
      </c>
      <c r="D1171" s="4" t="s">
        <v>96</v>
      </c>
      <c r="E1171" s="12" t="s">
        <v>97</v>
      </c>
      <c r="F1171" s="12"/>
      <c r="G1171" s="12">
        <v>1</v>
      </c>
    </row>
    <row r="1172" spans="3:7" ht="30" x14ac:dyDescent="0.25">
      <c r="C1172" s="13">
        <v>43340</v>
      </c>
      <c r="D1172" s="5" t="s">
        <v>5</v>
      </c>
      <c r="E1172" s="14">
        <v>1445</v>
      </c>
      <c r="F1172" s="14"/>
      <c r="G1172" s="14">
        <v>100</v>
      </c>
    </row>
    <row r="1173" spans="3:7" ht="45" x14ac:dyDescent="0.25">
      <c r="C1173" s="11">
        <v>43340</v>
      </c>
      <c r="D1173" s="4" t="s">
        <v>46</v>
      </c>
      <c r="E1173" s="12">
        <v>331</v>
      </c>
      <c r="F1173" s="12"/>
      <c r="G1173" s="12">
        <v>2</v>
      </c>
    </row>
    <row r="1174" spans="3:7" x14ac:dyDescent="0.25">
      <c r="C1174" s="13">
        <v>43340</v>
      </c>
      <c r="D1174" s="5" t="s">
        <v>91</v>
      </c>
      <c r="E1174" s="14">
        <v>1465</v>
      </c>
      <c r="F1174" s="14"/>
      <c r="G1174" s="14">
        <v>1</v>
      </c>
    </row>
    <row r="1175" spans="3:7" ht="45" x14ac:dyDescent="0.25">
      <c r="C1175" s="11">
        <v>43340</v>
      </c>
      <c r="D1175" s="4" t="s">
        <v>98</v>
      </c>
      <c r="E1175" s="12">
        <v>3629</v>
      </c>
      <c r="F1175" s="12">
        <v>1</v>
      </c>
      <c r="G1175" s="12"/>
    </row>
    <row r="1176" spans="3:7" ht="30" x14ac:dyDescent="0.25">
      <c r="C1176" s="13">
        <v>43340</v>
      </c>
      <c r="D1176" s="5" t="s">
        <v>525</v>
      </c>
      <c r="E1176" s="14">
        <v>1480</v>
      </c>
      <c r="F1176" s="14"/>
      <c r="G1176" s="14">
        <v>2</v>
      </c>
    </row>
    <row r="1177" spans="3:7" ht="30" x14ac:dyDescent="0.25">
      <c r="C1177" s="11">
        <v>43340</v>
      </c>
      <c r="D1177" s="4" t="s">
        <v>77</v>
      </c>
      <c r="E1177" s="12">
        <v>1428</v>
      </c>
      <c r="F1177" s="12"/>
      <c r="G1177" s="12">
        <v>62</v>
      </c>
    </row>
    <row r="1178" spans="3:7" ht="30" x14ac:dyDescent="0.25">
      <c r="C1178" s="13">
        <v>43340</v>
      </c>
      <c r="D1178" s="5" t="s">
        <v>142</v>
      </c>
      <c r="E1178" s="14">
        <v>1426</v>
      </c>
      <c r="F1178" s="14">
        <v>4</v>
      </c>
      <c r="G1178" s="14"/>
    </row>
    <row r="1179" spans="3:7" ht="30" x14ac:dyDescent="0.25">
      <c r="C1179" s="11">
        <v>43340</v>
      </c>
      <c r="D1179" s="4" t="s">
        <v>75</v>
      </c>
      <c r="E1179" s="12">
        <v>658</v>
      </c>
      <c r="F1179" s="12"/>
      <c r="G1179" s="12">
        <v>4</v>
      </c>
    </row>
    <row r="1180" spans="3:7" ht="45" x14ac:dyDescent="0.25">
      <c r="C1180" s="13">
        <v>43340</v>
      </c>
      <c r="D1180" s="5" t="s">
        <v>64</v>
      </c>
      <c r="E1180" s="14">
        <v>7623</v>
      </c>
      <c r="F1180" s="14"/>
      <c r="G1180" s="14">
        <v>2</v>
      </c>
    </row>
    <row r="1181" spans="3:7" ht="45" x14ac:dyDescent="0.25">
      <c r="C1181" s="11">
        <v>43340</v>
      </c>
      <c r="D1181" s="4" t="s">
        <v>147</v>
      </c>
      <c r="E1181" s="12">
        <v>334</v>
      </c>
      <c r="F1181" s="12">
        <v>1</v>
      </c>
      <c r="G1181" s="12"/>
    </row>
    <row r="1182" spans="3:7" ht="45" x14ac:dyDescent="0.25">
      <c r="C1182" s="13">
        <v>43340</v>
      </c>
      <c r="D1182" s="5" t="s">
        <v>45</v>
      </c>
      <c r="E1182" s="14">
        <v>151</v>
      </c>
      <c r="F1182" s="14"/>
      <c r="G1182" s="14">
        <v>1</v>
      </c>
    </row>
    <row r="1183" spans="3:7" ht="30" x14ac:dyDescent="0.25">
      <c r="C1183" s="11">
        <v>43340</v>
      </c>
      <c r="D1183" s="4" t="s">
        <v>168</v>
      </c>
      <c r="E1183" s="12">
        <v>700</v>
      </c>
      <c r="F1183" s="12"/>
      <c r="G1183" s="12">
        <v>1</v>
      </c>
    </row>
    <row r="1184" spans="3:7" ht="45" x14ac:dyDescent="0.25">
      <c r="C1184" s="13">
        <v>43340</v>
      </c>
      <c r="D1184" s="5" t="s">
        <v>258</v>
      </c>
      <c r="E1184" s="14">
        <v>8844</v>
      </c>
      <c r="F1184" s="14"/>
      <c r="G1184" s="14">
        <v>1</v>
      </c>
    </row>
    <row r="1185" spans="3:7" ht="45" x14ac:dyDescent="0.25">
      <c r="C1185" s="11">
        <v>43340</v>
      </c>
      <c r="D1185" s="4" t="s">
        <v>70</v>
      </c>
      <c r="E1185" s="12">
        <v>5112</v>
      </c>
      <c r="F1185" s="12">
        <v>2</v>
      </c>
      <c r="G1185" s="12"/>
    </row>
    <row r="1186" spans="3:7" ht="30" x14ac:dyDescent="0.25">
      <c r="C1186" s="13">
        <v>43340</v>
      </c>
      <c r="D1186" s="5" t="s">
        <v>22</v>
      </c>
      <c r="E1186" s="14">
        <v>4330</v>
      </c>
      <c r="F1186" s="14"/>
      <c r="G1186" s="14">
        <v>1</v>
      </c>
    </row>
    <row r="1187" spans="3:7" ht="30" x14ac:dyDescent="0.25">
      <c r="C1187" s="11">
        <v>43340</v>
      </c>
      <c r="D1187" s="4" t="s">
        <v>152</v>
      </c>
      <c r="E1187" s="12">
        <v>4280</v>
      </c>
      <c r="F1187" s="12">
        <v>2</v>
      </c>
      <c r="G1187" s="12"/>
    </row>
    <row r="1188" spans="3:7" ht="30" x14ac:dyDescent="0.25">
      <c r="C1188" s="13">
        <v>43340</v>
      </c>
      <c r="D1188" s="5" t="s">
        <v>71</v>
      </c>
      <c r="E1188" s="14">
        <v>1435</v>
      </c>
      <c r="F1188" s="14"/>
      <c r="G1188" s="14">
        <v>1</v>
      </c>
    </row>
    <row r="1189" spans="3:7" x14ac:dyDescent="0.25">
      <c r="C1189" s="11">
        <v>43340</v>
      </c>
      <c r="D1189" s="4" t="s">
        <v>527</v>
      </c>
      <c r="E1189" s="12">
        <v>5016</v>
      </c>
      <c r="F1189" s="12">
        <v>100</v>
      </c>
      <c r="G1189" s="12"/>
    </row>
    <row r="1190" spans="3:7" ht="60" x14ac:dyDescent="0.25">
      <c r="C1190" s="13">
        <v>43340</v>
      </c>
      <c r="D1190" s="5" t="s">
        <v>428</v>
      </c>
      <c r="E1190" s="14">
        <v>1469</v>
      </c>
      <c r="F1190" s="14"/>
      <c r="G1190" s="14">
        <v>1</v>
      </c>
    </row>
    <row r="1191" spans="3:7" x14ac:dyDescent="0.25">
      <c r="C1191" s="11">
        <v>43340</v>
      </c>
      <c r="D1191" s="4" t="s">
        <v>247</v>
      </c>
      <c r="E1191" s="12">
        <v>3638</v>
      </c>
      <c r="F1191" s="12"/>
      <c r="G1191" s="12">
        <v>8</v>
      </c>
    </row>
    <row r="1192" spans="3:7" x14ac:dyDescent="0.25">
      <c r="C1192" s="13">
        <v>43340</v>
      </c>
      <c r="D1192" s="5" t="s">
        <v>303</v>
      </c>
      <c r="E1192" s="14">
        <v>7082</v>
      </c>
      <c r="F1192" s="14"/>
      <c r="G1192" s="14">
        <v>1</v>
      </c>
    </row>
    <row r="1193" spans="3:7" x14ac:dyDescent="0.25">
      <c r="C1193" s="11">
        <v>43340</v>
      </c>
      <c r="D1193" s="4" t="s">
        <v>304</v>
      </c>
      <c r="E1193" s="12">
        <v>7081</v>
      </c>
      <c r="F1193" s="12">
        <v>1</v>
      </c>
      <c r="G1193" s="12"/>
    </row>
    <row r="1194" spans="3:7" x14ac:dyDescent="0.25">
      <c r="C1194" s="13">
        <v>43340</v>
      </c>
      <c r="D1194" s="5" t="s">
        <v>304</v>
      </c>
      <c r="E1194" s="14">
        <v>7081</v>
      </c>
      <c r="F1194" s="14"/>
      <c r="G1194" s="14">
        <v>1</v>
      </c>
    </row>
    <row r="1195" spans="3:7" x14ac:dyDescent="0.25">
      <c r="C1195" s="11">
        <v>43340</v>
      </c>
      <c r="D1195" s="4" t="s">
        <v>203</v>
      </c>
      <c r="E1195" s="12">
        <v>7080</v>
      </c>
      <c r="F1195" s="12"/>
      <c r="G1195" s="12">
        <v>1</v>
      </c>
    </row>
    <row r="1196" spans="3:7" ht="45" x14ac:dyDescent="0.25">
      <c r="C1196" s="13">
        <v>43340</v>
      </c>
      <c r="D1196" s="5" t="s">
        <v>546</v>
      </c>
      <c r="E1196" s="14">
        <v>4876</v>
      </c>
      <c r="F1196" s="14"/>
      <c r="G1196" s="14">
        <v>1</v>
      </c>
    </row>
    <row r="1197" spans="3:7" x14ac:dyDescent="0.25">
      <c r="C1197" s="11">
        <v>43340</v>
      </c>
      <c r="D1197" s="4" t="s">
        <v>83</v>
      </c>
      <c r="E1197" s="12">
        <v>842</v>
      </c>
      <c r="F1197" s="12"/>
      <c r="G1197" s="12">
        <v>7</v>
      </c>
    </row>
    <row r="1198" spans="3:7" ht="30" x14ac:dyDescent="0.25">
      <c r="C1198" s="13">
        <v>43340</v>
      </c>
      <c r="D1198" s="5" t="s">
        <v>354</v>
      </c>
      <c r="E1198" s="14">
        <v>8798</v>
      </c>
      <c r="F1198" s="14"/>
      <c r="G1198" s="14">
        <v>4</v>
      </c>
    </row>
    <row r="1199" spans="3:7" x14ac:dyDescent="0.25">
      <c r="C1199" s="11">
        <v>43340</v>
      </c>
      <c r="D1199" s="4" t="s">
        <v>435</v>
      </c>
      <c r="E1199" s="12">
        <v>4350</v>
      </c>
      <c r="F1199" s="12"/>
      <c r="G1199" s="12">
        <v>1</v>
      </c>
    </row>
    <row r="1200" spans="3:7" ht="30" x14ac:dyDescent="0.25">
      <c r="C1200" s="13">
        <v>43340</v>
      </c>
      <c r="D1200" s="5" t="s">
        <v>164</v>
      </c>
      <c r="E1200" s="14" t="s">
        <v>165</v>
      </c>
      <c r="F1200" s="14"/>
      <c r="G1200" s="14">
        <v>1</v>
      </c>
    </row>
    <row r="1201" spans="3:7" ht="30" x14ac:dyDescent="0.25">
      <c r="C1201" s="11">
        <v>43340</v>
      </c>
      <c r="D1201" s="4" t="s">
        <v>162</v>
      </c>
      <c r="E1201" s="12" t="s">
        <v>163</v>
      </c>
      <c r="F1201" s="12"/>
      <c r="G1201" s="12">
        <v>1</v>
      </c>
    </row>
    <row r="1202" spans="3:7" ht="30" x14ac:dyDescent="0.25">
      <c r="C1202" s="13">
        <v>43340</v>
      </c>
      <c r="D1202" s="5" t="s">
        <v>33</v>
      </c>
      <c r="E1202" s="14">
        <v>392</v>
      </c>
      <c r="F1202" s="14"/>
      <c r="G1202" s="14">
        <v>1</v>
      </c>
    </row>
    <row r="1203" spans="3:7" x14ac:dyDescent="0.25">
      <c r="C1203" s="11">
        <v>43340</v>
      </c>
      <c r="D1203" s="4" t="s">
        <v>217</v>
      </c>
      <c r="E1203" s="12">
        <v>1908</v>
      </c>
      <c r="F1203" s="12">
        <v>6</v>
      </c>
      <c r="G1203" s="12"/>
    </row>
    <row r="1204" spans="3:7" ht="30" x14ac:dyDescent="0.25">
      <c r="C1204" s="13">
        <v>43340</v>
      </c>
      <c r="D1204" s="5" t="s">
        <v>323</v>
      </c>
      <c r="E1204" s="14">
        <v>1307</v>
      </c>
      <c r="F1204" s="14"/>
      <c r="G1204" s="14">
        <v>6</v>
      </c>
    </row>
    <row r="1205" spans="3:7" ht="30" x14ac:dyDescent="0.25">
      <c r="C1205" s="11">
        <v>43340</v>
      </c>
      <c r="D1205" s="4" t="s">
        <v>442</v>
      </c>
      <c r="E1205" s="12">
        <v>1578</v>
      </c>
      <c r="F1205" s="12">
        <v>3</v>
      </c>
      <c r="G1205" s="12"/>
    </row>
    <row r="1206" spans="3:7" ht="30" x14ac:dyDescent="0.25">
      <c r="C1206" s="13">
        <v>43340</v>
      </c>
      <c r="D1206" s="5" t="s">
        <v>445</v>
      </c>
      <c r="E1206" s="14">
        <v>927</v>
      </c>
      <c r="F1206" s="14"/>
      <c r="G1206" s="14">
        <v>26</v>
      </c>
    </row>
    <row r="1207" spans="3:7" ht="45" x14ac:dyDescent="0.25">
      <c r="C1207" s="11">
        <v>43340</v>
      </c>
      <c r="D1207" s="4" t="s">
        <v>236</v>
      </c>
      <c r="E1207" s="12">
        <v>1600</v>
      </c>
      <c r="F1207" s="12">
        <v>1150</v>
      </c>
      <c r="G1207" s="12"/>
    </row>
    <row r="1208" spans="3:7" ht="30" x14ac:dyDescent="0.25">
      <c r="C1208" s="13">
        <v>43340</v>
      </c>
      <c r="D1208" s="5" t="s">
        <v>429</v>
      </c>
      <c r="E1208" s="14">
        <v>4924</v>
      </c>
      <c r="F1208" s="14"/>
      <c r="G1208" s="14">
        <v>50</v>
      </c>
    </row>
    <row r="1209" spans="3:7" ht="45" x14ac:dyDescent="0.25">
      <c r="C1209" s="11">
        <v>43340</v>
      </c>
      <c r="D1209" s="4" t="s">
        <v>136</v>
      </c>
      <c r="E1209" s="12">
        <v>1448</v>
      </c>
      <c r="F1209" s="12"/>
      <c r="G1209" s="12">
        <v>1</v>
      </c>
    </row>
    <row r="1210" spans="3:7" ht="60" x14ac:dyDescent="0.25">
      <c r="C1210" s="13">
        <v>43340</v>
      </c>
      <c r="D1210" s="5" t="s">
        <v>460</v>
      </c>
      <c r="E1210" s="14">
        <v>426</v>
      </c>
      <c r="F1210" s="14">
        <v>2</v>
      </c>
      <c r="G1210" s="14"/>
    </row>
    <row r="1211" spans="3:7" ht="45" x14ac:dyDescent="0.25">
      <c r="C1211" s="11">
        <v>43340</v>
      </c>
      <c r="D1211" s="4" t="s">
        <v>19</v>
      </c>
      <c r="E1211" s="12">
        <v>5709</v>
      </c>
      <c r="F1211" s="12">
        <v>200</v>
      </c>
      <c r="G1211" s="12"/>
    </row>
    <row r="1212" spans="3:7" ht="45" x14ac:dyDescent="0.25">
      <c r="C1212" s="13">
        <v>43340</v>
      </c>
      <c r="D1212" s="5" t="s">
        <v>516</v>
      </c>
      <c r="E1212" s="14">
        <v>744</v>
      </c>
      <c r="F1212" s="14">
        <v>500</v>
      </c>
      <c r="G1212" s="14"/>
    </row>
    <row r="1213" spans="3:7" ht="30" x14ac:dyDescent="0.25">
      <c r="C1213" s="11">
        <v>43340</v>
      </c>
      <c r="D1213" s="4" t="s">
        <v>178</v>
      </c>
      <c r="E1213" s="12" t="s">
        <v>179</v>
      </c>
      <c r="F1213" s="12"/>
      <c r="G1213" s="12">
        <v>1</v>
      </c>
    </row>
    <row r="1214" spans="3:7" x14ac:dyDescent="0.25">
      <c r="C1214" s="13">
        <v>43340</v>
      </c>
      <c r="D1214" s="5" t="s">
        <v>103</v>
      </c>
      <c r="E1214" s="14">
        <v>7366</v>
      </c>
      <c r="F1214" s="14"/>
      <c r="G1214" s="14">
        <v>1</v>
      </c>
    </row>
    <row r="1215" spans="3:7" ht="45" x14ac:dyDescent="0.25">
      <c r="C1215" s="11">
        <v>43340</v>
      </c>
      <c r="D1215" s="4" t="s">
        <v>35</v>
      </c>
      <c r="E1215" s="12">
        <v>4911</v>
      </c>
      <c r="F1215" s="12"/>
      <c r="G1215" s="12">
        <v>1</v>
      </c>
    </row>
    <row r="1216" spans="3:7" ht="30" x14ac:dyDescent="0.25">
      <c r="C1216" s="13">
        <v>43340</v>
      </c>
      <c r="D1216" s="5" t="s">
        <v>108</v>
      </c>
      <c r="E1216" s="14" t="s">
        <v>109</v>
      </c>
      <c r="F1216" s="14"/>
      <c r="G1216" s="14">
        <v>1</v>
      </c>
    </row>
    <row r="1217" spans="3:7" ht="30" x14ac:dyDescent="0.25">
      <c r="C1217" s="11">
        <v>43340</v>
      </c>
      <c r="D1217" s="4" t="s">
        <v>307</v>
      </c>
      <c r="E1217" s="12" t="s">
        <v>308</v>
      </c>
      <c r="F1217" s="12"/>
      <c r="G1217" s="12">
        <v>2</v>
      </c>
    </row>
    <row r="1218" spans="3:7" ht="30" x14ac:dyDescent="0.25">
      <c r="C1218" s="13">
        <v>43340</v>
      </c>
      <c r="D1218" s="5" t="s">
        <v>358</v>
      </c>
      <c r="E1218" s="14" t="s">
        <v>359</v>
      </c>
      <c r="F1218" s="14">
        <v>3</v>
      </c>
      <c r="G1218" s="14"/>
    </row>
    <row r="1219" spans="3:7" ht="30" x14ac:dyDescent="0.25">
      <c r="C1219" s="11">
        <v>43340</v>
      </c>
      <c r="D1219" s="4" t="s">
        <v>100</v>
      </c>
      <c r="E1219" s="12" t="s">
        <v>101</v>
      </c>
      <c r="F1219" s="12"/>
      <c r="G1219" s="12">
        <v>3</v>
      </c>
    </row>
    <row r="1220" spans="3:7" ht="45" x14ac:dyDescent="0.25">
      <c r="C1220" s="13">
        <v>43340</v>
      </c>
      <c r="D1220" s="5" t="s">
        <v>9</v>
      </c>
      <c r="E1220" s="14">
        <v>180</v>
      </c>
      <c r="F1220" s="14"/>
      <c r="G1220" s="14">
        <v>4</v>
      </c>
    </row>
    <row r="1221" spans="3:7" x14ac:dyDescent="0.25">
      <c r="C1221" s="11">
        <v>43340</v>
      </c>
      <c r="D1221" s="4" t="s">
        <v>201</v>
      </c>
      <c r="E1221" s="12">
        <v>8764</v>
      </c>
      <c r="F1221" s="12"/>
      <c r="G1221" s="12">
        <v>1</v>
      </c>
    </row>
    <row r="1222" spans="3:7" x14ac:dyDescent="0.25">
      <c r="C1222" s="13">
        <v>43340</v>
      </c>
      <c r="D1222" s="5" t="s">
        <v>205</v>
      </c>
      <c r="E1222" s="14">
        <v>7084</v>
      </c>
      <c r="F1222" s="14"/>
      <c r="G1222" s="14">
        <v>10</v>
      </c>
    </row>
    <row r="1223" spans="3:7" ht="30" x14ac:dyDescent="0.25">
      <c r="C1223" s="11">
        <v>43340</v>
      </c>
      <c r="D1223" s="4" t="s">
        <v>518</v>
      </c>
      <c r="E1223" s="12">
        <v>7085</v>
      </c>
      <c r="F1223" s="12">
        <v>10</v>
      </c>
      <c r="G1223" s="12"/>
    </row>
    <row r="1224" spans="3:7" ht="30" x14ac:dyDescent="0.25">
      <c r="C1224" s="13">
        <v>43340</v>
      </c>
      <c r="D1224" s="5" t="s">
        <v>6</v>
      </c>
      <c r="E1224" s="14" t="s">
        <v>7</v>
      </c>
      <c r="F1224" s="14"/>
      <c r="G1224" s="14">
        <v>1</v>
      </c>
    </row>
    <row r="1225" spans="3:7" x14ac:dyDescent="0.25">
      <c r="C1225" s="11">
        <v>43340</v>
      </c>
      <c r="D1225" s="4" t="s">
        <v>303</v>
      </c>
      <c r="E1225" s="12">
        <v>7082</v>
      </c>
      <c r="F1225" s="12"/>
      <c r="G1225" s="12">
        <v>1</v>
      </c>
    </row>
    <row r="1226" spans="3:7" x14ac:dyDescent="0.25">
      <c r="C1226" s="13">
        <v>43340</v>
      </c>
      <c r="D1226" s="5" t="s">
        <v>206</v>
      </c>
      <c r="E1226" s="14">
        <v>7999</v>
      </c>
      <c r="F1226" s="14"/>
      <c r="G1226" s="14">
        <v>3</v>
      </c>
    </row>
    <row r="1227" spans="3:7" ht="45" x14ac:dyDescent="0.25">
      <c r="C1227" s="11">
        <v>43340</v>
      </c>
      <c r="D1227" s="4" t="s">
        <v>221</v>
      </c>
      <c r="E1227" s="12">
        <v>4907</v>
      </c>
      <c r="F1227" s="12"/>
      <c r="G1227" s="12">
        <v>40</v>
      </c>
    </row>
    <row r="1228" spans="3:7" ht="45" x14ac:dyDescent="0.25">
      <c r="C1228" s="13">
        <v>43340</v>
      </c>
      <c r="D1228" s="5" t="s">
        <v>35</v>
      </c>
      <c r="E1228" s="14">
        <v>4911</v>
      </c>
      <c r="F1228" s="14"/>
      <c r="G1228" s="14">
        <v>12</v>
      </c>
    </row>
    <row r="1229" spans="3:7" ht="45" x14ac:dyDescent="0.25">
      <c r="C1229" s="11">
        <v>43340</v>
      </c>
      <c r="D1229" s="4" t="s">
        <v>188</v>
      </c>
      <c r="E1229" s="12">
        <v>4910</v>
      </c>
      <c r="F1229" s="12"/>
      <c r="G1229" s="12">
        <v>11</v>
      </c>
    </row>
    <row r="1230" spans="3:7" ht="45" x14ac:dyDescent="0.25">
      <c r="C1230" s="13">
        <v>43340</v>
      </c>
      <c r="D1230" s="5" t="s">
        <v>233</v>
      </c>
      <c r="E1230" s="14">
        <v>4909</v>
      </c>
      <c r="F1230" s="14"/>
      <c r="G1230" s="14">
        <v>36</v>
      </c>
    </row>
    <row r="1231" spans="3:7" ht="45" x14ac:dyDescent="0.25">
      <c r="C1231" s="11">
        <v>43340</v>
      </c>
      <c r="D1231" s="4" t="s">
        <v>290</v>
      </c>
      <c r="E1231" s="12">
        <v>4908</v>
      </c>
      <c r="F1231" s="12">
        <v>2</v>
      </c>
      <c r="G1231" s="12"/>
    </row>
    <row r="1232" spans="3:7" x14ac:dyDescent="0.25">
      <c r="C1232" s="13">
        <v>43340</v>
      </c>
      <c r="D1232" s="5" t="s">
        <v>207</v>
      </c>
      <c r="E1232" s="14">
        <v>7935</v>
      </c>
      <c r="F1232" s="14"/>
      <c r="G1232" s="14">
        <v>2</v>
      </c>
    </row>
    <row r="1233" spans="3:7" x14ac:dyDescent="0.25">
      <c r="C1233" s="11">
        <v>43340</v>
      </c>
      <c r="D1233" s="4" t="s">
        <v>36</v>
      </c>
      <c r="E1233" s="12">
        <v>7934</v>
      </c>
      <c r="F1233" s="12"/>
      <c r="G1233" s="12">
        <v>5</v>
      </c>
    </row>
    <row r="1234" spans="3:7" x14ac:dyDescent="0.25">
      <c r="C1234" s="13">
        <v>43340</v>
      </c>
      <c r="D1234" s="5" t="s">
        <v>37</v>
      </c>
      <c r="E1234" s="14">
        <v>7932</v>
      </c>
      <c r="F1234" s="14"/>
      <c r="G1234" s="14">
        <v>1</v>
      </c>
    </row>
    <row r="1235" spans="3:7" x14ac:dyDescent="0.25">
      <c r="C1235" s="11">
        <v>43340</v>
      </c>
      <c r="D1235" s="4" t="s">
        <v>389</v>
      </c>
      <c r="E1235" s="12">
        <v>7931</v>
      </c>
      <c r="F1235" s="12">
        <v>40</v>
      </c>
      <c r="G1235" s="12"/>
    </row>
    <row r="1236" spans="3:7" ht="30" x14ac:dyDescent="0.25">
      <c r="C1236" s="13">
        <v>43340</v>
      </c>
      <c r="D1236" s="5" t="s">
        <v>313</v>
      </c>
      <c r="E1236" s="14" t="s">
        <v>314</v>
      </c>
      <c r="F1236" s="14"/>
      <c r="G1236" s="14">
        <v>1</v>
      </c>
    </row>
    <row r="1237" spans="3:7" x14ac:dyDescent="0.25">
      <c r="C1237" s="11">
        <v>43340</v>
      </c>
      <c r="D1237" s="4" t="s">
        <v>83</v>
      </c>
      <c r="E1237" s="12">
        <v>842</v>
      </c>
      <c r="F1237" s="12"/>
      <c r="G1237" s="12">
        <v>35</v>
      </c>
    </row>
    <row r="1238" spans="3:7" ht="30" x14ac:dyDescent="0.25">
      <c r="C1238" s="13">
        <v>43340</v>
      </c>
      <c r="D1238" s="5" t="s">
        <v>209</v>
      </c>
      <c r="E1238" s="14">
        <v>174</v>
      </c>
      <c r="F1238" s="14"/>
      <c r="G1238" s="14">
        <v>6</v>
      </c>
    </row>
    <row r="1239" spans="3:7" ht="30" x14ac:dyDescent="0.25">
      <c r="C1239" s="11">
        <v>43340</v>
      </c>
      <c r="D1239" s="4" t="s">
        <v>300</v>
      </c>
      <c r="E1239" s="12">
        <v>175</v>
      </c>
      <c r="F1239" s="12"/>
      <c r="G1239" s="12">
        <v>9</v>
      </c>
    </row>
    <row r="1240" spans="3:7" ht="30" x14ac:dyDescent="0.25">
      <c r="C1240" s="13">
        <v>43340</v>
      </c>
      <c r="D1240" s="5" t="s">
        <v>437</v>
      </c>
      <c r="E1240" s="14">
        <v>433</v>
      </c>
      <c r="F1240" s="14"/>
      <c r="G1240" s="14">
        <v>2</v>
      </c>
    </row>
    <row r="1241" spans="3:7" ht="45" x14ac:dyDescent="0.25">
      <c r="C1241" s="11">
        <v>43340</v>
      </c>
      <c r="D1241" s="4" t="s">
        <v>105</v>
      </c>
      <c r="E1241" s="12">
        <v>1006</v>
      </c>
      <c r="F1241" s="12"/>
      <c r="G1241" s="12">
        <v>1</v>
      </c>
    </row>
    <row r="1242" spans="3:7" ht="45" x14ac:dyDescent="0.25">
      <c r="C1242" s="13">
        <v>43340</v>
      </c>
      <c r="D1242" s="5" t="s">
        <v>547</v>
      </c>
      <c r="E1242" s="14">
        <v>916</v>
      </c>
      <c r="F1242" s="14"/>
      <c r="G1242" s="14">
        <v>1</v>
      </c>
    </row>
    <row r="1243" spans="3:7" ht="45" x14ac:dyDescent="0.25">
      <c r="C1243" s="11">
        <v>43340</v>
      </c>
      <c r="D1243" s="4" t="s">
        <v>88</v>
      </c>
      <c r="E1243" s="12">
        <v>4277</v>
      </c>
      <c r="F1243" s="12">
        <v>11</v>
      </c>
      <c r="G1243" s="12"/>
    </row>
    <row r="1244" spans="3:7" ht="30" x14ac:dyDescent="0.25">
      <c r="C1244" s="13">
        <v>43340</v>
      </c>
      <c r="D1244" s="5" t="s">
        <v>73</v>
      </c>
      <c r="E1244" s="14">
        <v>912</v>
      </c>
      <c r="F1244" s="14"/>
      <c r="G1244" s="14">
        <v>4</v>
      </c>
    </row>
    <row r="1245" spans="3:7" ht="30" x14ac:dyDescent="0.25">
      <c r="C1245" s="11">
        <v>43340</v>
      </c>
      <c r="D1245" s="4" t="s">
        <v>424</v>
      </c>
      <c r="E1245" s="12">
        <v>8509</v>
      </c>
      <c r="F1245" s="12"/>
      <c r="G1245" s="12">
        <v>2</v>
      </c>
    </row>
    <row r="1246" spans="3:7" ht="30" x14ac:dyDescent="0.25">
      <c r="C1246" s="13">
        <v>43340</v>
      </c>
      <c r="D1246" s="5" t="s">
        <v>76</v>
      </c>
      <c r="E1246" s="14">
        <v>1429</v>
      </c>
      <c r="F1246" s="14"/>
      <c r="G1246" s="14">
        <v>2</v>
      </c>
    </row>
    <row r="1247" spans="3:7" ht="45" x14ac:dyDescent="0.25">
      <c r="C1247" s="11">
        <v>43339</v>
      </c>
      <c r="D1247" s="4" t="s">
        <v>191</v>
      </c>
      <c r="E1247" s="12">
        <v>304</v>
      </c>
      <c r="F1247" s="12"/>
      <c r="G1247" s="12">
        <v>1</v>
      </c>
    </row>
    <row r="1248" spans="3:7" ht="30" x14ac:dyDescent="0.25">
      <c r="C1248" s="13">
        <v>43339</v>
      </c>
      <c r="D1248" s="5" t="s">
        <v>271</v>
      </c>
      <c r="E1248" s="14">
        <v>3625</v>
      </c>
      <c r="F1248" s="14"/>
      <c r="G1248" s="14">
        <v>1</v>
      </c>
    </row>
    <row r="1249" spans="3:7" ht="30" x14ac:dyDescent="0.25">
      <c r="C1249" s="11">
        <v>43339</v>
      </c>
      <c r="D1249" s="4" t="s">
        <v>145</v>
      </c>
      <c r="E1249" s="12">
        <v>911</v>
      </c>
      <c r="F1249" s="12"/>
      <c r="G1249" s="12">
        <v>1</v>
      </c>
    </row>
    <row r="1250" spans="3:7" ht="45" x14ac:dyDescent="0.25">
      <c r="C1250" s="13">
        <v>43339</v>
      </c>
      <c r="D1250" s="5" t="s">
        <v>288</v>
      </c>
      <c r="E1250" s="14">
        <v>434</v>
      </c>
      <c r="F1250" s="14"/>
      <c r="G1250" s="14">
        <v>2</v>
      </c>
    </row>
    <row r="1251" spans="3:7" ht="45" x14ac:dyDescent="0.25">
      <c r="C1251" s="11">
        <v>43339</v>
      </c>
      <c r="D1251" s="4" t="s">
        <v>381</v>
      </c>
      <c r="E1251" s="12">
        <v>2018</v>
      </c>
      <c r="F1251" s="12"/>
      <c r="G1251" s="12">
        <v>2</v>
      </c>
    </row>
    <row r="1252" spans="3:7" ht="30" x14ac:dyDescent="0.25">
      <c r="C1252" s="13">
        <v>43339</v>
      </c>
      <c r="D1252" s="5" t="s">
        <v>33</v>
      </c>
      <c r="E1252" s="14">
        <v>392</v>
      </c>
      <c r="F1252" s="14"/>
      <c r="G1252" s="14">
        <v>2</v>
      </c>
    </row>
    <row r="1253" spans="3:7" ht="30" x14ac:dyDescent="0.25">
      <c r="C1253" s="11">
        <v>43339</v>
      </c>
      <c r="D1253" s="4" t="s">
        <v>54</v>
      </c>
      <c r="E1253" s="12">
        <v>7825</v>
      </c>
      <c r="F1253" s="12"/>
      <c r="G1253" s="12">
        <v>2</v>
      </c>
    </row>
    <row r="1254" spans="3:7" ht="30" x14ac:dyDescent="0.25">
      <c r="C1254" s="13">
        <v>43339</v>
      </c>
      <c r="D1254" s="5" t="s">
        <v>50</v>
      </c>
      <c r="E1254" s="14">
        <v>1446</v>
      </c>
      <c r="F1254" s="14"/>
      <c r="G1254" s="14">
        <v>100</v>
      </c>
    </row>
    <row r="1255" spans="3:7" ht="30" x14ac:dyDescent="0.25">
      <c r="C1255" s="11">
        <v>43339</v>
      </c>
      <c r="D1255" s="4" t="s">
        <v>51</v>
      </c>
      <c r="E1255" s="12">
        <v>1444</v>
      </c>
      <c r="F1255" s="12">
        <v>100</v>
      </c>
      <c r="G1255" s="12"/>
    </row>
    <row r="1256" spans="3:7" ht="30" x14ac:dyDescent="0.25">
      <c r="C1256" s="13">
        <v>43339</v>
      </c>
      <c r="D1256" s="5" t="s">
        <v>71</v>
      </c>
      <c r="E1256" s="14">
        <v>1435</v>
      </c>
      <c r="F1256" s="14"/>
      <c r="G1256" s="14">
        <v>1</v>
      </c>
    </row>
    <row r="1257" spans="3:7" ht="30" x14ac:dyDescent="0.25">
      <c r="C1257" s="11">
        <v>43339</v>
      </c>
      <c r="D1257" s="4" t="s">
        <v>51</v>
      </c>
      <c r="E1257" s="12">
        <v>1444</v>
      </c>
      <c r="F1257" s="12"/>
      <c r="G1257" s="12">
        <v>100</v>
      </c>
    </row>
    <row r="1258" spans="3:7" ht="30" x14ac:dyDescent="0.25">
      <c r="C1258" s="13">
        <v>43339</v>
      </c>
      <c r="D1258" s="5" t="s">
        <v>5</v>
      </c>
      <c r="E1258" s="14">
        <v>1445</v>
      </c>
      <c r="F1258" s="14"/>
      <c r="G1258" s="14">
        <v>100</v>
      </c>
    </row>
    <row r="1259" spans="3:7" ht="45" x14ac:dyDescent="0.25">
      <c r="C1259" s="11">
        <v>43339</v>
      </c>
      <c r="D1259" s="4" t="s">
        <v>188</v>
      </c>
      <c r="E1259" s="12">
        <v>4910</v>
      </c>
      <c r="F1259" s="12"/>
      <c r="G1259" s="12">
        <v>5</v>
      </c>
    </row>
    <row r="1260" spans="3:7" x14ac:dyDescent="0.25">
      <c r="C1260" s="13">
        <v>43339</v>
      </c>
      <c r="D1260" s="5" t="s">
        <v>201</v>
      </c>
      <c r="E1260" s="14">
        <v>8764</v>
      </c>
      <c r="F1260" s="14"/>
      <c r="G1260" s="14">
        <v>1</v>
      </c>
    </row>
    <row r="1261" spans="3:7" ht="45" x14ac:dyDescent="0.25">
      <c r="C1261" s="11">
        <v>43339</v>
      </c>
      <c r="D1261" s="4" t="s">
        <v>124</v>
      </c>
      <c r="E1261" s="12">
        <v>7681</v>
      </c>
      <c r="F1261" s="12"/>
      <c r="G1261" s="12">
        <v>1</v>
      </c>
    </row>
    <row r="1262" spans="3:7" ht="30" x14ac:dyDescent="0.25">
      <c r="C1262" s="13">
        <v>43339</v>
      </c>
      <c r="D1262" s="5" t="s">
        <v>398</v>
      </c>
      <c r="E1262" s="14">
        <v>789</v>
      </c>
      <c r="F1262" s="14"/>
      <c r="G1262" s="14">
        <v>1</v>
      </c>
    </row>
    <row r="1263" spans="3:7" ht="30" x14ac:dyDescent="0.25">
      <c r="C1263" s="11">
        <v>43339</v>
      </c>
      <c r="D1263" s="4" t="s">
        <v>54</v>
      </c>
      <c r="E1263" s="12">
        <v>7825</v>
      </c>
      <c r="F1263" s="12"/>
      <c r="G1263" s="12">
        <v>1</v>
      </c>
    </row>
    <row r="1264" spans="3:7" ht="30" x14ac:dyDescent="0.25">
      <c r="C1264" s="13">
        <v>43339</v>
      </c>
      <c r="D1264" s="5" t="s">
        <v>411</v>
      </c>
      <c r="E1264" s="14" t="s">
        <v>412</v>
      </c>
      <c r="F1264" s="14"/>
      <c r="G1264" s="14">
        <v>1</v>
      </c>
    </row>
    <row r="1265" spans="3:7" x14ac:dyDescent="0.25">
      <c r="C1265" s="11">
        <v>43339</v>
      </c>
      <c r="D1265" s="4" t="s">
        <v>103</v>
      </c>
      <c r="E1265" s="12">
        <v>7366</v>
      </c>
      <c r="F1265" s="12"/>
      <c r="G1265" s="12">
        <v>1</v>
      </c>
    </row>
    <row r="1266" spans="3:7" ht="75" x14ac:dyDescent="0.25">
      <c r="C1266" s="13">
        <v>43339</v>
      </c>
      <c r="D1266" s="5" t="s">
        <v>204</v>
      </c>
      <c r="E1266" s="14">
        <v>424</v>
      </c>
      <c r="F1266" s="14"/>
      <c r="G1266" s="14">
        <v>1</v>
      </c>
    </row>
    <row r="1267" spans="3:7" ht="45" x14ac:dyDescent="0.25">
      <c r="C1267" s="11">
        <v>43339</v>
      </c>
      <c r="D1267" s="4" t="s">
        <v>35</v>
      </c>
      <c r="E1267" s="12">
        <v>4911</v>
      </c>
      <c r="F1267" s="12"/>
      <c r="G1267" s="12">
        <v>12</v>
      </c>
    </row>
    <row r="1268" spans="3:7" ht="30" x14ac:dyDescent="0.25">
      <c r="C1268" s="13">
        <v>43339</v>
      </c>
      <c r="D1268" s="5" t="s">
        <v>67</v>
      </c>
      <c r="E1268" s="14">
        <v>913</v>
      </c>
      <c r="F1268" s="14"/>
      <c r="G1268" s="14">
        <v>4</v>
      </c>
    </row>
    <row r="1269" spans="3:7" x14ac:dyDescent="0.25">
      <c r="C1269" s="11">
        <v>43339</v>
      </c>
      <c r="D1269" s="4" t="s">
        <v>193</v>
      </c>
      <c r="E1269" s="12">
        <v>2128</v>
      </c>
      <c r="F1269" s="12"/>
      <c r="G1269" s="12">
        <v>100</v>
      </c>
    </row>
    <row r="1270" spans="3:7" ht="30" x14ac:dyDescent="0.25">
      <c r="C1270" s="13">
        <v>43339</v>
      </c>
      <c r="D1270" s="5" t="s">
        <v>111</v>
      </c>
      <c r="E1270" s="14">
        <v>8214</v>
      </c>
      <c r="F1270" s="14"/>
      <c r="G1270" s="14">
        <v>25</v>
      </c>
    </row>
    <row r="1271" spans="3:7" ht="45" x14ac:dyDescent="0.25">
      <c r="C1271" s="11">
        <v>43339</v>
      </c>
      <c r="D1271" s="4" t="s">
        <v>28</v>
      </c>
      <c r="E1271" s="12">
        <v>608</v>
      </c>
      <c r="F1271" s="12"/>
      <c r="G1271" s="12">
        <v>7</v>
      </c>
    </row>
    <row r="1272" spans="3:7" ht="30" x14ac:dyDescent="0.25">
      <c r="C1272" s="13">
        <v>43339</v>
      </c>
      <c r="D1272" s="5" t="s">
        <v>24</v>
      </c>
      <c r="E1272" s="14">
        <v>7087</v>
      </c>
      <c r="F1272" s="14"/>
      <c r="G1272" s="14">
        <v>2</v>
      </c>
    </row>
    <row r="1273" spans="3:7" ht="30" x14ac:dyDescent="0.25">
      <c r="C1273" s="11">
        <v>43339</v>
      </c>
      <c r="D1273" s="4" t="s">
        <v>57</v>
      </c>
      <c r="E1273" s="12">
        <v>8825</v>
      </c>
      <c r="F1273" s="12"/>
      <c r="G1273" s="12">
        <v>1</v>
      </c>
    </row>
    <row r="1274" spans="3:7" ht="30" x14ac:dyDescent="0.25">
      <c r="C1274" s="13">
        <v>43339</v>
      </c>
      <c r="D1274" s="5" t="s">
        <v>58</v>
      </c>
      <c r="E1274" s="14">
        <v>8824</v>
      </c>
      <c r="F1274" s="14"/>
      <c r="G1274" s="14">
        <v>1</v>
      </c>
    </row>
    <row r="1275" spans="3:7" ht="30" x14ac:dyDescent="0.25">
      <c r="C1275" s="11">
        <v>43339</v>
      </c>
      <c r="D1275" s="4" t="s">
        <v>59</v>
      </c>
      <c r="E1275" s="12">
        <v>8823</v>
      </c>
      <c r="F1275" s="12"/>
      <c r="G1275" s="12">
        <v>2</v>
      </c>
    </row>
    <row r="1276" spans="3:7" ht="45" x14ac:dyDescent="0.25">
      <c r="C1276" s="13">
        <v>43339</v>
      </c>
      <c r="D1276" s="5" t="s">
        <v>26</v>
      </c>
      <c r="E1276" s="14">
        <v>476</v>
      </c>
      <c r="F1276" s="14"/>
      <c r="G1276" s="14">
        <v>4</v>
      </c>
    </row>
    <row r="1277" spans="3:7" ht="45" x14ac:dyDescent="0.25">
      <c r="C1277" s="11">
        <v>43339</v>
      </c>
      <c r="D1277" s="4" t="s">
        <v>64</v>
      </c>
      <c r="E1277" s="12">
        <v>7623</v>
      </c>
      <c r="F1277" s="12"/>
      <c r="G1277" s="12">
        <v>6</v>
      </c>
    </row>
    <row r="1278" spans="3:7" ht="30" x14ac:dyDescent="0.25">
      <c r="C1278" s="13">
        <v>43339</v>
      </c>
      <c r="D1278" s="5" t="s">
        <v>248</v>
      </c>
      <c r="E1278" s="14">
        <v>9650</v>
      </c>
      <c r="F1278" s="14"/>
      <c r="G1278" s="14">
        <v>1</v>
      </c>
    </row>
    <row r="1279" spans="3:7" ht="75" x14ac:dyDescent="0.25">
      <c r="C1279" s="11">
        <v>43339</v>
      </c>
      <c r="D1279" s="4" t="s">
        <v>84</v>
      </c>
      <c r="E1279" s="12">
        <v>462</v>
      </c>
      <c r="F1279" s="12"/>
      <c r="G1279" s="12">
        <v>1</v>
      </c>
    </row>
    <row r="1280" spans="3:7" ht="30" x14ac:dyDescent="0.25">
      <c r="C1280" s="13">
        <v>43336</v>
      </c>
      <c r="D1280" s="5" t="s">
        <v>209</v>
      </c>
      <c r="E1280" s="14">
        <v>174</v>
      </c>
      <c r="F1280" s="14"/>
      <c r="G1280" s="14">
        <v>1</v>
      </c>
    </row>
    <row r="1281" spans="3:7" ht="30" x14ac:dyDescent="0.25">
      <c r="C1281" s="11">
        <v>43336</v>
      </c>
      <c r="D1281" s="4" t="s">
        <v>248</v>
      </c>
      <c r="E1281" s="12">
        <v>9650</v>
      </c>
      <c r="F1281" s="12"/>
      <c r="G1281" s="12">
        <v>1</v>
      </c>
    </row>
    <row r="1282" spans="3:7" ht="60" x14ac:dyDescent="0.25">
      <c r="C1282" s="13">
        <v>43336</v>
      </c>
      <c r="D1282" s="5" t="s">
        <v>95</v>
      </c>
      <c r="E1282" s="14">
        <v>305</v>
      </c>
      <c r="F1282" s="14"/>
      <c r="G1282" s="14">
        <v>25</v>
      </c>
    </row>
    <row r="1283" spans="3:7" ht="45" x14ac:dyDescent="0.25">
      <c r="C1283" s="11">
        <v>43336</v>
      </c>
      <c r="D1283" s="4" t="s">
        <v>19</v>
      </c>
      <c r="E1283" s="12">
        <v>5709</v>
      </c>
      <c r="F1283" s="12"/>
      <c r="G1283" s="12">
        <v>300</v>
      </c>
    </row>
    <row r="1284" spans="3:7" ht="75" x14ac:dyDescent="0.25">
      <c r="C1284" s="13">
        <v>43336</v>
      </c>
      <c r="D1284" s="5" t="s">
        <v>204</v>
      </c>
      <c r="E1284" s="14">
        <v>424</v>
      </c>
      <c r="F1284" s="14"/>
      <c r="G1284" s="14">
        <v>2</v>
      </c>
    </row>
    <row r="1285" spans="3:7" ht="45" x14ac:dyDescent="0.25">
      <c r="C1285" s="11">
        <v>43336</v>
      </c>
      <c r="D1285" s="4" t="s">
        <v>40</v>
      </c>
      <c r="E1285" s="12">
        <v>1381</v>
      </c>
      <c r="F1285" s="12"/>
      <c r="G1285" s="12">
        <v>1</v>
      </c>
    </row>
    <row r="1286" spans="3:7" ht="30" x14ac:dyDescent="0.25">
      <c r="C1286" s="13">
        <v>43336</v>
      </c>
      <c r="D1286" s="5" t="s">
        <v>216</v>
      </c>
      <c r="E1286" s="14">
        <v>189</v>
      </c>
      <c r="F1286" s="14"/>
      <c r="G1286" s="14">
        <v>50</v>
      </c>
    </row>
    <row r="1287" spans="3:7" ht="30" x14ac:dyDescent="0.25">
      <c r="C1287" s="11">
        <v>43336</v>
      </c>
      <c r="D1287" s="4" t="s">
        <v>44</v>
      </c>
      <c r="E1287" s="12">
        <v>188</v>
      </c>
      <c r="F1287" s="12"/>
      <c r="G1287" s="12">
        <v>50</v>
      </c>
    </row>
    <row r="1288" spans="3:7" ht="30" x14ac:dyDescent="0.25">
      <c r="C1288" s="13">
        <v>43336</v>
      </c>
      <c r="D1288" s="5" t="s">
        <v>42</v>
      </c>
      <c r="E1288" s="14">
        <v>187</v>
      </c>
      <c r="F1288" s="14"/>
      <c r="G1288" s="14">
        <v>100</v>
      </c>
    </row>
    <row r="1289" spans="3:7" ht="30" x14ac:dyDescent="0.25">
      <c r="C1289" s="11">
        <v>43336</v>
      </c>
      <c r="D1289" s="4" t="s">
        <v>218</v>
      </c>
      <c r="E1289" s="12">
        <v>981</v>
      </c>
      <c r="F1289" s="12"/>
      <c r="G1289" s="12">
        <v>100</v>
      </c>
    </row>
    <row r="1290" spans="3:7" ht="30" x14ac:dyDescent="0.25">
      <c r="C1290" s="13">
        <v>43336</v>
      </c>
      <c r="D1290" s="5" t="s">
        <v>219</v>
      </c>
      <c r="E1290" s="14">
        <v>980</v>
      </c>
      <c r="F1290" s="14"/>
      <c r="G1290" s="14">
        <v>50</v>
      </c>
    </row>
    <row r="1291" spans="3:7" ht="45" x14ac:dyDescent="0.25">
      <c r="C1291" s="11">
        <v>43336</v>
      </c>
      <c r="D1291" s="4" t="s">
        <v>147</v>
      </c>
      <c r="E1291" s="12">
        <v>334</v>
      </c>
      <c r="F1291" s="12"/>
      <c r="G1291" s="12">
        <v>5</v>
      </c>
    </row>
    <row r="1292" spans="3:7" ht="45" x14ac:dyDescent="0.25">
      <c r="C1292" s="13">
        <v>43336</v>
      </c>
      <c r="D1292" s="5" t="s">
        <v>46</v>
      </c>
      <c r="E1292" s="14">
        <v>331</v>
      </c>
      <c r="F1292" s="14"/>
      <c r="G1292" s="14">
        <v>5</v>
      </c>
    </row>
    <row r="1293" spans="3:7" ht="45" x14ac:dyDescent="0.25">
      <c r="C1293" s="11">
        <v>43336</v>
      </c>
      <c r="D1293" s="4" t="s">
        <v>45</v>
      </c>
      <c r="E1293" s="12">
        <v>151</v>
      </c>
      <c r="F1293" s="12"/>
      <c r="G1293" s="12">
        <v>2</v>
      </c>
    </row>
    <row r="1294" spans="3:7" ht="30" x14ac:dyDescent="0.25">
      <c r="C1294" s="13">
        <v>43336</v>
      </c>
      <c r="D1294" s="5" t="s">
        <v>158</v>
      </c>
      <c r="E1294" s="14">
        <v>917</v>
      </c>
      <c r="F1294" s="14"/>
      <c r="G1294" s="14">
        <v>1</v>
      </c>
    </row>
    <row r="1295" spans="3:7" ht="30" x14ac:dyDescent="0.25">
      <c r="C1295" s="11">
        <v>43336</v>
      </c>
      <c r="D1295" s="4" t="s">
        <v>167</v>
      </c>
      <c r="E1295" s="12">
        <v>1587</v>
      </c>
      <c r="F1295" s="12">
        <v>20</v>
      </c>
      <c r="G1295" s="12"/>
    </row>
    <row r="1296" spans="3:7" ht="60" x14ac:dyDescent="0.25">
      <c r="C1296" s="13">
        <v>43336</v>
      </c>
      <c r="D1296" s="5" t="s">
        <v>95</v>
      </c>
      <c r="E1296" s="14">
        <v>305</v>
      </c>
      <c r="F1296" s="14">
        <v>250</v>
      </c>
      <c r="G1296" s="14"/>
    </row>
    <row r="1297" spans="3:7" ht="30" x14ac:dyDescent="0.25">
      <c r="C1297" s="11">
        <v>43336</v>
      </c>
      <c r="D1297" s="4" t="s">
        <v>142</v>
      </c>
      <c r="E1297" s="12">
        <v>1426</v>
      </c>
      <c r="F1297" s="12"/>
      <c r="G1297" s="12">
        <v>2</v>
      </c>
    </row>
    <row r="1298" spans="3:7" ht="30" x14ac:dyDescent="0.25">
      <c r="C1298" s="13">
        <v>43336</v>
      </c>
      <c r="D1298" s="5" t="s">
        <v>53</v>
      </c>
      <c r="E1298" s="14">
        <v>741</v>
      </c>
      <c r="F1298" s="14">
        <v>5</v>
      </c>
      <c r="G1298" s="14"/>
    </row>
    <row r="1299" spans="3:7" ht="45" x14ac:dyDescent="0.25">
      <c r="C1299" s="11">
        <v>43336</v>
      </c>
      <c r="D1299" s="4" t="s">
        <v>29</v>
      </c>
      <c r="E1299" s="12">
        <v>610</v>
      </c>
      <c r="F1299" s="12"/>
      <c r="G1299" s="12">
        <v>1</v>
      </c>
    </row>
    <row r="1300" spans="3:7" ht="30" x14ac:dyDescent="0.25">
      <c r="C1300" s="13">
        <v>43336</v>
      </c>
      <c r="D1300" s="5" t="s">
        <v>30</v>
      </c>
      <c r="E1300" s="14">
        <v>609</v>
      </c>
      <c r="F1300" s="14"/>
      <c r="G1300" s="14">
        <v>1</v>
      </c>
    </row>
    <row r="1301" spans="3:7" ht="45" x14ac:dyDescent="0.25">
      <c r="C1301" s="11">
        <v>43336</v>
      </c>
      <c r="D1301" s="4" t="s">
        <v>28</v>
      </c>
      <c r="E1301" s="12">
        <v>608</v>
      </c>
      <c r="F1301" s="12"/>
      <c r="G1301" s="12">
        <v>4</v>
      </c>
    </row>
    <row r="1302" spans="3:7" ht="30" x14ac:dyDescent="0.25">
      <c r="C1302" s="13">
        <v>43336</v>
      </c>
      <c r="D1302" s="5" t="s">
        <v>240</v>
      </c>
      <c r="E1302" s="14">
        <v>4520</v>
      </c>
      <c r="F1302" s="14"/>
      <c r="G1302" s="14">
        <v>1</v>
      </c>
    </row>
    <row r="1303" spans="3:7" ht="30" x14ac:dyDescent="0.25">
      <c r="C1303" s="11">
        <v>43336</v>
      </c>
      <c r="D1303" s="4" t="s">
        <v>54</v>
      </c>
      <c r="E1303" s="12">
        <v>7825</v>
      </c>
      <c r="F1303" s="12"/>
      <c r="G1303" s="12">
        <v>1</v>
      </c>
    </row>
    <row r="1304" spans="3:7" ht="30" x14ac:dyDescent="0.25">
      <c r="C1304" s="13">
        <v>43336</v>
      </c>
      <c r="D1304" s="5" t="s">
        <v>57</v>
      </c>
      <c r="E1304" s="14">
        <v>8825</v>
      </c>
      <c r="F1304" s="14"/>
      <c r="G1304" s="14">
        <v>1</v>
      </c>
    </row>
    <row r="1305" spans="3:7" ht="30" x14ac:dyDescent="0.25">
      <c r="C1305" s="11">
        <v>43336</v>
      </c>
      <c r="D1305" s="4" t="s">
        <v>58</v>
      </c>
      <c r="E1305" s="12">
        <v>8824</v>
      </c>
      <c r="F1305" s="12"/>
      <c r="G1305" s="12">
        <v>2</v>
      </c>
    </row>
    <row r="1306" spans="3:7" x14ac:dyDescent="0.25">
      <c r="C1306" s="13">
        <v>43336</v>
      </c>
      <c r="D1306" s="5" t="s">
        <v>8</v>
      </c>
      <c r="E1306" s="14">
        <v>7094</v>
      </c>
      <c r="F1306" s="14"/>
      <c r="G1306" s="14">
        <v>2</v>
      </c>
    </row>
    <row r="1307" spans="3:7" ht="30" x14ac:dyDescent="0.25">
      <c r="C1307" s="11">
        <v>43336</v>
      </c>
      <c r="D1307" s="4" t="s">
        <v>518</v>
      </c>
      <c r="E1307" s="12">
        <v>7085</v>
      </c>
      <c r="F1307" s="12"/>
      <c r="G1307" s="12">
        <v>3</v>
      </c>
    </row>
    <row r="1308" spans="3:7" ht="45" x14ac:dyDescent="0.25">
      <c r="C1308" s="13">
        <v>43336</v>
      </c>
      <c r="D1308" s="5" t="s">
        <v>61</v>
      </c>
      <c r="E1308" s="14">
        <v>874</v>
      </c>
      <c r="F1308" s="14"/>
      <c r="G1308" s="14">
        <v>2</v>
      </c>
    </row>
    <row r="1309" spans="3:7" ht="30" x14ac:dyDescent="0.25">
      <c r="C1309" s="11">
        <v>43336</v>
      </c>
      <c r="D1309" s="4" t="s">
        <v>32</v>
      </c>
      <c r="E1309" s="12">
        <v>4523</v>
      </c>
      <c r="F1309" s="12"/>
      <c r="G1309" s="12">
        <v>20</v>
      </c>
    </row>
    <row r="1310" spans="3:7" ht="30" x14ac:dyDescent="0.25">
      <c r="C1310" s="13">
        <v>43336</v>
      </c>
      <c r="D1310" s="5" t="s">
        <v>392</v>
      </c>
      <c r="E1310" s="14">
        <v>4524</v>
      </c>
      <c r="F1310" s="14"/>
      <c r="G1310" s="14">
        <v>10</v>
      </c>
    </row>
    <row r="1311" spans="3:7" ht="45" x14ac:dyDescent="0.25">
      <c r="C1311" s="11">
        <v>43336</v>
      </c>
      <c r="D1311" s="4" t="s">
        <v>19</v>
      </c>
      <c r="E1311" s="12">
        <v>5709</v>
      </c>
      <c r="F1311" s="12"/>
      <c r="G1311" s="12">
        <v>100</v>
      </c>
    </row>
    <row r="1312" spans="3:7" ht="30" x14ac:dyDescent="0.25">
      <c r="C1312" s="13">
        <v>43336</v>
      </c>
      <c r="D1312" s="5" t="s">
        <v>18</v>
      </c>
      <c r="E1312" s="14">
        <v>726</v>
      </c>
      <c r="F1312" s="14"/>
      <c r="G1312" s="14">
        <v>2</v>
      </c>
    </row>
    <row r="1313" spans="3:7" ht="45" x14ac:dyDescent="0.25">
      <c r="C1313" s="11">
        <v>43336</v>
      </c>
      <c r="D1313" s="4" t="s">
        <v>26</v>
      </c>
      <c r="E1313" s="12">
        <v>476</v>
      </c>
      <c r="F1313" s="12"/>
      <c r="G1313" s="12">
        <v>2</v>
      </c>
    </row>
    <row r="1314" spans="3:7" ht="30" x14ac:dyDescent="0.25">
      <c r="C1314" s="13">
        <v>43336</v>
      </c>
      <c r="D1314" s="5" t="s">
        <v>211</v>
      </c>
      <c r="E1314" s="14">
        <v>9702</v>
      </c>
      <c r="F1314" s="14"/>
      <c r="G1314" s="14">
        <v>10</v>
      </c>
    </row>
    <row r="1315" spans="3:7" ht="30" x14ac:dyDescent="0.25">
      <c r="C1315" s="11">
        <v>43335</v>
      </c>
      <c r="D1315" s="4" t="s">
        <v>75</v>
      </c>
      <c r="E1315" s="12">
        <v>658</v>
      </c>
      <c r="F1315" s="12"/>
      <c r="G1315" s="12">
        <v>2</v>
      </c>
    </row>
    <row r="1316" spans="3:7" x14ac:dyDescent="0.25">
      <c r="C1316" s="13">
        <v>43335</v>
      </c>
      <c r="D1316" s="5" t="s">
        <v>503</v>
      </c>
      <c r="E1316" s="14">
        <v>366</v>
      </c>
      <c r="F1316" s="14"/>
      <c r="G1316" s="14">
        <v>40</v>
      </c>
    </row>
    <row r="1317" spans="3:7" ht="30" x14ac:dyDescent="0.25">
      <c r="C1317" s="11">
        <v>43335</v>
      </c>
      <c r="D1317" s="4" t="s">
        <v>293</v>
      </c>
      <c r="E1317" s="12">
        <v>3626</v>
      </c>
      <c r="F1317" s="12"/>
      <c r="G1317" s="12">
        <v>1</v>
      </c>
    </row>
    <row r="1318" spans="3:7" ht="30" x14ac:dyDescent="0.25">
      <c r="C1318" s="13">
        <v>43335</v>
      </c>
      <c r="D1318" s="5" t="s">
        <v>76</v>
      </c>
      <c r="E1318" s="14">
        <v>1429</v>
      </c>
      <c r="F1318" s="14"/>
      <c r="G1318" s="14">
        <v>20</v>
      </c>
    </row>
    <row r="1319" spans="3:7" x14ac:dyDescent="0.25">
      <c r="C1319" s="11">
        <v>43335</v>
      </c>
      <c r="D1319" s="4" t="s">
        <v>20</v>
      </c>
      <c r="E1319" s="12">
        <v>1335</v>
      </c>
      <c r="F1319" s="12"/>
      <c r="G1319" s="12">
        <v>2</v>
      </c>
    </row>
    <row r="1320" spans="3:7" x14ac:dyDescent="0.25">
      <c r="C1320" s="13">
        <v>43335</v>
      </c>
      <c r="D1320" s="5" t="s">
        <v>305</v>
      </c>
      <c r="E1320" s="14">
        <v>7079</v>
      </c>
      <c r="F1320" s="14"/>
      <c r="G1320" s="14">
        <v>20</v>
      </c>
    </row>
    <row r="1321" spans="3:7" x14ac:dyDescent="0.25">
      <c r="C1321" s="11">
        <v>43335</v>
      </c>
      <c r="D1321" s="4" t="s">
        <v>406</v>
      </c>
      <c r="E1321" s="12">
        <v>8001</v>
      </c>
      <c r="F1321" s="12"/>
      <c r="G1321" s="12">
        <v>10</v>
      </c>
    </row>
    <row r="1322" spans="3:7" ht="45" x14ac:dyDescent="0.25">
      <c r="C1322" s="13">
        <v>43335</v>
      </c>
      <c r="D1322" s="5" t="s">
        <v>290</v>
      </c>
      <c r="E1322" s="14">
        <v>4908</v>
      </c>
      <c r="F1322" s="14"/>
      <c r="G1322" s="14">
        <v>12</v>
      </c>
    </row>
    <row r="1323" spans="3:7" ht="45" x14ac:dyDescent="0.25">
      <c r="C1323" s="11">
        <v>43335</v>
      </c>
      <c r="D1323" s="4" t="s">
        <v>35</v>
      </c>
      <c r="E1323" s="12">
        <v>4911</v>
      </c>
      <c r="F1323" s="12"/>
      <c r="G1323" s="12">
        <v>12</v>
      </c>
    </row>
    <row r="1324" spans="3:7" x14ac:dyDescent="0.25">
      <c r="C1324" s="13">
        <v>43335</v>
      </c>
      <c r="D1324" s="5" t="s">
        <v>304</v>
      </c>
      <c r="E1324" s="14">
        <v>7081</v>
      </c>
      <c r="F1324" s="14"/>
      <c r="G1324" s="14">
        <v>20</v>
      </c>
    </row>
    <row r="1325" spans="3:7" x14ac:dyDescent="0.25">
      <c r="C1325" s="11">
        <v>43335</v>
      </c>
      <c r="D1325" s="4" t="s">
        <v>234</v>
      </c>
      <c r="E1325" s="12">
        <v>8000</v>
      </c>
      <c r="F1325" s="12"/>
      <c r="G1325" s="12">
        <v>10</v>
      </c>
    </row>
    <row r="1326" spans="3:7" x14ac:dyDescent="0.25">
      <c r="C1326" s="13">
        <v>43335</v>
      </c>
      <c r="D1326" s="5" t="s">
        <v>206</v>
      </c>
      <c r="E1326" s="14">
        <v>7999</v>
      </c>
      <c r="F1326" s="14"/>
      <c r="G1326" s="14">
        <v>10</v>
      </c>
    </row>
    <row r="1327" spans="3:7" x14ac:dyDescent="0.25">
      <c r="C1327" s="11">
        <v>43335</v>
      </c>
      <c r="D1327" s="4" t="s">
        <v>235</v>
      </c>
      <c r="E1327" s="12">
        <v>7998</v>
      </c>
      <c r="F1327" s="12"/>
      <c r="G1327" s="12">
        <v>10</v>
      </c>
    </row>
    <row r="1328" spans="3:7" x14ac:dyDescent="0.25">
      <c r="C1328" s="13">
        <v>43335</v>
      </c>
      <c r="D1328" s="5" t="s">
        <v>107</v>
      </c>
      <c r="E1328" s="14">
        <v>7997</v>
      </c>
      <c r="F1328" s="14"/>
      <c r="G1328" s="14">
        <v>10</v>
      </c>
    </row>
    <row r="1329" spans="3:7" x14ac:dyDescent="0.25">
      <c r="C1329" s="11">
        <v>43335</v>
      </c>
      <c r="D1329" s="4" t="s">
        <v>207</v>
      </c>
      <c r="E1329" s="12">
        <v>7935</v>
      </c>
      <c r="F1329" s="12"/>
      <c r="G1329" s="12">
        <v>10</v>
      </c>
    </row>
    <row r="1330" spans="3:7" x14ac:dyDescent="0.25">
      <c r="C1330" s="13">
        <v>43335</v>
      </c>
      <c r="D1330" s="5" t="s">
        <v>36</v>
      </c>
      <c r="E1330" s="14">
        <v>7934</v>
      </c>
      <c r="F1330" s="14"/>
      <c r="G1330" s="14">
        <v>10</v>
      </c>
    </row>
    <row r="1331" spans="3:7" ht="45" x14ac:dyDescent="0.25">
      <c r="C1331" s="11">
        <v>43335</v>
      </c>
      <c r="D1331" s="4" t="s">
        <v>188</v>
      </c>
      <c r="E1331" s="12">
        <v>4910</v>
      </c>
      <c r="F1331" s="12"/>
      <c r="G1331" s="12">
        <v>12</v>
      </c>
    </row>
    <row r="1332" spans="3:7" x14ac:dyDescent="0.25">
      <c r="C1332" s="13">
        <v>43335</v>
      </c>
      <c r="D1332" s="5" t="s">
        <v>208</v>
      </c>
      <c r="E1332" s="14">
        <v>7933</v>
      </c>
      <c r="F1332" s="14"/>
      <c r="G1332" s="14">
        <v>10</v>
      </c>
    </row>
    <row r="1333" spans="3:7" x14ac:dyDescent="0.25">
      <c r="C1333" s="11">
        <v>43335</v>
      </c>
      <c r="D1333" s="4" t="s">
        <v>37</v>
      </c>
      <c r="E1333" s="12">
        <v>7932</v>
      </c>
      <c r="F1333" s="12"/>
      <c r="G1333" s="12">
        <v>10</v>
      </c>
    </row>
    <row r="1334" spans="3:7" x14ac:dyDescent="0.25">
      <c r="C1334" s="13">
        <v>43335</v>
      </c>
      <c r="D1334" s="5" t="s">
        <v>389</v>
      </c>
      <c r="E1334" s="14">
        <v>7931</v>
      </c>
      <c r="F1334" s="14"/>
      <c r="G1334" s="14">
        <v>10</v>
      </c>
    </row>
    <row r="1335" spans="3:7" ht="45" x14ac:dyDescent="0.25">
      <c r="C1335" s="11">
        <v>43335</v>
      </c>
      <c r="D1335" s="4" t="s">
        <v>475</v>
      </c>
      <c r="E1335" s="12">
        <v>391</v>
      </c>
      <c r="F1335" s="12">
        <v>2</v>
      </c>
      <c r="G1335" s="12"/>
    </row>
    <row r="1336" spans="3:7" ht="45" x14ac:dyDescent="0.25">
      <c r="C1336" s="13">
        <v>43335</v>
      </c>
      <c r="D1336" s="5" t="s">
        <v>306</v>
      </c>
      <c r="E1336" s="14">
        <v>5680</v>
      </c>
      <c r="F1336" s="14">
        <v>100</v>
      </c>
      <c r="G1336" s="14"/>
    </row>
    <row r="1337" spans="3:7" ht="45" x14ac:dyDescent="0.25">
      <c r="C1337" s="11">
        <v>43335</v>
      </c>
      <c r="D1337" s="4" t="s">
        <v>35</v>
      </c>
      <c r="E1337" s="12">
        <v>4911</v>
      </c>
      <c r="F1337" s="12"/>
      <c r="G1337" s="12">
        <v>12</v>
      </c>
    </row>
    <row r="1338" spans="3:7" ht="45" x14ac:dyDescent="0.25">
      <c r="C1338" s="13">
        <v>43335</v>
      </c>
      <c r="D1338" s="5" t="s">
        <v>188</v>
      </c>
      <c r="E1338" s="14">
        <v>4910</v>
      </c>
      <c r="F1338" s="14"/>
      <c r="G1338" s="14">
        <v>24</v>
      </c>
    </row>
    <row r="1339" spans="3:7" ht="45" x14ac:dyDescent="0.25">
      <c r="C1339" s="11">
        <v>43335</v>
      </c>
      <c r="D1339" s="4" t="s">
        <v>233</v>
      </c>
      <c r="E1339" s="12">
        <v>4909</v>
      </c>
      <c r="F1339" s="12"/>
      <c r="G1339" s="12">
        <v>24</v>
      </c>
    </row>
    <row r="1340" spans="3:7" ht="45" x14ac:dyDescent="0.25">
      <c r="C1340" s="13">
        <v>43335</v>
      </c>
      <c r="D1340" s="5" t="s">
        <v>35</v>
      </c>
      <c r="E1340" s="14">
        <v>4911</v>
      </c>
      <c r="F1340" s="14"/>
      <c r="G1340" s="14">
        <v>1</v>
      </c>
    </row>
    <row r="1341" spans="3:7" x14ac:dyDescent="0.25">
      <c r="C1341" s="11">
        <v>43335</v>
      </c>
      <c r="D1341" s="4" t="s">
        <v>205</v>
      </c>
      <c r="E1341" s="12">
        <v>7084</v>
      </c>
      <c r="F1341" s="12">
        <v>10</v>
      </c>
      <c r="G1341" s="12"/>
    </row>
    <row r="1342" spans="3:7" ht="45" x14ac:dyDescent="0.25">
      <c r="C1342" s="13">
        <v>43335</v>
      </c>
      <c r="D1342" s="5" t="s">
        <v>233</v>
      </c>
      <c r="E1342" s="14">
        <v>4909</v>
      </c>
      <c r="F1342" s="14">
        <v>96</v>
      </c>
      <c r="G1342" s="14"/>
    </row>
    <row r="1343" spans="3:7" ht="30" x14ac:dyDescent="0.25">
      <c r="C1343" s="11">
        <v>43335</v>
      </c>
      <c r="D1343" s="4" t="s">
        <v>58</v>
      </c>
      <c r="E1343" s="12">
        <v>8824</v>
      </c>
      <c r="F1343" s="12">
        <v>20</v>
      </c>
      <c r="G1343" s="12"/>
    </row>
    <row r="1344" spans="3:7" ht="60" x14ac:dyDescent="0.25">
      <c r="C1344" s="13">
        <v>43335</v>
      </c>
      <c r="D1344" s="5" t="s">
        <v>95</v>
      </c>
      <c r="E1344" s="14">
        <v>305</v>
      </c>
      <c r="F1344" s="14"/>
      <c r="G1344" s="14">
        <v>100</v>
      </c>
    </row>
    <row r="1345" spans="3:7" x14ac:dyDescent="0.25">
      <c r="C1345" s="11">
        <v>43335</v>
      </c>
      <c r="D1345" s="4" t="s">
        <v>486</v>
      </c>
      <c r="E1345" s="12">
        <v>4900</v>
      </c>
      <c r="F1345" s="12"/>
      <c r="G1345" s="12">
        <v>115</v>
      </c>
    </row>
    <row r="1346" spans="3:7" x14ac:dyDescent="0.25">
      <c r="C1346" s="13">
        <v>43335</v>
      </c>
      <c r="D1346" s="5" t="s">
        <v>83</v>
      </c>
      <c r="E1346" s="14">
        <v>842</v>
      </c>
      <c r="F1346" s="14"/>
      <c r="G1346" s="14">
        <v>45</v>
      </c>
    </row>
    <row r="1347" spans="3:7" ht="30" x14ac:dyDescent="0.25">
      <c r="C1347" s="11">
        <v>43335</v>
      </c>
      <c r="D1347" s="4" t="s">
        <v>459</v>
      </c>
      <c r="E1347" s="12">
        <v>855</v>
      </c>
      <c r="F1347" s="12">
        <v>1</v>
      </c>
      <c r="G1347" s="12"/>
    </row>
    <row r="1348" spans="3:7" ht="30" x14ac:dyDescent="0.25">
      <c r="C1348" s="13">
        <v>43335</v>
      </c>
      <c r="D1348" s="5" t="s">
        <v>492</v>
      </c>
      <c r="E1348" s="14">
        <v>2267</v>
      </c>
      <c r="F1348" s="14">
        <v>250</v>
      </c>
      <c r="G1348" s="14"/>
    </row>
    <row r="1349" spans="3:7" x14ac:dyDescent="0.25">
      <c r="C1349" s="11">
        <v>43335</v>
      </c>
      <c r="D1349" s="4" t="s">
        <v>493</v>
      </c>
      <c r="E1349" s="12">
        <v>2268</v>
      </c>
      <c r="F1349" s="12">
        <v>200</v>
      </c>
      <c r="G1349" s="12"/>
    </row>
    <row r="1350" spans="3:7" x14ac:dyDescent="0.25">
      <c r="C1350" s="13">
        <v>43335</v>
      </c>
      <c r="D1350" s="5" t="s">
        <v>480</v>
      </c>
      <c r="E1350" s="14">
        <v>3600</v>
      </c>
      <c r="F1350" s="14"/>
      <c r="G1350" s="14">
        <v>70</v>
      </c>
    </row>
    <row r="1351" spans="3:7" ht="30" x14ac:dyDescent="0.25">
      <c r="C1351" s="11">
        <v>43335</v>
      </c>
      <c r="D1351" s="4" t="s">
        <v>485</v>
      </c>
      <c r="E1351" s="12">
        <v>8286</v>
      </c>
      <c r="F1351" s="12"/>
      <c r="G1351" s="12">
        <v>75</v>
      </c>
    </row>
    <row r="1352" spans="3:7" x14ac:dyDescent="0.25">
      <c r="C1352" s="13">
        <v>43335</v>
      </c>
      <c r="D1352" s="5" t="s">
        <v>494</v>
      </c>
      <c r="E1352" s="14">
        <v>5020</v>
      </c>
      <c r="F1352" s="14"/>
      <c r="G1352" s="14">
        <v>67</v>
      </c>
    </row>
    <row r="1353" spans="3:7" ht="30" x14ac:dyDescent="0.25">
      <c r="C1353" s="11">
        <v>43335</v>
      </c>
      <c r="D1353" s="4" t="s">
        <v>468</v>
      </c>
      <c r="E1353" s="12">
        <v>374</v>
      </c>
      <c r="F1353" s="12"/>
      <c r="G1353" s="12">
        <v>540</v>
      </c>
    </row>
    <row r="1354" spans="3:7" x14ac:dyDescent="0.25">
      <c r="C1354" s="13">
        <v>43335</v>
      </c>
      <c r="D1354" s="5" t="s">
        <v>496</v>
      </c>
      <c r="E1354" s="14">
        <v>5019</v>
      </c>
      <c r="F1354" s="14"/>
      <c r="G1354" s="14">
        <v>20</v>
      </c>
    </row>
    <row r="1355" spans="3:7" ht="30" x14ac:dyDescent="0.25">
      <c r="C1355" s="11">
        <v>43335</v>
      </c>
      <c r="D1355" s="4" t="s">
        <v>463</v>
      </c>
      <c r="E1355" s="12">
        <v>4388</v>
      </c>
      <c r="F1355" s="12"/>
      <c r="G1355" s="12">
        <v>115</v>
      </c>
    </row>
    <row r="1356" spans="3:7" x14ac:dyDescent="0.25">
      <c r="C1356" s="13">
        <v>43335</v>
      </c>
      <c r="D1356" s="5" t="s">
        <v>472</v>
      </c>
      <c r="E1356" s="14">
        <v>4916</v>
      </c>
      <c r="F1356" s="14"/>
      <c r="G1356" s="14">
        <v>115</v>
      </c>
    </row>
    <row r="1357" spans="3:7" ht="30" x14ac:dyDescent="0.25">
      <c r="C1357" s="11">
        <v>43335</v>
      </c>
      <c r="D1357" s="4" t="s">
        <v>519</v>
      </c>
      <c r="E1357" s="12">
        <v>269</v>
      </c>
      <c r="F1357" s="12"/>
      <c r="G1357" s="12">
        <v>80</v>
      </c>
    </row>
    <row r="1358" spans="3:7" ht="30" x14ac:dyDescent="0.25">
      <c r="C1358" s="13">
        <v>43335</v>
      </c>
      <c r="D1358" s="5" t="s">
        <v>497</v>
      </c>
      <c r="E1358" s="14">
        <v>236</v>
      </c>
      <c r="F1358" s="14"/>
      <c r="G1358" s="14">
        <v>300</v>
      </c>
    </row>
    <row r="1359" spans="3:7" ht="30" x14ac:dyDescent="0.25">
      <c r="C1359" s="11">
        <v>43335</v>
      </c>
      <c r="D1359" s="4" t="s">
        <v>470</v>
      </c>
      <c r="E1359" s="12">
        <v>5120</v>
      </c>
      <c r="F1359" s="12"/>
      <c r="G1359" s="12">
        <v>400</v>
      </c>
    </row>
    <row r="1360" spans="3:7" ht="30" x14ac:dyDescent="0.25">
      <c r="C1360" s="13">
        <v>43335</v>
      </c>
      <c r="D1360" s="5" t="s">
        <v>498</v>
      </c>
      <c r="E1360" s="14">
        <v>5119</v>
      </c>
      <c r="F1360" s="14"/>
      <c r="G1360" s="14">
        <v>1200</v>
      </c>
    </row>
    <row r="1361" spans="3:7" ht="30" x14ac:dyDescent="0.25">
      <c r="C1361" s="11">
        <v>43335</v>
      </c>
      <c r="D1361" s="4" t="s">
        <v>499</v>
      </c>
      <c r="E1361" s="12">
        <v>5118</v>
      </c>
      <c r="F1361" s="12"/>
      <c r="G1361" s="12">
        <v>2400</v>
      </c>
    </row>
    <row r="1362" spans="3:7" ht="30" x14ac:dyDescent="0.25">
      <c r="C1362" s="13">
        <v>43335</v>
      </c>
      <c r="D1362" s="5" t="s">
        <v>481</v>
      </c>
      <c r="E1362" s="14">
        <v>274</v>
      </c>
      <c r="F1362" s="14"/>
      <c r="G1362" s="14">
        <v>332</v>
      </c>
    </row>
    <row r="1363" spans="3:7" ht="30" x14ac:dyDescent="0.25">
      <c r="C1363" s="11">
        <v>43335</v>
      </c>
      <c r="D1363" s="4" t="s">
        <v>471</v>
      </c>
      <c r="E1363" s="12">
        <v>369</v>
      </c>
      <c r="F1363" s="12">
        <v>50</v>
      </c>
      <c r="G1363" s="12"/>
    </row>
    <row r="1364" spans="3:7" ht="30" x14ac:dyDescent="0.25">
      <c r="C1364" s="13">
        <v>43335</v>
      </c>
      <c r="D1364" s="5" t="s">
        <v>473</v>
      </c>
      <c r="E1364" s="14">
        <v>367</v>
      </c>
      <c r="F1364" s="14"/>
      <c r="G1364" s="14">
        <v>210</v>
      </c>
    </row>
    <row r="1365" spans="3:7" x14ac:dyDescent="0.25">
      <c r="C1365" s="11">
        <v>43335</v>
      </c>
      <c r="D1365" s="4" t="s">
        <v>474</v>
      </c>
      <c r="E1365" s="12">
        <v>365</v>
      </c>
      <c r="F1365" s="12"/>
      <c r="G1365" s="12">
        <v>330</v>
      </c>
    </row>
    <row r="1366" spans="3:7" x14ac:dyDescent="0.25">
      <c r="C1366" s="13">
        <v>43335</v>
      </c>
      <c r="D1366" s="5" t="s">
        <v>502</v>
      </c>
      <c r="E1366" s="14">
        <v>364</v>
      </c>
      <c r="F1366" s="14"/>
      <c r="G1366" s="14">
        <v>54</v>
      </c>
    </row>
    <row r="1367" spans="3:7" x14ac:dyDescent="0.25">
      <c r="C1367" s="11">
        <v>43335</v>
      </c>
      <c r="D1367" s="4" t="s">
        <v>503</v>
      </c>
      <c r="E1367" s="12">
        <v>366</v>
      </c>
      <c r="F1367" s="12"/>
      <c r="G1367" s="12">
        <v>330</v>
      </c>
    </row>
    <row r="1368" spans="3:7" ht="30" x14ac:dyDescent="0.25">
      <c r="C1368" s="13">
        <v>43335</v>
      </c>
      <c r="D1368" s="5" t="s">
        <v>504</v>
      </c>
      <c r="E1368" s="14">
        <v>5087</v>
      </c>
      <c r="F1368" s="14"/>
      <c r="G1368" s="14">
        <v>41</v>
      </c>
    </row>
    <row r="1369" spans="3:7" ht="30" x14ac:dyDescent="0.25">
      <c r="C1369" s="11">
        <v>43335</v>
      </c>
      <c r="D1369" s="4" t="s">
        <v>469</v>
      </c>
      <c r="E1369" s="12">
        <v>372</v>
      </c>
      <c r="F1369" s="12"/>
      <c r="G1369" s="12">
        <v>100</v>
      </c>
    </row>
    <row r="1370" spans="3:7" ht="30" x14ac:dyDescent="0.25">
      <c r="C1370" s="13">
        <v>43335</v>
      </c>
      <c r="D1370" s="5" t="s">
        <v>505</v>
      </c>
      <c r="E1370" s="14">
        <v>371</v>
      </c>
      <c r="F1370" s="14"/>
      <c r="G1370" s="14">
        <v>900</v>
      </c>
    </row>
    <row r="1371" spans="3:7" ht="45" x14ac:dyDescent="0.25">
      <c r="C1371" s="11">
        <v>43335</v>
      </c>
      <c r="D1371" s="4" t="s">
        <v>221</v>
      </c>
      <c r="E1371" s="12">
        <v>4907</v>
      </c>
      <c r="F1371" s="12"/>
      <c r="G1371" s="12">
        <v>1</v>
      </c>
    </row>
    <row r="1372" spans="3:7" ht="30" x14ac:dyDescent="0.25">
      <c r="C1372" s="13">
        <v>43335</v>
      </c>
      <c r="D1372" s="5" t="s">
        <v>452</v>
      </c>
      <c r="E1372" s="14" t="s">
        <v>453</v>
      </c>
      <c r="F1372" s="14"/>
      <c r="G1372" s="14">
        <v>1</v>
      </c>
    </row>
    <row r="1373" spans="3:7" ht="30" x14ac:dyDescent="0.25">
      <c r="C1373" s="11">
        <v>43335</v>
      </c>
      <c r="D1373" s="4" t="s">
        <v>301</v>
      </c>
      <c r="E1373" s="12" t="s">
        <v>302</v>
      </c>
      <c r="F1373" s="12"/>
      <c r="G1373" s="12">
        <v>1</v>
      </c>
    </row>
    <row r="1374" spans="3:7" ht="30" x14ac:dyDescent="0.25">
      <c r="C1374" s="13">
        <v>43335</v>
      </c>
      <c r="D1374" s="5" t="s">
        <v>459</v>
      </c>
      <c r="E1374" s="14">
        <v>855</v>
      </c>
      <c r="F1374" s="14"/>
      <c r="G1374" s="14">
        <v>2</v>
      </c>
    </row>
    <row r="1375" spans="3:7" ht="30" x14ac:dyDescent="0.25">
      <c r="C1375" s="11">
        <v>43335</v>
      </c>
      <c r="D1375" s="4" t="s">
        <v>492</v>
      </c>
      <c r="E1375" s="12">
        <v>2267</v>
      </c>
      <c r="F1375" s="12"/>
      <c r="G1375" s="12">
        <v>500</v>
      </c>
    </row>
    <row r="1376" spans="3:7" x14ac:dyDescent="0.25">
      <c r="C1376" s="13">
        <v>43335</v>
      </c>
      <c r="D1376" s="5" t="s">
        <v>472</v>
      </c>
      <c r="E1376" s="14">
        <v>4916</v>
      </c>
      <c r="F1376" s="14"/>
      <c r="G1376" s="14">
        <v>30</v>
      </c>
    </row>
    <row r="1377" spans="3:7" ht="30" x14ac:dyDescent="0.25">
      <c r="C1377" s="11">
        <v>43335</v>
      </c>
      <c r="D1377" s="4" t="s">
        <v>463</v>
      </c>
      <c r="E1377" s="12">
        <v>4388</v>
      </c>
      <c r="F1377" s="12"/>
      <c r="G1377" s="12">
        <v>30</v>
      </c>
    </row>
    <row r="1378" spans="3:7" x14ac:dyDescent="0.25">
      <c r="C1378" s="13">
        <v>43335</v>
      </c>
      <c r="D1378" s="5" t="s">
        <v>502</v>
      </c>
      <c r="E1378" s="14">
        <v>364</v>
      </c>
      <c r="F1378" s="14"/>
      <c r="G1378" s="14">
        <v>100</v>
      </c>
    </row>
    <row r="1379" spans="3:7" ht="30" x14ac:dyDescent="0.25">
      <c r="C1379" s="11">
        <v>43335</v>
      </c>
      <c r="D1379" s="4" t="s">
        <v>33</v>
      </c>
      <c r="E1379" s="12">
        <v>392</v>
      </c>
      <c r="F1379" s="12"/>
      <c r="G1379" s="12">
        <v>1</v>
      </c>
    </row>
    <row r="1380" spans="3:7" ht="45" x14ac:dyDescent="0.25">
      <c r="C1380" s="13">
        <v>43335</v>
      </c>
      <c r="D1380" s="5" t="s">
        <v>41</v>
      </c>
      <c r="E1380" s="14">
        <v>765</v>
      </c>
      <c r="F1380" s="14"/>
      <c r="G1380" s="14">
        <v>1</v>
      </c>
    </row>
    <row r="1381" spans="3:7" ht="30" x14ac:dyDescent="0.25">
      <c r="C1381" s="11">
        <v>43334</v>
      </c>
      <c r="D1381" s="4" t="s">
        <v>65</v>
      </c>
      <c r="E1381" s="12">
        <v>256</v>
      </c>
      <c r="F1381" s="12"/>
      <c r="G1381" s="12">
        <v>2</v>
      </c>
    </row>
    <row r="1382" spans="3:7" ht="30" x14ac:dyDescent="0.25">
      <c r="C1382" s="13">
        <v>43334</v>
      </c>
      <c r="D1382" s="5" t="s">
        <v>209</v>
      </c>
      <c r="E1382" s="14">
        <v>174</v>
      </c>
      <c r="F1382" s="14"/>
      <c r="G1382" s="14">
        <v>11</v>
      </c>
    </row>
    <row r="1383" spans="3:7" ht="30" x14ac:dyDescent="0.25">
      <c r="C1383" s="11">
        <v>43334</v>
      </c>
      <c r="D1383" s="4" t="s">
        <v>505</v>
      </c>
      <c r="E1383" s="12">
        <v>371</v>
      </c>
      <c r="F1383" s="12">
        <v>1000</v>
      </c>
      <c r="G1383" s="12"/>
    </row>
    <row r="1384" spans="3:7" ht="30" x14ac:dyDescent="0.25">
      <c r="C1384" s="13">
        <v>43334</v>
      </c>
      <c r="D1384" s="5" t="s">
        <v>468</v>
      </c>
      <c r="E1384" s="14">
        <v>374</v>
      </c>
      <c r="F1384" s="14">
        <v>400</v>
      </c>
      <c r="G1384" s="14"/>
    </row>
    <row r="1385" spans="3:7" ht="30" x14ac:dyDescent="0.25">
      <c r="C1385" s="11">
        <v>43334</v>
      </c>
      <c r="D1385" s="4" t="s">
        <v>126</v>
      </c>
      <c r="E1385" s="12">
        <v>4738</v>
      </c>
      <c r="F1385" s="12"/>
      <c r="G1385" s="12">
        <v>1</v>
      </c>
    </row>
    <row r="1386" spans="3:7" ht="30" x14ac:dyDescent="0.25">
      <c r="C1386" s="13">
        <v>43334</v>
      </c>
      <c r="D1386" s="5" t="s">
        <v>76</v>
      </c>
      <c r="E1386" s="14">
        <v>1429</v>
      </c>
      <c r="F1386" s="14"/>
      <c r="G1386" s="14">
        <v>10</v>
      </c>
    </row>
    <row r="1387" spans="3:7" ht="30" x14ac:dyDescent="0.25">
      <c r="C1387" s="11">
        <v>43334</v>
      </c>
      <c r="D1387" s="4" t="s">
        <v>21</v>
      </c>
      <c r="E1387" s="12">
        <v>4864</v>
      </c>
      <c r="F1387" s="12"/>
      <c r="G1387" s="12">
        <v>2</v>
      </c>
    </row>
    <row r="1388" spans="3:7" ht="45" x14ac:dyDescent="0.25">
      <c r="C1388" s="13">
        <v>43334</v>
      </c>
      <c r="D1388" s="5" t="s">
        <v>35</v>
      </c>
      <c r="E1388" s="14">
        <v>4911</v>
      </c>
      <c r="F1388" s="14"/>
      <c r="G1388" s="14">
        <v>1</v>
      </c>
    </row>
    <row r="1389" spans="3:7" ht="60" x14ac:dyDescent="0.25">
      <c r="C1389" s="11">
        <v>43334</v>
      </c>
      <c r="D1389" s="4" t="s">
        <v>81</v>
      </c>
      <c r="E1389" s="12">
        <v>8957</v>
      </c>
      <c r="F1389" s="12">
        <v>4</v>
      </c>
      <c r="G1389" s="12"/>
    </row>
    <row r="1390" spans="3:7" ht="45" x14ac:dyDescent="0.25">
      <c r="C1390" s="13">
        <v>43334</v>
      </c>
      <c r="D1390" s="5" t="s">
        <v>260</v>
      </c>
      <c r="E1390" s="14">
        <v>5679</v>
      </c>
      <c r="F1390" s="14">
        <v>80</v>
      </c>
      <c r="G1390" s="14"/>
    </row>
    <row r="1391" spans="3:7" ht="30" x14ac:dyDescent="0.25">
      <c r="C1391" s="11">
        <v>43334</v>
      </c>
      <c r="D1391" s="4" t="s">
        <v>42</v>
      </c>
      <c r="E1391" s="12">
        <v>187</v>
      </c>
      <c r="F1391" s="12">
        <v>300</v>
      </c>
      <c r="G1391" s="12"/>
    </row>
    <row r="1392" spans="3:7" ht="30" x14ac:dyDescent="0.25">
      <c r="C1392" s="13">
        <v>43334</v>
      </c>
      <c r="D1392" s="5" t="s">
        <v>44</v>
      </c>
      <c r="E1392" s="14">
        <v>188</v>
      </c>
      <c r="F1392" s="14">
        <v>550</v>
      </c>
      <c r="G1392" s="14"/>
    </row>
    <row r="1393" spans="3:7" x14ac:dyDescent="0.25">
      <c r="C1393" s="11">
        <v>43334</v>
      </c>
      <c r="D1393" s="4" t="s">
        <v>201</v>
      </c>
      <c r="E1393" s="12">
        <v>8764</v>
      </c>
      <c r="F1393" s="12"/>
      <c r="G1393" s="12">
        <v>1</v>
      </c>
    </row>
    <row r="1394" spans="3:7" ht="45" x14ac:dyDescent="0.25">
      <c r="C1394" s="13">
        <v>43334</v>
      </c>
      <c r="D1394" s="5" t="s">
        <v>35</v>
      </c>
      <c r="E1394" s="14">
        <v>4911</v>
      </c>
      <c r="F1394" s="14"/>
      <c r="G1394" s="14">
        <v>1</v>
      </c>
    </row>
    <row r="1395" spans="3:7" ht="45" x14ac:dyDescent="0.25">
      <c r="C1395" s="11">
        <v>43334</v>
      </c>
      <c r="D1395" s="4" t="s">
        <v>233</v>
      </c>
      <c r="E1395" s="12">
        <v>4909</v>
      </c>
      <c r="F1395" s="12"/>
      <c r="G1395" s="12">
        <v>1</v>
      </c>
    </row>
    <row r="1396" spans="3:7" ht="45" x14ac:dyDescent="0.25">
      <c r="C1396" s="13">
        <v>43334</v>
      </c>
      <c r="D1396" s="5" t="s">
        <v>188</v>
      </c>
      <c r="E1396" s="14">
        <v>4910</v>
      </c>
      <c r="F1396" s="14"/>
      <c r="G1396" s="14">
        <v>2</v>
      </c>
    </row>
    <row r="1397" spans="3:7" ht="30" x14ac:dyDescent="0.25">
      <c r="C1397" s="11">
        <v>43334</v>
      </c>
      <c r="D1397" s="4" t="s">
        <v>402</v>
      </c>
      <c r="E1397" s="12">
        <v>2233</v>
      </c>
      <c r="F1397" s="12">
        <v>100</v>
      </c>
      <c r="G1397" s="12"/>
    </row>
    <row r="1398" spans="3:7" ht="30" x14ac:dyDescent="0.25">
      <c r="C1398" s="13">
        <v>43334</v>
      </c>
      <c r="D1398" s="5" t="s">
        <v>66</v>
      </c>
      <c r="E1398" s="14">
        <v>2234</v>
      </c>
      <c r="F1398" s="14">
        <v>200</v>
      </c>
      <c r="G1398" s="14"/>
    </row>
    <row r="1399" spans="3:7" x14ac:dyDescent="0.25">
      <c r="C1399" s="11">
        <v>43334</v>
      </c>
      <c r="D1399" s="4" t="s">
        <v>251</v>
      </c>
      <c r="E1399" s="12">
        <v>7088</v>
      </c>
      <c r="F1399" s="12">
        <v>20</v>
      </c>
      <c r="G1399" s="12"/>
    </row>
    <row r="1400" spans="3:7" x14ac:dyDescent="0.25">
      <c r="C1400" s="13">
        <v>43334</v>
      </c>
      <c r="D1400" s="5" t="s">
        <v>507</v>
      </c>
      <c r="E1400" s="14">
        <v>7978</v>
      </c>
      <c r="F1400" s="14"/>
      <c r="G1400" s="14">
        <v>1</v>
      </c>
    </row>
    <row r="1401" spans="3:7" x14ac:dyDescent="0.25">
      <c r="C1401" s="11">
        <v>43334</v>
      </c>
      <c r="D1401" s="4" t="s">
        <v>34</v>
      </c>
      <c r="E1401" s="12">
        <v>520</v>
      </c>
      <c r="F1401" s="12"/>
      <c r="G1401" s="12">
        <v>2</v>
      </c>
    </row>
    <row r="1402" spans="3:7" ht="30" x14ac:dyDescent="0.25">
      <c r="C1402" s="13">
        <v>43334</v>
      </c>
      <c r="D1402" s="5" t="s">
        <v>31</v>
      </c>
      <c r="E1402" s="14">
        <v>611</v>
      </c>
      <c r="F1402" s="14"/>
      <c r="G1402" s="14">
        <v>5</v>
      </c>
    </row>
    <row r="1403" spans="3:7" ht="45" x14ac:dyDescent="0.25">
      <c r="C1403" s="11">
        <v>43334</v>
      </c>
      <c r="D1403" s="4" t="s">
        <v>29</v>
      </c>
      <c r="E1403" s="12">
        <v>610</v>
      </c>
      <c r="F1403" s="12"/>
      <c r="G1403" s="12">
        <v>2</v>
      </c>
    </row>
    <row r="1404" spans="3:7" ht="30" x14ac:dyDescent="0.25">
      <c r="C1404" s="13">
        <v>43334</v>
      </c>
      <c r="D1404" s="5" t="s">
        <v>30</v>
      </c>
      <c r="E1404" s="14">
        <v>609</v>
      </c>
      <c r="F1404" s="14"/>
      <c r="G1404" s="14">
        <v>3</v>
      </c>
    </row>
    <row r="1405" spans="3:7" x14ac:dyDescent="0.25">
      <c r="C1405" s="11">
        <v>43334</v>
      </c>
      <c r="D1405" s="4" t="s">
        <v>237</v>
      </c>
      <c r="E1405" s="12">
        <v>643</v>
      </c>
      <c r="F1405" s="12"/>
      <c r="G1405" s="12">
        <v>1</v>
      </c>
    </row>
    <row r="1406" spans="3:7" ht="30" x14ac:dyDescent="0.25">
      <c r="C1406" s="13">
        <v>43334</v>
      </c>
      <c r="D1406" s="5" t="s">
        <v>238</v>
      </c>
      <c r="E1406" s="14">
        <v>4519</v>
      </c>
      <c r="F1406" s="14"/>
      <c r="G1406" s="14">
        <v>1</v>
      </c>
    </row>
    <row r="1407" spans="3:7" ht="30" x14ac:dyDescent="0.25">
      <c r="C1407" s="11">
        <v>43334</v>
      </c>
      <c r="D1407" s="4" t="s">
        <v>240</v>
      </c>
      <c r="E1407" s="12">
        <v>4520</v>
      </c>
      <c r="F1407" s="12"/>
      <c r="G1407" s="12">
        <v>1</v>
      </c>
    </row>
    <row r="1408" spans="3:7" ht="30" x14ac:dyDescent="0.25">
      <c r="C1408" s="13">
        <v>43334</v>
      </c>
      <c r="D1408" s="5" t="s">
        <v>53</v>
      </c>
      <c r="E1408" s="14">
        <v>741</v>
      </c>
      <c r="F1408" s="14"/>
      <c r="G1408" s="14">
        <v>1</v>
      </c>
    </row>
    <row r="1409" spans="3:7" ht="30" x14ac:dyDescent="0.25">
      <c r="C1409" s="11">
        <v>43334</v>
      </c>
      <c r="D1409" s="4" t="s">
        <v>54</v>
      </c>
      <c r="E1409" s="12">
        <v>7825</v>
      </c>
      <c r="F1409" s="12"/>
      <c r="G1409" s="12">
        <v>1</v>
      </c>
    </row>
    <row r="1410" spans="3:7" ht="30" x14ac:dyDescent="0.25">
      <c r="C1410" s="13">
        <v>43334</v>
      </c>
      <c r="D1410" s="5" t="s">
        <v>241</v>
      </c>
      <c r="E1410" s="14">
        <v>2269</v>
      </c>
      <c r="F1410" s="14"/>
      <c r="G1410" s="14">
        <v>3</v>
      </c>
    </row>
    <row r="1411" spans="3:7" ht="30" x14ac:dyDescent="0.25">
      <c r="C1411" s="11">
        <v>43334</v>
      </c>
      <c r="D1411" s="4" t="s">
        <v>57</v>
      </c>
      <c r="E1411" s="12">
        <v>8825</v>
      </c>
      <c r="F1411" s="12"/>
      <c r="G1411" s="12">
        <v>1</v>
      </c>
    </row>
    <row r="1412" spans="3:7" ht="30" x14ac:dyDescent="0.25">
      <c r="C1412" s="13">
        <v>43334</v>
      </c>
      <c r="D1412" s="5" t="s">
        <v>58</v>
      </c>
      <c r="E1412" s="14">
        <v>8824</v>
      </c>
      <c r="F1412" s="14"/>
      <c r="G1412" s="14">
        <v>1</v>
      </c>
    </row>
    <row r="1413" spans="3:7" ht="30" x14ac:dyDescent="0.25">
      <c r="C1413" s="11">
        <v>43334</v>
      </c>
      <c r="D1413" s="4" t="s">
        <v>59</v>
      </c>
      <c r="E1413" s="12">
        <v>8823</v>
      </c>
      <c r="F1413" s="12"/>
      <c r="G1413" s="12">
        <v>3</v>
      </c>
    </row>
    <row r="1414" spans="3:7" x14ac:dyDescent="0.25">
      <c r="C1414" s="13">
        <v>43334</v>
      </c>
      <c r="D1414" s="5" t="s">
        <v>8</v>
      </c>
      <c r="E1414" s="14">
        <v>7094</v>
      </c>
      <c r="F1414" s="14"/>
      <c r="G1414" s="14">
        <v>1</v>
      </c>
    </row>
    <row r="1415" spans="3:7" ht="45" x14ac:dyDescent="0.25">
      <c r="C1415" s="11">
        <v>43334</v>
      </c>
      <c r="D1415" s="4" t="s">
        <v>61</v>
      </c>
      <c r="E1415" s="12">
        <v>874</v>
      </c>
      <c r="F1415" s="12"/>
      <c r="G1415" s="12">
        <v>1</v>
      </c>
    </row>
    <row r="1416" spans="3:7" ht="45" x14ac:dyDescent="0.25">
      <c r="C1416" s="13">
        <v>43334</v>
      </c>
      <c r="D1416" s="5" t="s">
        <v>19</v>
      </c>
      <c r="E1416" s="14">
        <v>5709</v>
      </c>
      <c r="F1416" s="14"/>
      <c r="G1416" s="14">
        <v>100</v>
      </c>
    </row>
    <row r="1417" spans="3:7" ht="30" x14ac:dyDescent="0.25">
      <c r="C1417" s="11">
        <v>43334</v>
      </c>
      <c r="D1417" s="4" t="s">
        <v>242</v>
      </c>
      <c r="E1417" s="12">
        <v>276</v>
      </c>
      <c r="F1417" s="12"/>
      <c r="G1417" s="12">
        <v>4</v>
      </c>
    </row>
    <row r="1418" spans="3:7" ht="45" x14ac:dyDescent="0.25">
      <c r="C1418" s="13">
        <v>43334</v>
      </c>
      <c r="D1418" s="5" t="s">
        <v>64</v>
      </c>
      <c r="E1418" s="14">
        <v>7623</v>
      </c>
      <c r="F1418" s="14"/>
      <c r="G1418" s="14">
        <v>6</v>
      </c>
    </row>
    <row r="1419" spans="3:7" ht="30" x14ac:dyDescent="0.25">
      <c r="C1419" s="11">
        <v>43334</v>
      </c>
      <c r="D1419" s="4" t="s">
        <v>301</v>
      </c>
      <c r="E1419" s="12" t="s">
        <v>302</v>
      </c>
      <c r="F1419" s="12"/>
      <c r="G1419" s="12">
        <v>1</v>
      </c>
    </row>
    <row r="1420" spans="3:7" ht="30" x14ac:dyDescent="0.25">
      <c r="C1420" s="13">
        <v>43334</v>
      </c>
      <c r="D1420" s="5" t="s">
        <v>226</v>
      </c>
      <c r="E1420" s="14" t="s">
        <v>227</v>
      </c>
      <c r="F1420" s="14"/>
      <c r="G1420" s="14">
        <v>1</v>
      </c>
    </row>
    <row r="1421" spans="3:7" ht="30" x14ac:dyDescent="0.25">
      <c r="C1421" s="11">
        <v>43334</v>
      </c>
      <c r="D1421" s="4" t="s">
        <v>548</v>
      </c>
      <c r="E1421" s="12" t="s">
        <v>549</v>
      </c>
      <c r="F1421" s="12"/>
      <c r="G1421" s="12">
        <v>1</v>
      </c>
    </row>
    <row r="1422" spans="3:7" ht="30" x14ac:dyDescent="0.25">
      <c r="C1422" s="13">
        <v>43334</v>
      </c>
      <c r="D1422" s="5" t="s">
        <v>178</v>
      </c>
      <c r="E1422" s="14" t="s">
        <v>179</v>
      </c>
      <c r="F1422" s="14"/>
      <c r="G1422" s="14">
        <v>2</v>
      </c>
    </row>
    <row r="1423" spans="3:7" ht="30" x14ac:dyDescent="0.25">
      <c r="C1423" s="11">
        <v>43334</v>
      </c>
      <c r="D1423" s="4" t="s">
        <v>538</v>
      </c>
      <c r="E1423" s="12" t="s">
        <v>539</v>
      </c>
      <c r="F1423" s="12"/>
      <c r="G1423" s="12">
        <v>1</v>
      </c>
    </row>
    <row r="1424" spans="3:7" ht="30" x14ac:dyDescent="0.25">
      <c r="C1424" s="13">
        <v>43334</v>
      </c>
      <c r="D1424" s="5" t="s">
        <v>96</v>
      </c>
      <c r="E1424" s="14" t="s">
        <v>97</v>
      </c>
      <c r="F1424" s="14"/>
      <c r="G1424" s="14">
        <v>3</v>
      </c>
    </row>
    <row r="1425" spans="3:7" ht="30" x14ac:dyDescent="0.25">
      <c r="C1425" s="11">
        <v>43334</v>
      </c>
      <c r="D1425" s="4" t="s">
        <v>126</v>
      </c>
      <c r="E1425" s="12">
        <v>4738</v>
      </c>
      <c r="F1425" s="12"/>
      <c r="G1425" s="12">
        <v>1</v>
      </c>
    </row>
    <row r="1426" spans="3:7" ht="60" x14ac:dyDescent="0.25">
      <c r="C1426" s="13">
        <v>43334</v>
      </c>
      <c r="D1426" s="5" t="s">
        <v>222</v>
      </c>
      <c r="E1426" s="14">
        <v>9028</v>
      </c>
      <c r="F1426" s="14"/>
      <c r="G1426" s="14">
        <v>1</v>
      </c>
    </row>
    <row r="1427" spans="3:7" ht="60" x14ac:dyDescent="0.25">
      <c r="C1427" s="11">
        <v>43333</v>
      </c>
      <c r="D1427" s="4" t="s">
        <v>550</v>
      </c>
      <c r="E1427" s="12">
        <v>10838</v>
      </c>
      <c r="F1427" s="12"/>
      <c r="G1427" s="12">
        <v>1</v>
      </c>
    </row>
    <row r="1428" spans="3:7" ht="30" x14ac:dyDescent="0.25">
      <c r="C1428" s="13">
        <v>43333</v>
      </c>
      <c r="D1428" s="5" t="s">
        <v>54</v>
      </c>
      <c r="E1428" s="14">
        <v>7825</v>
      </c>
      <c r="F1428" s="14"/>
      <c r="G1428" s="14">
        <v>1</v>
      </c>
    </row>
    <row r="1429" spans="3:7" ht="30" x14ac:dyDescent="0.25">
      <c r="C1429" s="11">
        <v>43333</v>
      </c>
      <c r="D1429" s="4" t="s">
        <v>54</v>
      </c>
      <c r="E1429" s="12">
        <v>7825</v>
      </c>
      <c r="F1429" s="12"/>
      <c r="G1429" s="12">
        <v>1</v>
      </c>
    </row>
    <row r="1430" spans="3:7" ht="45" x14ac:dyDescent="0.25">
      <c r="C1430" s="13">
        <v>43333</v>
      </c>
      <c r="D1430" s="5" t="s">
        <v>191</v>
      </c>
      <c r="E1430" s="14">
        <v>304</v>
      </c>
      <c r="F1430" s="14"/>
      <c r="G1430" s="14">
        <v>3</v>
      </c>
    </row>
    <row r="1431" spans="3:7" ht="30" x14ac:dyDescent="0.25">
      <c r="C1431" s="11">
        <v>43333</v>
      </c>
      <c r="D1431" s="4" t="s">
        <v>436</v>
      </c>
      <c r="E1431" s="12">
        <v>792</v>
      </c>
      <c r="F1431" s="12"/>
      <c r="G1431" s="12">
        <v>1</v>
      </c>
    </row>
    <row r="1432" spans="3:7" ht="30" x14ac:dyDescent="0.25">
      <c r="C1432" s="13">
        <v>43333</v>
      </c>
      <c r="D1432" s="5" t="s">
        <v>399</v>
      </c>
      <c r="E1432" s="14">
        <v>796</v>
      </c>
      <c r="F1432" s="14"/>
      <c r="G1432" s="14">
        <v>1</v>
      </c>
    </row>
    <row r="1433" spans="3:7" ht="30" x14ac:dyDescent="0.25">
      <c r="C1433" s="11">
        <v>43333</v>
      </c>
      <c r="D1433" s="4" t="s">
        <v>66</v>
      </c>
      <c r="E1433" s="12">
        <v>2234</v>
      </c>
      <c r="F1433" s="12"/>
      <c r="G1433" s="12">
        <v>19</v>
      </c>
    </row>
    <row r="1434" spans="3:7" x14ac:dyDescent="0.25">
      <c r="C1434" s="13">
        <v>43333</v>
      </c>
      <c r="D1434" s="5" t="s">
        <v>127</v>
      </c>
      <c r="E1434" s="14">
        <v>7360</v>
      </c>
      <c r="F1434" s="14"/>
      <c r="G1434" s="14">
        <v>1</v>
      </c>
    </row>
    <row r="1435" spans="3:7" x14ac:dyDescent="0.25">
      <c r="C1435" s="11">
        <v>43333</v>
      </c>
      <c r="D1435" s="4" t="s">
        <v>230</v>
      </c>
      <c r="E1435" s="12">
        <v>7359</v>
      </c>
      <c r="F1435" s="12"/>
      <c r="G1435" s="12">
        <v>1</v>
      </c>
    </row>
    <row r="1436" spans="3:7" ht="30" x14ac:dyDescent="0.25">
      <c r="C1436" s="13">
        <v>43333</v>
      </c>
      <c r="D1436" s="5" t="s">
        <v>211</v>
      </c>
      <c r="E1436" s="14">
        <v>9702</v>
      </c>
      <c r="F1436" s="14"/>
      <c r="G1436" s="14">
        <v>10</v>
      </c>
    </row>
    <row r="1437" spans="3:7" ht="30" x14ac:dyDescent="0.25">
      <c r="C1437" s="11">
        <v>43333</v>
      </c>
      <c r="D1437" s="4" t="s">
        <v>438</v>
      </c>
      <c r="E1437" s="12">
        <v>8799</v>
      </c>
      <c r="F1437" s="12">
        <v>1</v>
      </c>
      <c r="G1437" s="12"/>
    </row>
    <row r="1438" spans="3:7" ht="30" x14ac:dyDescent="0.25">
      <c r="C1438" s="13">
        <v>43333</v>
      </c>
      <c r="D1438" s="5" t="s">
        <v>51</v>
      </c>
      <c r="E1438" s="14">
        <v>1444</v>
      </c>
      <c r="F1438" s="14">
        <v>310</v>
      </c>
      <c r="G1438" s="14"/>
    </row>
    <row r="1439" spans="3:7" ht="60" x14ac:dyDescent="0.25">
      <c r="C1439" s="11">
        <v>43333</v>
      </c>
      <c r="D1439" s="4" t="s">
        <v>222</v>
      </c>
      <c r="E1439" s="12">
        <v>9028</v>
      </c>
      <c r="F1439" s="12"/>
      <c r="G1439" s="12">
        <v>1</v>
      </c>
    </row>
    <row r="1440" spans="3:7" x14ac:dyDescent="0.25">
      <c r="C1440" s="13">
        <v>43333</v>
      </c>
      <c r="D1440" s="5" t="s">
        <v>435</v>
      </c>
      <c r="E1440" s="14">
        <v>4350</v>
      </c>
      <c r="F1440" s="14"/>
      <c r="G1440" s="14">
        <v>1</v>
      </c>
    </row>
    <row r="1441" spans="3:7" ht="30" x14ac:dyDescent="0.25">
      <c r="C1441" s="11">
        <v>43333</v>
      </c>
      <c r="D1441" s="4" t="s">
        <v>299</v>
      </c>
      <c r="E1441" s="12">
        <v>1494</v>
      </c>
      <c r="F1441" s="12"/>
      <c r="G1441" s="12">
        <v>1</v>
      </c>
    </row>
    <row r="1442" spans="3:7" ht="45" x14ac:dyDescent="0.25">
      <c r="C1442" s="13">
        <v>43333</v>
      </c>
      <c r="D1442" s="5" t="s">
        <v>520</v>
      </c>
      <c r="E1442" s="14">
        <v>904</v>
      </c>
      <c r="F1442" s="14"/>
      <c r="G1442" s="14">
        <v>2</v>
      </c>
    </row>
    <row r="1443" spans="3:7" ht="45" x14ac:dyDescent="0.25">
      <c r="C1443" s="11">
        <v>43333</v>
      </c>
      <c r="D1443" s="4" t="s">
        <v>156</v>
      </c>
      <c r="E1443" s="12">
        <v>1470</v>
      </c>
      <c r="F1443" s="12">
        <v>1</v>
      </c>
      <c r="G1443" s="12"/>
    </row>
    <row r="1444" spans="3:7" ht="45" x14ac:dyDescent="0.25">
      <c r="C1444" s="13">
        <v>43333</v>
      </c>
      <c r="D1444" s="5" t="s">
        <v>124</v>
      </c>
      <c r="E1444" s="14">
        <v>7681</v>
      </c>
      <c r="F1444" s="14"/>
      <c r="G1444" s="14">
        <v>1</v>
      </c>
    </row>
    <row r="1445" spans="3:7" ht="30" x14ac:dyDescent="0.25">
      <c r="C1445" s="11">
        <v>43333</v>
      </c>
      <c r="D1445" s="4" t="s">
        <v>32</v>
      </c>
      <c r="E1445" s="12">
        <v>4523</v>
      </c>
      <c r="F1445" s="12"/>
      <c r="G1445" s="12">
        <v>4</v>
      </c>
    </row>
    <row r="1446" spans="3:7" ht="30" x14ac:dyDescent="0.25">
      <c r="C1446" s="13">
        <v>43333</v>
      </c>
      <c r="D1446" s="5" t="s">
        <v>65</v>
      </c>
      <c r="E1446" s="14">
        <v>256</v>
      </c>
      <c r="F1446" s="14"/>
      <c r="G1446" s="14">
        <v>6</v>
      </c>
    </row>
    <row r="1447" spans="3:7" ht="30" x14ac:dyDescent="0.25">
      <c r="C1447" s="11">
        <v>43333</v>
      </c>
      <c r="D1447" s="4" t="s">
        <v>54</v>
      </c>
      <c r="E1447" s="12">
        <v>7825</v>
      </c>
      <c r="F1447" s="12"/>
      <c r="G1447" s="12">
        <v>4</v>
      </c>
    </row>
    <row r="1448" spans="3:7" ht="30" x14ac:dyDescent="0.25">
      <c r="C1448" s="13">
        <v>43333</v>
      </c>
      <c r="D1448" s="5" t="s">
        <v>126</v>
      </c>
      <c r="E1448" s="14">
        <v>4738</v>
      </c>
      <c r="F1448" s="14"/>
      <c r="G1448" s="14">
        <v>12</v>
      </c>
    </row>
    <row r="1449" spans="3:7" x14ac:dyDescent="0.25">
      <c r="C1449" s="11">
        <v>43333</v>
      </c>
      <c r="D1449" s="4" t="s">
        <v>472</v>
      </c>
      <c r="E1449" s="12">
        <v>4916</v>
      </c>
      <c r="F1449" s="12">
        <v>115</v>
      </c>
      <c r="G1449" s="12"/>
    </row>
    <row r="1450" spans="3:7" ht="30" x14ac:dyDescent="0.25">
      <c r="C1450" s="13">
        <v>43333</v>
      </c>
      <c r="D1450" s="5" t="s">
        <v>463</v>
      </c>
      <c r="E1450" s="14">
        <v>4388</v>
      </c>
      <c r="F1450" s="14">
        <v>230</v>
      </c>
      <c r="G1450" s="14"/>
    </row>
    <row r="1451" spans="3:7" ht="30" x14ac:dyDescent="0.25">
      <c r="C1451" s="11">
        <v>43333</v>
      </c>
      <c r="D1451" s="4" t="s">
        <v>145</v>
      </c>
      <c r="E1451" s="12">
        <v>911</v>
      </c>
      <c r="F1451" s="12"/>
      <c r="G1451" s="12">
        <v>1</v>
      </c>
    </row>
    <row r="1452" spans="3:7" ht="45" x14ac:dyDescent="0.25">
      <c r="C1452" s="13">
        <v>43333</v>
      </c>
      <c r="D1452" s="5" t="s">
        <v>140</v>
      </c>
      <c r="E1452" s="14">
        <v>3622</v>
      </c>
      <c r="F1452" s="14"/>
      <c r="G1452" s="14">
        <v>1</v>
      </c>
    </row>
    <row r="1453" spans="3:7" ht="45" x14ac:dyDescent="0.25">
      <c r="C1453" s="11">
        <v>43333</v>
      </c>
      <c r="D1453" s="4" t="s">
        <v>64</v>
      </c>
      <c r="E1453" s="12">
        <v>7623</v>
      </c>
      <c r="F1453" s="12"/>
      <c r="G1453" s="12">
        <v>1</v>
      </c>
    </row>
    <row r="1454" spans="3:7" x14ac:dyDescent="0.25">
      <c r="C1454" s="13">
        <v>43333</v>
      </c>
      <c r="D1454" s="5" t="s">
        <v>201</v>
      </c>
      <c r="E1454" s="14">
        <v>8764</v>
      </c>
      <c r="F1454" s="14"/>
      <c r="G1454" s="14">
        <v>1</v>
      </c>
    </row>
    <row r="1455" spans="3:7" ht="45" x14ac:dyDescent="0.25">
      <c r="C1455" s="11">
        <v>43333</v>
      </c>
      <c r="D1455" s="4" t="s">
        <v>260</v>
      </c>
      <c r="E1455" s="12">
        <v>5679</v>
      </c>
      <c r="F1455" s="12"/>
      <c r="G1455" s="12">
        <v>20</v>
      </c>
    </row>
    <row r="1456" spans="3:7" ht="45" x14ac:dyDescent="0.25">
      <c r="C1456" s="13">
        <v>43333</v>
      </c>
      <c r="D1456" s="5" t="s">
        <v>191</v>
      </c>
      <c r="E1456" s="14">
        <v>304</v>
      </c>
      <c r="F1456" s="14"/>
      <c r="G1456" s="14">
        <v>6</v>
      </c>
    </row>
    <row r="1457" spans="3:7" ht="30" x14ac:dyDescent="0.25">
      <c r="C1457" s="11">
        <v>43333</v>
      </c>
      <c r="D1457" s="4" t="s">
        <v>180</v>
      </c>
      <c r="E1457" s="12" t="s">
        <v>181</v>
      </c>
      <c r="F1457" s="12">
        <v>2</v>
      </c>
      <c r="G1457" s="12"/>
    </row>
    <row r="1458" spans="3:7" ht="30" x14ac:dyDescent="0.25">
      <c r="C1458" s="13">
        <v>43333</v>
      </c>
      <c r="D1458" s="5" t="s">
        <v>551</v>
      </c>
      <c r="E1458" s="14" t="s">
        <v>552</v>
      </c>
      <c r="F1458" s="14">
        <v>2</v>
      </c>
      <c r="G1458" s="14"/>
    </row>
    <row r="1459" spans="3:7" ht="30" x14ac:dyDescent="0.25">
      <c r="C1459" s="11">
        <v>43333</v>
      </c>
      <c r="D1459" s="4" t="s">
        <v>100</v>
      </c>
      <c r="E1459" s="12" t="s">
        <v>101</v>
      </c>
      <c r="F1459" s="12">
        <v>3</v>
      </c>
      <c r="G1459" s="12"/>
    </row>
    <row r="1460" spans="3:7" ht="30" x14ac:dyDescent="0.25">
      <c r="C1460" s="13">
        <v>43333</v>
      </c>
      <c r="D1460" s="5" t="s">
        <v>164</v>
      </c>
      <c r="E1460" s="14" t="s">
        <v>165</v>
      </c>
      <c r="F1460" s="14">
        <v>2</v>
      </c>
      <c r="G1460" s="14"/>
    </row>
    <row r="1461" spans="3:7" ht="30" x14ac:dyDescent="0.25">
      <c r="C1461" s="11">
        <v>43333</v>
      </c>
      <c r="D1461" s="4" t="s">
        <v>297</v>
      </c>
      <c r="E1461" s="12">
        <v>2031</v>
      </c>
      <c r="F1461" s="12">
        <v>4</v>
      </c>
      <c r="G1461" s="12"/>
    </row>
    <row r="1462" spans="3:7" ht="30" x14ac:dyDescent="0.25">
      <c r="C1462" s="13">
        <v>43333</v>
      </c>
      <c r="D1462" s="5" t="s">
        <v>528</v>
      </c>
      <c r="E1462" s="14">
        <v>10709</v>
      </c>
      <c r="F1462" s="14">
        <v>3</v>
      </c>
      <c r="G1462" s="14"/>
    </row>
    <row r="1463" spans="3:7" ht="30" x14ac:dyDescent="0.25">
      <c r="C1463" s="11">
        <v>43333</v>
      </c>
      <c r="D1463" s="4" t="s">
        <v>195</v>
      </c>
      <c r="E1463" s="12">
        <v>8314</v>
      </c>
      <c r="F1463" s="12">
        <v>50</v>
      </c>
      <c r="G1463" s="12"/>
    </row>
    <row r="1464" spans="3:7" ht="45" x14ac:dyDescent="0.25">
      <c r="C1464" s="13">
        <v>43333</v>
      </c>
      <c r="D1464" s="5" t="s">
        <v>202</v>
      </c>
      <c r="E1464" s="14">
        <v>693</v>
      </c>
      <c r="F1464" s="14">
        <v>26</v>
      </c>
      <c r="G1464" s="14"/>
    </row>
    <row r="1465" spans="3:7" ht="30" x14ac:dyDescent="0.25">
      <c r="C1465" s="11">
        <v>43333</v>
      </c>
      <c r="D1465" s="4" t="s">
        <v>199</v>
      </c>
      <c r="E1465" s="12">
        <v>676</v>
      </c>
      <c r="F1465" s="12">
        <v>2</v>
      </c>
      <c r="G1465" s="12"/>
    </row>
    <row r="1466" spans="3:7" ht="45" x14ac:dyDescent="0.25">
      <c r="C1466" s="13">
        <v>43333</v>
      </c>
      <c r="D1466" s="5" t="s">
        <v>89</v>
      </c>
      <c r="E1466" s="14">
        <v>155</v>
      </c>
      <c r="F1466" s="14">
        <v>50</v>
      </c>
      <c r="G1466" s="14"/>
    </row>
    <row r="1467" spans="3:7" ht="30" x14ac:dyDescent="0.25">
      <c r="C1467" s="11">
        <v>43333</v>
      </c>
      <c r="D1467" s="4" t="s">
        <v>162</v>
      </c>
      <c r="E1467" s="12" t="s">
        <v>163</v>
      </c>
      <c r="F1467" s="12"/>
      <c r="G1467" s="12">
        <v>1</v>
      </c>
    </row>
    <row r="1468" spans="3:7" ht="30" x14ac:dyDescent="0.25">
      <c r="C1468" s="13">
        <v>43333</v>
      </c>
      <c r="D1468" s="5" t="s">
        <v>226</v>
      </c>
      <c r="E1468" s="14" t="s">
        <v>227</v>
      </c>
      <c r="F1468" s="14"/>
      <c r="G1468" s="14">
        <v>1</v>
      </c>
    </row>
    <row r="1469" spans="3:7" ht="30" x14ac:dyDescent="0.25">
      <c r="C1469" s="11">
        <v>43333</v>
      </c>
      <c r="D1469" s="4" t="s">
        <v>65</v>
      </c>
      <c r="E1469" s="12">
        <v>256</v>
      </c>
      <c r="F1469" s="12"/>
      <c r="G1469" s="12">
        <v>1</v>
      </c>
    </row>
    <row r="1470" spans="3:7" ht="30" x14ac:dyDescent="0.25">
      <c r="C1470" s="13">
        <v>43333</v>
      </c>
      <c r="D1470" s="5" t="s">
        <v>469</v>
      </c>
      <c r="E1470" s="14">
        <v>372</v>
      </c>
      <c r="F1470" s="14"/>
      <c r="G1470" s="14">
        <v>150</v>
      </c>
    </row>
    <row r="1471" spans="3:7" ht="30" x14ac:dyDescent="0.25">
      <c r="C1471" s="11">
        <v>43333</v>
      </c>
      <c r="D1471" s="4" t="s">
        <v>505</v>
      </c>
      <c r="E1471" s="12">
        <v>371</v>
      </c>
      <c r="F1471" s="12"/>
      <c r="G1471" s="12">
        <v>100</v>
      </c>
    </row>
    <row r="1472" spans="3:7" x14ac:dyDescent="0.25">
      <c r="C1472" s="13">
        <v>43333</v>
      </c>
      <c r="D1472" s="5" t="s">
        <v>493</v>
      </c>
      <c r="E1472" s="14">
        <v>2268</v>
      </c>
      <c r="F1472" s="14"/>
      <c r="G1472" s="14">
        <v>500</v>
      </c>
    </row>
    <row r="1473" spans="3:7" ht="30" x14ac:dyDescent="0.25">
      <c r="C1473" s="11">
        <v>43333</v>
      </c>
      <c r="D1473" s="4" t="s">
        <v>471</v>
      </c>
      <c r="E1473" s="12">
        <v>369</v>
      </c>
      <c r="F1473" s="12"/>
      <c r="G1473" s="12">
        <v>50</v>
      </c>
    </row>
    <row r="1474" spans="3:7" x14ac:dyDescent="0.25">
      <c r="C1474" s="13">
        <v>43333</v>
      </c>
      <c r="D1474" s="5" t="s">
        <v>472</v>
      </c>
      <c r="E1474" s="14">
        <v>4916</v>
      </c>
      <c r="F1474" s="14"/>
      <c r="G1474" s="14">
        <v>50</v>
      </c>
    </row>
    <row r="1475" spans="3:7" x14ac:dyDescent="0.25">
      <c r="C1475" s="11">
        <v>43333</v>
      </c>
      <c r="D1475" s="4" t="s">
        <v>103</v>
      </c>
      <c r="E1475" s="12">
        <v>7366</v>
      </c>
      <c r="F1475" s="12"/>
      <c r="G1475" s="12">
        <v>1</v>
      </c>
    </row>
    <row r="1476" spans="3:7" ht="30" x14ac:dyDescent="0.25">
      <c r="C1476" s="13">
        <v>43332</v>
      </c>
      <c r="D1476" s="5" t="s">
        <v>66</v>
      </c>
      <c r="E1476" s="14">
        <v>2234</v>
      </c>
      <c r="F1476" s="14"/>
      <c r="G1476" s="14">
        <v>10</v>
      </c>
    </row>
    <row r="1477" spans="3:7" ht="30" x14ac:dyDescent="0.25">
      <c r="C1477" s="11">
        <v>43332</v>
      </c>
      <c r="D1477" s="4" t="s">
        <v>289</v>
      </c>
      <c r="E1477" s="12">
        <v>308</v>
      </c>
      <c r="F1477" s="12"/>
      <c r="G1477" s="12">
        <v>2</v>
      </c>
    </row>
    <row r="1478" spans="3:7" x14ac:dyDescent="0.25">
      <c r="C1478" s="13">
        <v>43332</v>
      </c>
      <c r="D1478" s="5" t="s">
        <v>103</v>
      </c>
      <c r="E1478" s="14">
        <v>7366</v>
      </c>
      <c r="F1478" s="14"/>
      <c r="G1478" s="14">
        <v>1</v>
      </c>
    </row>
    <row r="1479" spans="3:7" ht="30" x14ac:dyDescent="0.25">
      <c r="C1479" s="11">
        <v>43332</v>
      </c>
      <c r="D1479" s="4" t="s">
        <v>271</v>
      </c>
      <c r="E1479" s="12">
        <v>3625</v>
      </c>
      <c r="F1479" s="12"/>
      <c r="G1479" s="12">
        <v>1</v>
      </c>
    </row>
    <row r="1480" spans="3:7" ht="30" x14ac:dyDescent="0.25">
      <c r="C1480" s="13">
        <v>43332</v>
      </c>
      <c r="D1480" s="5" t="s">
        <v>76</v>
      </c>
      <c r="E1480" s="14">
        <v>1429</v>
      </c>
      <c r="F1480" s="14"/>
      <c r="G1480" s="14">
        <v>2</v>
      </c>
    </row>
    <row r="1481" spans="3:7" ht="60" x14ac:dyDescent="0.25">
      <c r="C1481" s="11">
        <v>43332</v>
      </c>
      <c r="D1481" s="4" t="s">
        <v>428</v>
      </c>
      <c r="E1481" s="12">
        <v>1469</v>
      </c>
      <c r="F1481" s="12"/>
      <c r="G1481" s="12">
        <v>1</v>
      </c>
    </row>
    <row r="1482" spans="3:7" ht="30" x14ac:dyDescent="0.25">
      <c r="C1482" s="13">
        <v>43332</v>
      </c>
      <c r="D1482" s="5" t="s">
        <v>67</v>
      </c>
      <c r="E1482" s="14">
        <v>913</v>
      </c>
      <c r="F1482" s="14"/>
      <c r="G1482" s="14">
        <v>2</v>
      </c>
    </row>
    <row r="1483" spans="3:7" x14ac:dyDescent="0.25">
      <c r="C1483" s="11">
        <v>43332</v>
      </c>
      <c r="D1483" s="4" t="s">
        <v>83</v>
      </c>
      <c r="E1483" s="12">
        <v>842</v>
      </c>
      <c r="F1483" s="12"/>
      <c r="G1483" s="12">
        <v>1</v>
      </c>
    </row>
    <row r="1484" spans="3:7" ht="75" x14ac:dyDescent="0.25">
      <c r="C1484" s="13">
        <v>43332</v>
      </c>
      <c r="D1484" s="5" t="s">
        <v>38</v>
      </c>
      <c r="E1484" s="14">
        <v>551</v>
      </c>
      <c r="F1484" s="14"/>
      <c r="G1484" s="14">
        <v>2</v>
      </c>
    </row>
    <row r="1485" spans="3:7" ht="60" x14ac:dyDescent="0.25">
      <c r="C1485" s="11">
        <v>43332</v>
      </c>
      <c r="D1485" s="4" t="s">
        <v>95</v>
      </c>
      <c r="E1485" s="12">
        <v>305</v>
      </c>
      <c r="F1485" s="12"/>
      <c r="G1485" s="12">
        <v>25</v>
      </c>
    </row>
    <row r="1486" spans="3:7" ht="45" x14ac:dyDescent="0.25">
      <c r="C1486" s="13">
        <v>43332</v>
      </c>
      <c r="D1486" s="5" t="s">
        <v>19</v>
      </c>
      <c r="E1486" s="14">
        <v>5709</v>
      </c>
      <c r="F1486" s="14"/>
      <c r="G1486" s="14">
        <v>200</v>
      </c>
    </row>
    <row r="1487" spans="3:7" ht="45" x14ac:dyDescent="0.25">
      <c r="C1487" s="11">
        <v>43332</v>
      </c>
      <c r="D1487" s="4" t="s">
        <v>40</v>
      </c>
      <c r="E1487" s="12">
        <v>1381</v>
      </c>
      <c r="F1487" s="12"/>
      <c r="G1487" s="12">
        <v>2</v>
      </c>
    </row>
    <row r="1488" spans="3:7" ht="30" x14ac:dyDescent="0.25">
      <c r="C1488" s="13">
        <v>43332</v>
      </c>
      <c r="D1488" s="5" t="s">
        <v>42</v>
      </c>
      <c r="E1488" s="14">
        <v>187</v>
      </c>
      <c r="F1488" s="14"/>
      <c r="G1488" s="14">
        <v>100</v>
      </c>
    </row>
    <row r="1489" spans="3:7" ht="30" x14ac:dyDescent="0.25">
      <c r="C1489" s="11">
        <v>43332</v>
      </c>
      <c r="D1489" s="4" t="s">
        <v>218</v>
      </c>
      <c r="E1489" s="12">
        <v>981</v>
      </c>
      <c r="F1489" s="12"/>
      <c r="G1489" s="12">
        <v>50</v>
      </c>
    </row>
    <row r="1490" spans="3:7" ht="30" x14ac:dyDescent="0.25">
      <c r="C1490" s="13">
        <v>43332</v>
      </c>
      <c r="D1490" s="5" t="s">
        <v>219</v>
      </c>
      <c r="E1490" s="14">
        <v>980</v>
      </c>
      <c r="F1490" s="14"/>
      <c r="G1490" s="14">
        <v>50</v>
      </c>
    </row>
    <row r="1491" spans="3:7" ht="30" x14ac:dyDescent="0.25">
      <c r="C1491" s="11">
        <v>43332</v>
      </c>
      <c r="D1491" s="4" t="s">
        <v>220</v>
      </c>
      <c r="E1491" s="12">
        <v>979</v>
      </c>
      <c r="F1491" s="12"/>
      <c r="G1491" s="12">
        <v>50</v>
      </c>
    </row>
    <row r="1492" spans="3:7" ht="45" x14ac:dyDescent="0.25">
      <c r="C1492" s="13">
        <v>43332</v>
      </c>
      <c r="D1492" s="5" t="s">
        <v>46</v>
      </c>
      <c r="E1492" s="14">
        <v>331</v>
      </c>
      <c r="F1492" s="14"/>
      <c r="G1492" s="14">
        <v>3</v>
      </c>
    </row>
    <row r="1493" spans="3:7" ht="30" x14ac:dyDescent="0.25">
      <c r="C1493" s="11">
        <v>43332</v>
      </c>
      <c r="D1493" s="4" t="s">
        <v>248</v>
      </c>
      <c r="E1493" s="12">
        <v>9650</v>
      </c>
      <c r="F1493" s="12"/>
      <c r="G1493" s="12">
        <v>1</v>
      </c>
    </row>
    <row r="1494" spans="3:7" ht="15.75" thickBot="1" x14ac:dyDescent="0.3">
      <c r="C1494" s="17">
        <v>43332</v>
      </c>
      <c r="D1494" s="7" t="s">
        <v>37</v>
      </c>
      <c r="E1494" s="18">
        <v>7932</v>
      </c>
      <c r="F1494" s="18"/>
      <c r="G1494" s="18">
        <v>1</v>
      </c>
    </row>
    <row r="1495" spans="3:7" ht="45" x14ac:dyDescent="0.25">
      <c r="C1495" s="11">
        <v>43332</v>
      </c>
      <c r="D1495" s="4" t="s">
        <v>156</v>
      </c>
      <c r="E1495" s="12">
        <v>1470</v>
      </c>
      <c r="F1495" s="12"/>
      <c r="G1495" s="12">
        <v>1</v>
      </c>
    </row>
    <row r="1496" spans="3:7" ht="30" x14ac:dyDescent="0.25">
      <c r="C1496" s="13">
        <v>43332</v>
      </c>
      <c r="D1496" s="5" t="s">
        <v>473</v>
      </c>
      <c r="E1496" s="14">
        <v>367</v>
      </c>
      <c r="F1496" s="14">
        <v>120</v>
      </c>
      <c r="G1496" s="14"/>
    </row>
    <row r="1497" spans="3:7" x14ac:dyDescent="0.25">
      <c r="C1497" s="11">
        <v>43332</v>
      </c>
      <c r="D1497" s="4" t="s">
        <v>506</v>
      </c>
      <c r="E1497" s="12">
        <v>2224</v>
      </c>
      <c r="F1497" s="12">
        <v>120</v>
      </c>
      <c r="G1497" s="12"/>
    </row>
    <row r="1498" spans="3:7" x14ac:dyDescent="0.25">
      <c r="C1498" s="13">
        <v>43332</v>
      </c>
      <c r="D1498" s="5" t="s">
        <v>480</v>
      </c>
      <c r="E1498" s="14">
        <v>3600</v>
      </c>
      <c r="F1498" s="14">
        <v>200</v>
      </c>
      <c r="G1498" s="14"/>
    </row>
    <row r="1499" spans="3:7" ht="30" x14ac:dyDescent="0.25">
      <c r="C1499" s="11">
        <v>43332</v>
      </c>
      <c r="D1499" s="4" t="s">
        <v>471</v>
      </c>
      <c r="E1499" s="12">
        <v>369</v>
      </c>
      <c r="F1499" s="12">
        <v>80</v>
      </c>
      <c r="G1499" s="12"/>
    </row>
    <row r="1500" spans="3:7" ht="30" x14ac:dyDescent="0.25">
      <c r="C1500" s="13">
        <v>43332</v>
      </c>
      <c r="D1500" s="5" t="s">
        <v>131</v>
      </c>
      <c r="E1500" s="14">
        <v>8310</v>
      </c>
      <c r="F1500" s="14">
        <v>4</v>
      </c>
      <c r="G1500" s="14"/>
    </row>
    <row r="1501" spans="3:7" ht="30" x14ac:dyDescent="0.25">
      <c r="C1501" s="11">
        <v>43332</v>
      </c>
      <c r="D1501" s="4" t="s">
        <v>518</v>
      </c>
      <c r="E1501" s="12">
        <v>7085</v>
      </c>
      <c r="F1501" s="12">
        <v>13</v>
      </c>
      <c r="G1501" s="12"/>
    </row>
    <row r="1502" spans="3:7" ht="30" x14ac:dyDescent="0.25">
      <c r="C1502" s="13">
        <v>43332</v>
      </c>
      <c r="D1502" s="5" t="s">
        <v>157</v>
      </c>
      <c r="E1502" s="14">
        <v>918</v>
      </c>
      <c r="F1502" s="14"/>
      <c r="G1502" s="14">
        <v>1</v>
      </c>
    </row>
    <row r="1503" spans="3:7" ht="45" x14ac:dyDescent="0.25">
      <c r="C1503" s="11">
        <v>43332</v>
      </c>
      <c r="D1503" s="4" t="s">
        <v>9</v>
      </c>
      <c r="E1503" s="12">
        <v>180</v>
      </c>
      <c r="F1503" s="12"/>
      <c r="G1503" s="12">
        <v>5</v>
      </c>
    </row>
    <row r="1504" spans="3:7" x14ac:dyDescent="0.25">
      <c r="C1504" s="13">
        <v>43332</v>
      </c>
      <c r="D1504" s="5" t="s">
        <v>83</v>
      </c>
      <c r="E1504" s="14">
        <v>842</v>
      </c>
      <c r="F1504" s="14"/>
      <c r="G1504" s="14">
        <v>36</v>
      </c>
    </row>
    <row r="1505" spans="3:7" ht="30" x14ac:dyDescent="0.25">
      <c r="C1505" s="11">
        <v>43332</v>
      </c>
      <c r="D1505" s="4" t="s">
        <v>262</v>
      </c>
      <c r="E1505" s="12">
        <v>468</v>
      </c>
      <c r="F1505" s="12"/>
      <c r="G1505" s="12">
        <v>1</v>
      </c>
    </row>
    <row r="1506" spans="3:7" ht="30" x14ac:dyDescent="0.25">
      <c r="C1506" s="13">
        <v>43332</v>
      </c>
      <c r="D1506" s="5" t="s">
        <v>71</v>
      </c>
      <c r="E1506" s="14">
        <v>1435</v>
      </c>
      <c r="F1506" s="14"/>
      <c r="G1506" s="14">
        <v>1</v>
      </c>
    </row>
    <row r="1507" spans="3:7" ht="45" x14ac:dyDescent="0.25">
      <c r="C1507" s="11">
        <v>43332</v>
      </c>
      <c r="D1507" s="4" t="s">
        <v>188</v>
      </c>
      <c r="E1507" s="12">
        <v>4910</v>
      </c>
      <c r="F1507" s="12"/>
      <c r="G1507" s="12">
        <v>1</v>
      </c>
    </row>
    <row r="1508" spans="3:7" x14ac:dyDescent="0.25">
      <c r="C1508" s="13">
        <v>43329</v>
      </c>
      <c r="D1508" s="5" t="s">
        <v>27</v>
      </c>
      <c r="E1508" s="14">
        <v>537</v>
      </c>
      <c r="F1508" s="14"/>
      <c r="G1508" s="14">
        <v>2</v>
      </c>
    </row>
    <row r="1509" spans="3:7" ht="30" x14ac:dyDescent="0.25">
      <c r="C1509" s="11">
        <v>43329</v>
      </c>
      <c r="D1509" s="4" t="s">
        <v>53</v>
      </c>
      <c r="E1509" s="12">
        <v>741</v>
      </c>
      <c r="F1509" s="12"/>
      <c r="G1509" s="12">
        <v>1</v>
      </c>
    </row>
    <row r="1510" spans="3:7" ht="30" x14ac:dyDescent="0.25">
      <c r="C1510" s="13">
        <v>43329</v>
      </c>
      <c r="D1510" s="5" t="s">
        <v>54</v>
      </c>
      <c r="E1510" s="14">
        <v>7825</v>
      </c>
      <c r="F1510" s="14"/>
      <c r="G1510" s="14">
        <v>2</v>
      </c>
    </row>
    <row r="1511" spans="3:7" ht="30" x14ac:dyDescent="0.25">
      <c r="C1511" s="11">
        <v>43329</v>
      </c>
      <c r="D1511" s="4" t="s">
        <v>57</v>
      </c>
      <c r="E1511" s="12">
        <v>8825</v>
      </c>
      <c r="F1511" s="12"/>
      <c r="G1511" s="12">
        <v>5</v>
      </c>
    </row>
    <row r="1512" spans="3:7" ht="30" x14ac:dyDescent="0.25">
      <c r="C1512" s="13">
        <v>43329</v>
      </c>
      <c r="D1512" s="5" t="s">
        <v>58</v>
      </c>
      <c r="E1512" s="14">
        <v>8824</v>
      </c>
      <c r="F1512" s="14"/>
      <c r="G1512" s="14">
        <v>1</v>
      </c>
    </row>
    <row r="1513" spans="3:7" ht="30" x14ac:dyDescent="0.25">
      <c r="C1513" s="11">
        <v>43329</v>
      </c>
      <c r="D1513" s="4" t="s">
        <v>59</v>
      </c>
      <c r="E1513" s="12">
        <v>8823</v>
      </c>
      <c r="F1513" s="12"/>
      <c r="G1513" s="12">
        <v>1</v>
      </c>
    </row>
    <row r="1514" spans="3:7" ht="45" x14ac:dyDescent="0.25">
      <c r="C1514" s="13">
        <v>43329</v>
      </c>
      <c r="D1514" s="5" t="s">
        <v>221</v>
      </c>
      <c r="E1514" s="14">
        <v>4907</v>
      </c>
      <c r="F1514" s="14"/>
      <c r="G1514" s="14">
        <v>12</v>
      </c>
    </row>
    <row r="1515" spans="3:7" ht="45" x14ac:dyDescent="0.25">
      <c r="C1515" s="11">
        <v>43329</v>
      </c>
      <c r="D1515" s="4" t="s">
        <v>35</v>
      </c>
      <c r="E1515" s="12">
        <v>4911</v>
      </c>
      <c r="F1515" s="12"/>
      <c r="G1515" s="12">
        <v>12</v>
      </c>
    </row>
    <row r="1516" spans="3:7" x14ac:dyDescent="0.25">
      <c r="C1516" s="13">
        <v>43329</v>
      </c>
      <c r="D1516" s="5" t="s">
        <v>8</v>
      </c>
      <c r="E1516" s="14">
        <v>7094</v>
      </c>
      <c r="F1516" s="14"/>
      <c r="G1516" s="14">
        <v>4</v>
      </c>
    </row>
    <row r="1517" spans="3:7" ht="30" x14ac:dyDescent="0.25">
      <c r="C1517" s="11">
        <v>43329</v>
      </c>
      <c r="D1517" s="4" t="s">
        <v>518</v>
      </c>
      <c r="E1517" s="12">
        <v>7085</v>
      </c>
      <c r="F1517" s="12"/>
      <c r="G1517" s="12">
        <v>10</v>
      </c>
    </row>
    <row r="1518" spans="3:7" ht="45" x14ac:dyDescent="0.25">
      <c r="C1518" s="13">
        <v>43329</v>
      </c>
      <c r="D1518" s="5" t="s">
        <v>9</v>
      </c>
      <c r="E1518" s="14">
        <v>180</v>
      </c>
      <c r="F1518" s="14"/>
      <c r="G1518" s="14">
        <v>5</v>
      </c>
    </row>
    <row r="1519" spans="3:7" ht="30" x14ac:dyDescent="0.25">
      <c r="C1519" s="11">
        <v>43329</v>
      </c>
      <c r="D1519" s="4" t="s">
        <v>32</v>
      </c>
      <c r="E1519" s="12">
        <v>4523</v>
      </c>
      <c r="F1519" s="12"/>
      <c r="G1519" s="12">
        <v>10</v>
      </c>
    </row>
    <row r="1520" spans="3:7" ht="30" x14ac:dyDescent="0.25">
      <c r="C1520" s="13">
        <v>43329</v>
      </c>
      <c r="D1520" s="5" t="s">
        <v>167</v>
      </c>
      <c r="E1520" s="14">
        <v>1587</v>
      </c>
      <c r="F1520" s="14"/>
      <c r="G1520" s="14">
        <v>2</v>
      </c>
    </row>
    <row r="1521" spans="3:7" x14ac:dyDescent="0.25">
      <c r="C1521" s="11">
        <v>43329</v>
      </c>
      <c r="D1521" s="4" t="s">
        <v>201</v>
      </c>
      <c r="E1521" s="12">
        <v>8764</v>
      </c>
      <c r="F1521" s="12"/>
      <c r="G1521" s="12">
        <v>2</v>
      </c>
    </row>
    <row r="1522" spans="3:7" ht="45" x14ac:dyDescent="0.25">
      <c r="C1522" s="13">
        <v>43329</v>
      </c>
      <c r="D1522" s="5" t="s">
        <v>26</v>
      </c>
      <c r="E1522" s="14">
        <v>476</v>
      </c>
      <c r="F1522" s="14"/>
      <c r="G1522" s="14">
        <v>2</v>
      </c>
    </row>
    <row r="1523" spans="3:7" ht="30" x14ac:dyDescent="0.25">
      <c r="C1523" s="11">
        <v>43329</v>
      </c>
      <c r="D1523" s="4" t="s">
        <v>146</v>
      </c>
      <c r="E1523" s="12">
        <v>450</v>
      </c>
      <c r="F1523" s="12"/>
      <c r="G1523" s="12">
        <v>5</v>
      </c>
    </row>
    <row r="1524" spans="3:7" ht="30" x14ac:dyDescent="0.25">
      <c r="C1524" s="13">
        <v>43329</v>
      </c>
      <c r="D1524" s="5" t="s">
        <v>509</v>
      </c>
      <c r="E1524" s="14">
        <v>4196</v>
      </c>
      <c r="F1524" s="14"/>
      <c r="G1524" s="14">
        <v>1</v>
      </c>
    </row>
    <row r="1525" spans="3:7" ht="45" x14ac:dyDescent="0.25">
      <c r="C1525" s="11">
        <v>43329</v>
      </c>
      <c r="D1525" s="4" t="s">
        <v>191</v>
      </c>
      <c r="E1525" s="12">
        <v>304</v>
      </c>
      <c r="F1525" s="12"/>
      <c r="G1525" s="12">
        <v>1</v>
      </c>
    </row>
    <row r="1526" spans="3:7" x14ac:dyDescent="0.25">
      <c r="C1526" s="13">
        <v>43329</v>
      </c>
      <c r="D1526" s="5" t="s">
        <v>435</v>
      </c>
      <c r="E1526" s="14">
        <v>4350</v>
      </c>
      <c r="F1526" s="14"/>
      <c r="G1526" s="14">
        <v>1</v>
      </c>
    </row>
    <row r="1527" spans="3:7" ht="30" x14ac:dyDescent="0.25">
      <c r="C1527" s="11">
        <v>43329</v>
      </c>
      <c r="D1527" s="4" t="s">
        <v>65</v>
      </c>
      <c r="E1527" s="12">
        <v>256</v>
      </c>
      <c r="F1527" s="12">
        <v>2</v>
      </c>
      <c r="G1527" s="12"/>
    </row>
    <row r="1528" spans="3:7" ht="30" x14ac:dyDescent="0.25">
      <c r="C1528" s="13">
        <v>43329</v>
      </c>
      <c r="D1528" s="5" t="s">
        <v>65</v>
      </c>
      <c r="E1528" s="14">
        <v>256</v>
      </c>
      <c r="F1528" s="14">
        <v>5</v>
      </c>
      <c r="G1528" s="14"/>
    </row>
    <row r="1529" spans="3:7" ht="45" x14ac:dyDescent="0.25">
      <c r="C1529" s="11">
        <v>43329</v>
      </c>
      <c r="D1529" s="4" t="s">
        <v>260</v>
      </c>
      <c r="E1529" s="12">
        <v>5679</v>
      </c>
      <c r="F1529" s="12">
        <v>20</v>
      </c>
      <c r="G1529" s="12"/>
    </row>
    <row r="1530" spans="3:7" ht="30" x14ac:dyDescent="0.25">
      <c r="C1530" s="13">
        <v>43329</v>
      </c>
      <c r="D1530" s="5" t="s">
        <v>33</v>
      </c>
      <c r="E1530" s="14">
        <v>392</v>
      </c>
      <c r="F1530" s="14">
        <v>2</v>
      </c>
      <c r="G1530" s="14"/>
    </row>
    <row r="1531" spans="3:7" ht="75" x14ac:dyDescent="0.25">
      <c r="C1531" s="11">
        <v>43329</v>
      </c>
      <c r="D1531" s="4" t="s">
        <v>85</v>
      </c>
      <c r="E1531" s="12">
        <v>728</v>
      </c>
      <c r="F1531" s="12"/>
      <c r="G1531" s="12">
        <v>1</v>
      </c>
    </row>
    <row r="1532" spans="3:7" x14ac:dyDescent="0.25">
      <c r="C1532" s="13">
        <v>43329</v>
      </c>
      <c r="D1532" s="5" t="s">
        <v>36</v>
      </c>
      <c r="E1532" s="14">
        <v>7934</v>
      </c>
      <c r="F1532" s="14"/>
      <c r="G1532" s="14">
        <v>10</v>
      </c>
    </row>
    <row r="1533" spans="3:7" ht="45" x14ac:dyDescent="0.25">
      <c r="C1533" s="11">
        <v>43329</v>
      </c>
      <c r="D1533" s="4" t="s">
        <v>188</v>
      </c>
      <c r="E1533" s="12">
        <v>4910</v>
      </c>
      <c r="F1533" s="12"/>
      <c r="G1533" s="12">
        <v>12</v>
      </c>
    </row>
    <row r="1534" spans="3:7" ht="30" x14ac:dyDescent="0.25">
      <c r="C1534" s="13">
        <v>43329</v>
      </c>
      <c r="D1534" s="5" t="s">
        <v>42</v>
      </c>
      <c r="E1534" s="14">
        <v>187</v>
      </c>
      <c r="F1534" s="14"/>
      <c r="G1534" s="14">
        <v>50</v>
      </c>
    </row>
    <row r="1535" spans="3:7" ht="30" x14ac:dyDescent="0.25">
      <c r="C1535" s="11">
        <v>43329</v>
      </c>
      <c r="D1535" s="4" t="s">
        <v>219</v>
      </c>
      <c r="E1535" s="12">
        <v>980</v>
      </c>
      <c r="F1535" s="12"/>
      <c r="G1535" s="12">
        <v>50</v>
      </c>
    </row>
    <row r="1536" spans="3:7" ht="45" x14ac:dyDescent="0.25">
      <c r="C1536" s="13">
        <v>43329</v>
      </c>
      <c r="D1536" s="5" t="s">
        <v>147</v>
      </c>
      <c r="E1536" s="14">
        <v>334</v>
      </c>
      <c r="F1536" s="14"/>
      <c r="G1536" s="14">
        <v>2</v>
      </c>
    </row>
    <row r="1537" spans="3:7" ht="30" x14ac:dyDescent="0.25">
      <c r="C1537" s="11">
        <v>43329</v>
      </c>
      <c r="D1537" s="4" t="s">
        <v>33</v>
      </c>
      <c r="E1537" s="12">
        <v>392</v>
      </c>
      <c r="F1537" s="12"/>
      <c r="G1537" s="12">
        <v>1</v>
      </c>
    </row>
    <row r="1538" spans="3:7" x14ac:dyDescent="0.25">
      <c r="C1538" s="13">
        <v>43329</v>
      </c>
      <c r="D1538" s="5" t="s">
        <v>270</v>
      </c>
      <c r="E1538" s="14">
        <v>3630</v>
      </c>
      <c r="F1538" s="14"/>
      <c r="G1538" s="14">
        <v>1</v>
      </c>
    </row>
    <row r="1539" spans="3:7" ht="30" x14ac:dyDescent="0.25">
      <c r="C1539" s="11">
        <v>43328</v>
      </c>
      <c r="D1539" s="4" t="s">
        <v>126</v>
      </c>
      <c r="E1539" s="12">
        <v>4738</v>
      </c>
      <c r="F1539" s="12"/>
      <c r="G1539" s="12">
        <v>1</v>
      </c>
    </row>
    <row r="1540" spans="3:7" ht="45" x14ac:dyDescent="0.25">
      <c r="C1540" s="13">
        <v>43328</v>
      </c>
      <c r="D1540" s="5" t="s">
        <v>290</v>
      </c>
      <c r="E1540" s="14">
        <v>4908</v>
      </c>
      <c r="F1540" s="14"/>
      <c r="G1540" s="14">
        <v>1</v>
      </c>
    </row>
    <row r="1541" spans="3:7" ht="30" x14ac:dyDescent="0.25">
      <c r="C1541" s="11">
        <v>43328</v>
      </c>
      <c r="D1541" s="4" t="s">
        <v>5</v>
      </c>
      <c r="E1541" s="12">
        <v>1445</v>
      </c>
      <c r="F1541" s="12"/>
      <c r="G1541" s="12">
        <v>100</v>
      </c>
    </row>
    <row r="1542" spans="3:7" x14ac:dyDescent="0.25">
      <c r="C1542" s="13">
        <v>43328</v>
      </c>
      <c r="D1542" s="5" t="s">
        <v>170</v>
      </c>
      <c r="E1542" s="14">
        <v>1906</v>
      </c>
      <c r="F1542" s="14">
        <v>12</v>
      </c>
      <c r="G1542" s="14"/>
    </row>
    <row r="1543" spans="3:7" ht="75" x14ac:dyDescent="0.25">
      <c r="C1543" s="11">
        <v>43328</v>
      </c>
      <c r="D1543" s="4" t="s">
        <v>38</v>
      </c>
      <c r="E1543" s="12">
        <v>551</v>
      </c>
      <c r="F1543" s="12">
        <v>4</v>
      </c>
      <c r="G1543" s="12"/>
    </row>
    <row r="1544" spans="3:7" ht="30" x14ac:dyDescent="0.25">
      <c r="C1544" s="13">
        <v>43328</v>
      </c>
      <c r="D1544" s="5" t="s">
        <v>402</v>
      </c>
      <c r="E1544" s="14">
        <v>2233</v>
      </c>
      <c r="F1544" s="14"/>
      <c r="G1544" s="14">
        <v>1</v>
      </c>
    </row>
    <row r="1545" spans="3:7" x14ac:dyDescent="0.25">
      <c r="C1545" s="11">
        <v>43328</v>
      </c>
      <c r="D1545" s="4" t="s">
        <v>270</v>
      </c>
      <c r="E1545" s="12">
        <v>3630</v>
      </c>
      <c r="F1545" s="12"/>
      <c r="G1545" s="12">
        <v>1</v>
      </c>
    </row>
    <row r="1546" spans="3:7" ht="30" x14ac:dyDescent="0.25">
      <c r="C1546" s="13">
        <v>43328</v>
      </c>
      <c r="D1546" s="5" t="s">
        <v>99</v>
      </c>
      <c r="E1546" s="14">
        <v>4275</v>
      </c>
      <c r="F1546" s="14"/>
      <c r="G1546" s="14">
        <v>1</v>
      </c>
    </row>
    <row r="1547" spans="3:7" ht="30" x14ac:dyDescent="0.25">
      <c r="C1547" s="11">
        <v>43328</v>
      </c>
      <c r="D1547" s="4" t="s">
        <v>74</v>
      </c>
      <c r="E1547" s="12">
        <v>616</v>
      </c>
      <c r="F1547" s="12"/>
      <c r="G1547" s="12">
        <v>4</v>
      </c>
    </row>
    <row r="1548" spans="3:7" ht="45" x14ac:dyDescent="0.25">
      <c r="C1548" s="13">
        <v>43328</v>
      </c>
      <c r="D1548" s="5" t="s">
        <v>35</v>
      </c>
      <c r="E1548" s="14">
        <v>4911</v>
      </c>
      <c r="F1548" s="14"/>
      <c r="G1548" s="14">
        <v>1</v>
      </c>
    </row>
    <row r="1549" spans="3:7" ht="30" x14ac:dyDescent="0.25">
      <c r="C1549" s="11">
        <v>43326</v>
      </c>
      <c r="D1549" s="4" t="s">
        <v>42</v>
      </c>
      <c r="E1549" s="12">
        <v>187</v>
      </c>
      <c r="F1549" s="12"/>
      <c r="G1549" s="12">
        <v>50</v>
      </c>
    </row>
    <row r="1550" spans="3:7" ht="45" x14ac:dyDescent="0.25">
      <c r="C1550" s="13">
        <v>43326</v>
      </c>
      <c r="D1550" s="5" t="s">
        <v>41</v>
      </c>
      <c r="E1550" s="14">
        <v>765</v>
      </c>
      <c r="F1550" s="14"/>
      <c r="G1550" s="14">
        <v>1</v>
      </c>
    </row>
    <row r="1551" spans="3:7" ht="30" x14ac:dyDescent="0.25">
      <c r="C1551" s="11">
        <v>43326</v>
      </c>
      <c r="D1551" s="4" t="s">
        <v>354</v>
      </c>
      <c r="E1551" s="12">
        <v>8798</v>
      </c>
      <c r="F1551" s="12"/>
      <c r="G1551" s="12">
        <v>2</v>
      </c>
    </row>
    <row r="1552" spans="3:7" ht="45" x14ac:dyDescent="0.25">
      <c r="C1552" s="13">
        <v>43326</v>
      </c>
      <c r="D1552" s="5" t="s">
        <v>188</v>
      </c>
      <c r="E1552" s="14">
        <v>4910</v>
      </c>
      <c r="F1552" s="14"/>
      <c r="G1552" s="14">
        <v>60</v>
      </c>
    </row>
    <row r="1553" spans="3:7" ht="45" x14ac:dyDescent="0.25">
      <c r="C1553" s="11">
        <v>43326</v>
      </c>
      <c r="D1553" s="4" t="s">
        <v>233</v>
      </c>
      <c r="E1553" s="12">
        <v>4909</v>
      </c>
      <c r="F1553" s="12"/>
      <c r="G1553" s="12">
        <v>60</v>
      </c>
    </row>
    <row r="1554" spans="3:7" ht="45" x14ac:dyDescent="0.25">
      <c r="C1554" s="13">
        <v>43326</v>
      </c>
      <c r="D1554" s="5" t="s">
        <v>221</v>
      </c>
      <c r="E1554" s="14">
        <v>4907</v>
      </c>
      <c r="F1554" s="14"/>
      <c r="G1554" s="14">
        <v>60</v>
      </c>
    </row>
    <row r="1555" spans="3:7" ht="30" x14ac:dyDescent="0.25">
      <c r="C1555" s="11">
        <v>43326</v>
      </c>
      <c r="D1555" s="4" t="s">
        <v>242</v>
      </c>
      <c r="E1555" s="12">
        <v>276</v>
      </c>
      <c r="F1555" s="12"/>
      <c r="G1555" s="12">
        <v>50</v>
      </c>
    </row>
    <row r="1556" spans="3:7" ht="45" x14ac:dyDescent="0.25">
      <c r="C1556" s="13">
        <v>43326</v>
      </c>
      <c r="D1556" s="5" t="s">
        <v>9</v>
      </c>
      <c r="E1556" s="14">
        <v>180</v>
      </c>
      <c r="F1556" s="14"/>
      <c r="G1556" s="14">
        <v>20</v>
      </c>
    </row>
    <row r="1557" spans="3:7" ht="45" x14ac:dyDescent="0.25">
      <c r="C1557" s="11">
        <v>43326</v>
      </c>
      <c r="D1557" s="4" t="s">
        <v>188</v>
      </c>
      <c r="E1557" s="12">
        <v>4910</v>
      </c>
      <c r="F1557" s="12">
        <v>60</v>
      </c>
      <c r="G1557" s="12"/>
    </row>
    <row r="1558" spans="3:7" ht="45" x14ac:dyDescent="0.25">
      <c r="C1558" s="13">
        <v>43326</v>
      </c>
      <c r="D1558" s="5" t="s">
        <v>233</v>
      </c>
      <c r="E1558" s="14">
        <v>4909</v>
      </c>
      <c r="F1558" s="14">
        <v>60</v>
      </c>
      <c r="G1558" s="14"/>
    </row>
    <row r="1559" spans="3:7" ht="45" x14ac:dyDescent="0.25">
      <c r="C1559" s="11">
        <v>43326</v>
      </c>
      <c r="D1559" s="4" t="s">
        <v>221</v>
      </c>
      <c r="E1559" s="12">
        <v>4907</v>
      </c>
      <c r="F1559" s="12">
        <v>60</v>
      </c>
      <c r="G1559" s="12"/>
    </row>
    <row r="1560" spans="3:7" ht="30" x14ac:dyDescent="0.25">
      <c r="C1560" s="13">
        <v>43326</v>
      </c>
      <c r="D1560" s="5" t="s">
        <v>242</v>
      </c>
      <c r="E1560" s="14">
        <v>276</v>
      </c>
      <c r="F1560" s="14">
        <v>50</v>
      </c>
      <c r="G1560" s="14"/>
    </row>
    <row r="1561" spans="3:7" ht="45" x14ac:dyDescent="0.25">
      <c r="C1561" s="11">
        <v>43326</v>
      </c>
      <c r="D1561" s="4" t="s">
        <v>9</v>
      </c>
      <c r="E1561" s="12">
        <v>180</v>
      </c>
      <c r="F1561" s="12">
        <v>20</v>
      </c>
      <c r="G1561" s="12"/>
    </row>
    <row r="1562" spans="3:7" ht="30" x14ac:dyDescent="0.25">
      <c r="C1562" s="13">
        <v>43326</v>
      </c>
      <c r="D1562" s="5" t="s">
        <v>255</v>
      </c>
      <c r="E1562" s="14">
        <v>1002</v>
      </c>
      <c r="F1562" s="14"/>
      <c r="G1562" s="14">
        <v>1</v>
      </c>
    </row>
    <row r="1563" spans="3:7" ht="30" x14ac:dyDescent="0.25">
      <c r="C1563" s="11">
        <v>43326</v>
      </c>
      <c r="D1563" s="4" t="s">
        <v>25</v>
      </c>
      <c r="E1563" s="12">
        <v>238</v>
      </c>
      <c r="F1563" s="12"/>
      <c r="G1563" s="12">
        <v>496</v>
      </c>
    </row>
    <row r="1564" spans="3:7" ht="45" x14ac:dyDescent="0.25">
      <c r="C1564" s="13">
        <v>43326</v>
      </c>
      <c r="D1564" s="5" t="s">
        <v>98</v>
      </c>
      <c r="E1564" s="14">
        <v>3629</v>
      </c>
      <c r="F1564" s="14"/>
      <c r="G1564" s="14">
        <v>1</v>
      </c>
    </row>
    <row r="1565" spans="3:7" x14ac:dyDescent="0.25">
      <c r="C1565" s="11">
        <v>43326</v>
      </c>
      <c r="D1565" s="4" t="s">
        <v>20</v>
      </c>
      <c r="E1565" s="12">
        <v>1335</v>
      </c>
      <c r="F1565" s="12"/>
      <c r="G1565" s="12">
        <v>1</v>
      </c>
    </row>
    <row r="1566" spans="3:7" ht="45" x14ac:dyDescent="0.25">
      <c r="C1566" s="13">
        <v>43326</v>
      </c>
      <c r="D1566" s="5" t="s">
        <v>26</v>
      </c>
      <c r="E1566" s="14">
        <v>476</v>
      </c>
      <c r="F1566" s="14">
        <v>12</v>
      </c>
      <c r="G1566" s="14"/>
    </row>
    <row r="1567" spans="3:7" x14ac:dyDescent="0.25">
      <c r="C1567" s="11">
        <v>43326</v>
      </c>
      <c r="D1567" s="4" t="s">
        <v>63</v>
      </c>
      <c r="E1567" s="12">
        <v>268</v>
      </c>
      <c r="F1567" s="12"/>
      <c r="G1567" s="12">
        <v>15</v>
      </c>
    </row>
    <row r="1568" spans="3:7" ht="30" x14ac:dyDescent="0.25">
      <c r="C1568" s="13">
        <v>43326</v>
      </c>
      <c r="D1568" s="5" t="s">
        <v>73</v>
      </c>
      <c r="E1568" s="14">
        <v>912</v>
      </c>
      <c r="F1568" s="14"/>
      <c r="G1568" s="14">
        <v>1</v>
      </c>
    </row>
    <row r="1569" spans="3:7" ht="30" x14ac:dyDescent="0.25">
      <c r="C1569" s="11">
        <v>43326</v>
      </c>
      <c r="D1569" s="4" t="s">
        <v>525</v>
      </c>
      <c r="E1569" s="12">
        <v>1480</v>
      </c>
      <c r="F1569" s="12">
        <v>3</v>
      </c>
      <c r="G1569" s="12"/>
    </row>
    <row r="1570" spans="3:7" ht="30" x14ac:dyDescent="0.25">
      <c r="C1570" s="13">
        <v>43326</v>
      </c>
      <c r="D1570" s="5" t="s">
        <v>76</v>
      </c>
      <c r="E1570" s="14">
        <v>1429</v>
      </c>
      <c r="F1570" s="14"/>
      <c r="G1570" s="14">
        <v>30</v>
      </c>
    </row>
    <row r="1571" spans="3:7" ht="30" x14ac:dyDescent="0.25">
      <c r="C1571" s="11">
        <v>43326</v>
      </c>
      <c r="D1571" s="4" t="s">
        <v>77</v>
      </c>
      <c r="E1571" s="12">
        <v>1428</v>
      </c>
      <c r="F1571" s="12">
        <v>29</v>
      </c>
      <c r="G1571" s="12"/>
    </row>
    <row r="1572" spans="3:7" ht="30" x14ac:dyDescent="0.25">
      <c r="C1572" s="13">
        <v>43326</v>
      </c>
      <c r="D1572" s="5" t="s">
        <v>142</v>
      </c>
      <c r="E1572" s="14">
        <v>1426</v>
      </c>
      <c r="F1572" s="14"/>
      <c r="G1572" s="14">
        <v>5</v>
      </c>
    </row>
    <row r="1573" spans="3:7" ht="30" x14ac:dyDescent="0.25">
      <c r="C1573" s="11">
        <v>43326</v>
      </c>
      <c r="D1573" s="4" t="s">
        <v>75</v>
      </c>
      <c r="E1573" s="12">
        <v>658</v>
      </c>
      <c r="F1573" s="12"/>
      <c r="G1573" s="12">
        <v>6</v>
      </c>
    </row>
    <row r="1574" spans="3:7" ht="30" x14ac:dyDescent="0.25">
      <c r="C1574" s="13">
        <v>43326</v>
      </c>
      <c r="D1574" s="5" t="s">
        <v>74</v>
      </c>
      <c r="E1574" s="14">
        <v>616</v>
      </c>
      <c r="F1574" s="14"/>
      <c r="G1574" s="14">
        <v>1</v>
      </c>
    </row>
    <row r="1575" spans="3:7" ht="30" x14ac:dyDescent="0.25">
      <c r="C1575" s="11">
        <v>43326</v>
      </c>
      <c r="D1575" s="4" t="s">
        <v>67</v>
      </c>
      <c r="E1575" s="12">
        <v>913</v>
      </c>
      <c r="F1575" s="12"/>
      <c r="G1575" s="12">
        <v>1</v>
      </c>
    </row>
    <row r="1576" spans="3:7" ht="45" x14ac:dyDescent="0.25">
      <c r="C1576" s="13">
        <v>43326</v>
      </c>
      <c r="D1576" s="5" t="s">
        <v>140</v>
      </c>
      <c r="E1576" s="14">
        <v>3622</v>
      </c>
      <c r="F1576" s="14"/>
      <c r="G1576" s="14">
        <v>3</v>
      </c>
    </row>
    <row r="1577" spans="3:7" ht="45" x14ac:dyDescent="0.25">
      <c r="C1577" s="11">
        <v>43326</v>
      </c>
      <c r="D1577" s="4" t="s">
        <v>147</v>
      </c>
      <c r="E1577" s="12">
        <v>334</v>
      </c>
      <c r="F1577" s="12"/>
      <c r="G1577" s="12">
        <v>1</v>
      </c>
    </row>
    <row r="1578" spans="3:7" ht="45" x14ac:dyDescent="0.25">
      <c r="C1578" s="13">
        <v>43326</v>
      </c>
      <c r="D1578" s="5" t="s">
        <v>46</v>
      </c>
      <c r="E1578" s="14">
        <v>331</v>
      </c>
      <c r="F1578" s="14">
        <v>10</v>
      </c>
      <c r="G1578" s="14"/>
    </row>
    <row r="1579" spans="3:7" ht="45" x14ac:dyDescent="0.25">
      <c r="C1579" s="11">
        <v>43326</v>
      </c>
      <c r="D1579" s="4" t="s">
        <v>45</v>
      </c>
      <c r="E1579" s="12">
        <v>151</v>
      </c>
      <c r="F1579" s="12">
        <v>3</v>
      </c>
      <c r="G1579" s="12"/>
    </row>
    <row r="1580" spans="3:7" ht="30" x14ac:dyDescent="0.25">
      <c r="C1580" s="13">
        <v>43326</v>
      </c>
      <c r="D1580" s="5" t="s">
        <v>186</v>
      </c>
      <c r="E1580" s="14">
        <v>8464</v>
      </c>
      <c r="F1580" s="14"/>
      <c r="G1580" s="14">
        <v>6</v>
      </c>
    </row>
    <row r="1581" spans="3:7" ht="75" x14ac:dyDescent="0.25">
      <c r="C1581" s="11">
        <v>43326</v>
      </c>
      <c r="D1581" s="4" t="s">
        <v>137</v>
      </c>
      <c r="E1581" s="12">
        <v>8921</v>
      </c>
      <c r="F1581" s="12"/>
      <c r="G1581" s="12">
        <v>12</v>
      </c>
    </row>
    <row r="1582" spans="3:7" ht="30" x14ac:dyDescent="0.25">
      <c r="C1582" s="13">
        <v>43326</v>
      </c>
      <c r="D1582" s="5" t="s">
        <v>168</v>
      </c>
      <c r="E1582" s="14">
        <v>700</v>
      </c>
      <c r="F1582" s="14">
        <v>2</v>
      </c>
      <c r="G1582" s="14"/>
    </row>
    <row r="1583" spans="3:7" ht="30" x14ac:dyDescent="0.25">
      <c r="C1583" s="11">
        <v>43326</v>
      </c>
      <c r="D1583" s="4" t="s">
        <v>157</v>
      </c>
      <c r="E1583" s="12">
        <v>918</v>
      </c>
      <c r="F1583" s="12"/>
      <c r="G1583" s="12">
        <v>1</v>
      </c>
    </row>
    <row r="1584" spans="3:7" ht="30" x14ac:dyDescent="0.25">
      <c r="C1584" s="13">
        <v>43326</v>
      </c>
      <c r="D1584" s="5" t="s">
        <v>158</v>
      </c>
      <c r="E1584" s="14">
        <v>917</v>
      </c>
      <c r="F1584" s="14">
        <v>9</v>
      </c>
      <c r="G1584" s="14"/>
    </row>
    <row r="1585" spans="3:7" ht="30" x14ac:dyDescent="0.25">
      <c r="C1585" s="11">
        <v>43326</v>
      </c>
      <c r="D1585" s="4" t="s">
        <v>271</v>
      </c>
      <c r="E1585" s="12">
        <v>3625</v>
      </c>
      <c r="F1585" s="12"/>
      <c r="G1585" s="12">
        <v>2</v>
      </c>
    </row>
    <row r="1586" spans="3:7" ht="45" x14ac:dyDescent="0.25">
      <c r="C1586" s="13">
        <v>43326</v>
      </c>
      <c r="D1586" s="5" t="s">
        <v>524</v>
      </c>
      <c r="E1586" s="14">
        <v>915</v>
      </c>
      <c r="F1586" s="14"/>
      <c r="G1586" s="14">
        <v>1</v>
      </c>
    </row>
    <row r="1587" spans="3:7" ht="30" x14ac:dyDescent="0.25">
      <c r="C1587" s="11">
        <v>43326</v>
      </c>
      <c r="D1587" s="4" t="s">
        <v>152</v>
      </c>
      <c r="E1587" s="12">
        <v>4280</v>
      </c>
      <c r="F1587" s="12"/>
      <c r="G1587" s="12">
        <v>2</v>
      </c>
    </row>
    <row r="1588" spans="3:7" ht="45" x14ac:dyDescent="0.25">
      <c r="C1588" s="13">
        <v>43326</v>
      </c>
      <c r="D1588" s="5" t="s">
        <v>376</v>
      </c>
      <c r="E1588" s="14">
        <v>9337</v>
      </c>
      <c r="F1588" s="14"/>
      <c r="G1588" s="14">
        <v>1</v>
      </c>
    </row>
    <row r="1589" spans="3:7" x14ac:dyDescent="0.25">
      <c r="C1589" s="11">
        <v>43326</v>
      </c>
      <c r="D1589" s="4" t="s">
        <v>149</v>
      </c>
      <c r="E1589" s="12">
        <v>7979</v>
      </c>
      <c r="F1589" s="12"/>
      <c r="G1589" s="12">
        <v>1</v>
      </c>
    </row>
    <row r="1590" spans="3:7" x14ac:dyDescent="0.25">
      <c r="C1590" s="13">
        <v>43326</v>
      </c>
      <c r="D1590" s="5" t="s">
        <v>150</v>
      </c>
      <c r="E1590" s="14">
        <v>7977</v>
      </c>
      <c r="F1590" s="14">
        <v>2</v>
      </c>
      <c r="G1590" s="14"/>
    </row>
    <row r="1591" spans="3:7" x14ac:dyDescent="0.25">
      <c r="C1591" s="11">
        <v>43326</v>
      </c>
      <c r="D1591" s="4" t="s">
        <v>315</v>
      </c>
      <c r="E1591" s="12">
        <v>7976</v>
      </c>
      <c r="F1591" s="12"/>
      <c r="G1591" s="12">
        <v>1</v>
      </c>
    </row>
    <row r="1592" spans="3:7" ht="45" x14ac:dyDescent="0.25">
      <c r="C1592" s="13">
        <v>43326</v>
      </c>
      <c r="D1592" s="5" t="s">
        <v>377</v>
      </c>
      <c r="E1592" s="14">
        <v>8986</v>
      </c>
      <c r="F1592" s="14"/>
      <c r="G1592" s="14">
        <v>110</v>
      </c>
    </row>
    <row r="1593" spans="3:7" ht="60" x14ac:dyDescent="0.25">
      <c r="C1593" s="11">
        <v>43326</v>
      </c>
      <c r="D1593" s="4" t="s">
        <v>151</v>
      </c>
      <c r="E1593" s="12">
        <v>5064</v>
      </c>
      <c r="F1593" s="12">
        <v>5</v>
      </c>
      <c r="G1593" s="12"/>
    </row>
    <row r="1594" spans="3:7" ht="30" x14ac:dyDescent="0.25">
      <c r="C1594" s="13">
        <v>43326</v>
      </c>
      <c r="D1594" s="5" t="s">
        <v>508</v>
      </c>
      <c r="E1594" s="14">
        <v>1610</v>
      </c>
      <c r="F1594" s="14">
        <v>20</v>
      </c>
      <c r="G1594" s="14"/>
    </row>
    <row r="1595" spans="3:7" ht="45" x14ac:dyDescent="0.25">
      <c r="C1595" s="11">
        <v>43326</v>
      </c>
      <c r="D1595" s="4" t="s">
        <v>200</v>
      </c>
      <c r="E1595" s="12">
        <v>680</v>
      </c>
      <c r="F1595" s="12">
        <v>18</v>
      </c>
      <c r="G1595" s="12"/>
    </row>
    <row r="1596" spans="3:7" ht="30" x14ac:dyDescent="0.25">
      <c r="C1596" s="13">
        <v>43326</v>
      </c>
      <c r="D1596" s="5" t="s">
        <v>99</v>
      </c>
      <c r="E1596" s="14">
        <v>4275</v>
      </c>
      <c r="F1596" s="14"/>
      <c r="G1596" s="14">
        <v>1</v>
      </c>
    </row>
    <row r="1597" spans="3:7" ht="30" x14ac:dyDescent="0.25">
      <c r="C1597" s="11">
        <v>43326</v>
      </c>
      <c r="D1597" s="4" t="s">
        <v>529</v>
      </c>
      <c r="E1597" s="12">
        <v>10760</v>
      </c>
      <c r="F1597" s="12"/>
      <c r="G1597" s="12">
        <v>2</v>
      </c>
    </row>
    <row r="1598" spans="3:7" x14ac:dyDescent="0.25">
      <c r="C1598" s="13">
        <v>43326</v>
      </c>
      <c r="D1598" s="5" t="s">
        <v>90</v>
      </c>
      <c r="E1598" s="14">
        <v>1467</v>
      </c>
      <c r="F1598" s="14"/>
      <c r="G1598" s="14">
        <v>2</v>
      </c>
    </row>
    <row r="1599" spans="3:7" ht="30" x14ac:dyDescent="0.25">
      <c r="C1599" s="11">
        <v>43326</v>
      </c>
      <c r="D1599" s="4" t="s">
        <v>71</v>
      </c>
      <c r="E1599" s="12">
        <v>1435</v>
      </c>
      <c r="F1599" s="12"/>
      <c r="G1599" s="12">
        <v>2</v>
      </c>
    </row>
    <row r="1600" spans="3:7" ht="60" x14ac:dyDescent="0.25">
      <c r="C1600" s="13">
        <v>43326</v>
      </c>
      <c r="D1600" s="5" t="s">
        <v>458</v>
      </c>
      <c r="E1600" s="14">
        <v>8167</v>
      </c>
      <c r="F1600" s="14"/>
      <c r="G1600" s="14">
        <v>1</v>
      </c>
    </row>
    <row r="1601" spans="3:7" ht="30" x14ac:dyDescent="0.25">
      <c r="C1601" s="11">
        <v>43326</v>
      </c>
      <c r="D1601" s="4" t="s">
        <v>424</v>
      </c>
      <c r="E1601" s="12">
        <v>8509</v>
      </c>
      <c r="F1601" s="12"/>
      <c r="G1601" s="12">
        <v>2</v>
      </c>
    </row>
    <row r="1602" spans="3:7" ht="30" x14ac:dyDescent="0.25">
      <c r="C1602" s="13">
        <v>43326</v>
      </c>
      <c r="D1602" s="5" t="s">
        <v>437</v>
      </c>
      <c r="E1602" s="14">
        <v>433</v>
      </c>
      <c r="F1602" s="14"/>
      <c r="G1602" s="14">
        <v>1</v>
      </c>
    </row>
    <row r="1603" spans="3:7" ht="45" x14ac:dyDescent="0.25">
      <c r="C1603" s="11">
        <v>43326</v>
      </c>
      <c r="D1603" s="4" t="s">
        <v>521</v>
      </c>
      <c r="E1603" s="12">
        <v>10711</v>
      </c>
      <c r="F1603" s="12"/>
      <c r="G1603" s="12">
        <v>1</v>
      </c>
    </row>
    <row r="1604" spans="3:7" x14ac:dyDescent="0.25">
      <c r="C1604" s="13">
        <v>43326</v>
      </c>
      <c r="D1604" s="5" t="s">
        <v>247</v>
      </c>
      <c r="E1604" s="14">
        <v>3638</v>
      </c>
      <c r="F1604" s="14"/>
      <c r="G1604" s="14">
        <v>1</v>
      </c>
    </row>
    <row r="1605" spans="3:7" ht="30" x14ac:dyDescent="0.25">
      <c r="C1605" s="11">
        <v>43326</v>
      </c>
      <c r="D1605" s="4" t="s">
        <v>429</v>
      </c>
      <c r="E1605" s="12">
        <v>4924</v>
      </c>
      <c r="F1605" s="12"/>
      <c r="G1605" s="12">
        <v>50</v>
      </c>
    </row>
    <row r="1606" spans="3:7" ht="45" x14ac:dyDescent="0.25">
      <c r="C1606" s="13">
        <v>43326</v>
      </c>
      <c r="D1606" s="5" t="s">
        <v>105</v>
      </c>
      <c r="E1606" s="14">
        <v>1006</v>
      </c>
      <c r="F1606" s="14">
        <v>4</v>
      </c>
      <c r="G1606" s="14"/>
    </row>
    <row r="1607" spans="3:7" ht="30" x14ac:dyDescent="0.25">
      <c r="C1607" s="11">
        <v>43326</v>
      </c>
      <c r="D1607" s="4" t="s">
        <v>126</v>
      </c>
      <c r="E1607" s="12">
        <v>4738</v>
      </c>
      <c r="F1607" s="12"/>
      <c r="G1607" s="12">
        <v>1</v>
      </c>
    </row>
    <row r="1608" spans="3:7" ht="30" x14ac:dyDescent="0.25">
      <c r="C1608" s="13">
        <v>43326</v>
      </c>
      <c r="D1608" s="5" t="s">
        <v>100</v>
      </c>
      <c r="E1608" s="14" t="s">
        <v>101</v>
      </c>
      <c r="F1608" s="14"/>
      <c r="G1608" s="14">
        <v>1</v>
      </c>
    </row>
    <row r="1609" spans="3:7" ht="30" x14ac:dyDescent="0.25">
      <c r="C1609" s="11">
        <v>43326</v>
      </c>
      <c r="D1609" s="4" t="s">
        <v>468</v>
      </c>
      <c r="E1609" s="12">
        <v>374</v>
      </c>
      <c r="F1609" s="12"/>
      <c r="G1609" s="12">
        <v>550</v>
      </c>
    </row>
    <row r="1610" spans="3:7" ht="30" x14ac:dyDescent="0.25">
      <c r="C1610" s="13">
        <v>43326</v>
      </c>
      <c r="D1610" s="5" t="s">
        <v>505</v>
      </c>
      <c r="E1610" s="14">
        <v>371</v>
      </c>
      <c r="F1610" s="14"/>
      <c r="G1610" s="14">
        <v>450</v>
      </c>
    </row>
    <row r="1611" spans="3:7" x14ac:dyDescent="0.25">
      <c r="C1611" s="11">
        <v>43326</v>
      </c>
      <c r="D1611" s="4" t="s">
        <v>493</v>
      </c>
      <c r="E1611" s="12">
        <v>2268</v>
      </c>
      <c r="F1611" s="12"/>
      <c r="G1611" s="12">
        <v>500</v>
      </c>
    </row>
    <row r="1612" spans="3:7" ht="30" x14ac:dyDescent="0.25">
      <c r="C1612" s="13">
        <v>43326</v>
      </c>
      <c r="D1612" s="5" t="s">
        <v>497</v>
      </c>
      <c r="E1612" s="14">
        <v>236</v>
      </c>
      <c r="F1612" s="14"/>
      <c r="G1612" s="14">
        <v>400</v>
      </c>
    </row>
    <row r="1613" spans="3:7" ht="30" x14ac:dyDescent="0.25">
      <c r="C1613" s="11">
        <v>43326</v>
      </c>
      <c r="D1613" s="4" t="s">
        <v>470</v>
      </c>
      <c r="E1613" s="12">
        <v>5120</v>
      </c>
      <c r="F1613" s="12"/>
      <c r="G1613" s="12">
        <v>1200</v>
      </c>
    </row>
    <row r="1614" spans="3:7" x14ac:dyDescent="0.25">
      <c r="C1614" s="13">
        <v>43326</v>
      </c>
      <c r="D1614" s="5" t="s">
        <v>496</v>
      </c>
      <c r="E1614" s="14">
        <v>5019</v>
      </c>
      <c r="F1614" s="14"/>
      <c r="G1614" s="14">
        <v>500</v>
      </c>
    </row>
    <row r="1615" spans="3:7" x14ac:dyDescent="0.25">
      <c r="C1615" s="11">
        <v>43326</v>
      </c>
      <c r="D1615" s="4" t="s">
        <v>494</v>
      </c>
      <c r="E1615" s="12">
        <v>5020</v>
      </c>
      <c r="F1615" s="12"/>
      <c r="G1615" s="12">
        <v>550</v>
      </c>
    </row>
    <row r="1616" spans="3:7" ht="30" x14ac:dyDescent="0.25">
      <c r="C1616" s="13">
        <v>43326</v>
      </c>
      <c r="D1616" s="5" t="s">
        <v>471</v>
      </c>
      <c r="E1616" s="14">
        <v>369</v>
      </c>
      <c r="F1616" s="14"/>
      <c r="G1616" s="14">
        <v>20</v>
      </c>
    </row>
    <row r="1617" spans="3:7" x14ac:dyDescent="0.25">
      <c r="C1617" s="11">
        <v>43326</v>
      </c>
      <c r="D1617" s="4" t="s">
        <v>472</v>
      </c>
      <c r="E1617" s="12">
        <v>4916</v>
      </c>
      <c r="F1617" s="12"/>
      <c r="G1617" s="12">
        <v>30</v>
      </c>
    </row>
    <row r="1618" spans="3:7" ht="30" x14ac:dyDescent="0.25">
      <c r="C1618" s="13">
        <v>43326</v>
      </c>
      <c r="D1618" s="5" t="s">
        <v>473</v>
      </c>
      <c r="E1618" s="14">
        <v>367</v>
      </c>
      <c r="F1618" s="14"/>
      <c r="G1618" s="14">
        <v>210</v>
      </c>
    </row>
    <row r="1619" spans="3:7" x14ac:dyDescent="0.25">
      <c r="C1619" s="11">
        <v>43326</v>
      </c>
      <c r="D1619" s="4" t="s">
        <v>474</v>
      </c>
      <c r="E1619" s="12">
        <v>365</v>
      </c>
      <c r="F1619" s="12"/>
      <c r="G1619" s="12">
        <v>40</v>
      </c>
    </row>
    <row r="1620" spans="3:7" x14ac:dyDescent="0.25">
      <c r="C1620" s="13">
        <v>43326</v>
      </c>
      <c r="D1620" s="5" t="s">
        <v>503</v>
      </c>
      <c r="E1620" s="14">
        <v>366</v>
      </c>
      <c r="F1620" s="14"/>
      <c r="G1620" s="14">
        <v>40</v>
      </c>
    </row>
    <row r="1621" spans="3:7" ht="45" x14ac:dyDescent="0.25">
      <c r="C1621" s="11">
        <v>43325</v>
      </c>
      <c r="D1621" s="4" t="s">
        <v>156</v>
      </c>
      <c r="E1621" s="12">
        <v>1470</v>
      </c>
      <c r="F1621" s="12"/>
      <c r="G1621" s="12">
        <v>1</v>
      </c>
    </row>
    <row r="1622" spans="3:7" ht="45" x14ac:dyDescent="0.25">
      <c r="C1622" s="13">
        <v>43325</v>
      </c>
      <c r="D1622" s="5" t="s">
        <v>191</v>
      </c>
      <c r="E1622" s="14">
        <v>304</v>
      </c>
      <c r="F1622" s="14"/>
      <c r="G1622" s="14">
        <v>1</v>
      </c>
    </row>
    <row r="1623" spans="3:7" ht="30" x14ac:dyDescent="0.25">
      <c r="C1623" s="11">
        <v>43325</v>
      </c>
      <c r="D1623" s="4" t="s">
        <v>65</v>
      </c>
      <c r="E1623" s="12">
        <v>256</v>
      </c>
      <c r="F1623" s="12"/>
      <c r="G1623" s="12">
        <v>5</v>
      </c>
    </row>
    <row r="1624" spans="3:7" x14ac:dyDescent="0.25">
      <c r="C1624" s="13">
        <v>43325</v>
      </c>
      <c r="D1624" s="5" t="s">
        <v>34</v>
      </c>
      <c r="E1624" s="14">
        <v>520</v>
      </c>
      <c r="F1624" s="14"/>
      <c r="G1624" s="14">
        <v>1</v>
      </c>
    </row>
    <row r="1625" spans="3:7" x14ac:dyDescent="0.25">
      <c r="C1625" s="11">
        <v>43325</v>
      </c>
      <c r="D1625" s="4" t="s">
        <v>27</v>
      </c>
      <c r="E1625" s="12">
        <v>537</v>
      </c>
      <c r="F1625" s="12"/>
      <c r="G1625" s="12">
        <v>3</v>
      </c>
    </row>
    <row r="1626" spans="3:7" ht="30" x14ac:dyDescent="0.25">
      <c r="C1626" s="13">
        <v>43325</v>
      </c>
      <c r="D1626" s="5" t="s">
        <v>286</v>
      </c>
      <c r="E1626" s="14">
        <v>549</v>
      </c>
      <c r="F1626" s="14"/>
      <c r="G1626" s="14">
        <v>1</v>
      </c>
    </row>
    <row r="1627" spans="3:7" ht="30" x14ac:dyDescent="0.25">
      <c r="C1627" s="11">
        <v>43325</v>
      </c>
      <c r="D1627" s="4" t="s">
        <v>31</v>
      </c>
      <c r="E1627" s="12">
        <v>611</v>
      </c>
      <c r="F1627" s="12"/>
      <c r="G1627" s="12">
        <v>4</v>
      </c>
    </row>
    <row r="1628" spans="3:7" ht="45" x14ac:dyDescent="0.25">
      <c r="C1628" s="13">
        <v>43325</v>
      </c>
      <c r="D1628" s="5" t="s">
        <v>29</v>
      </c>
      <c r="E1628" s="14">
        <v>610</v>
      </c>
      <c r="F1628" s="14"/>
      <c r="G1628" s="14">
        <v>4</v>
      </c>
    </row>
    <row r="1629" spans="3:7" ht="30" x14ac:dyDescent="0.25">
      <c r="C1629" s="11">
        <v>43325</v>
      </c>
      <c r="D1629" s="4" t="s">
        <v>30</v>
      </c>
      <c r="E1629" s="12">
        <v>609</v>
      </c>
      <c r="F1629" s="12"/>
      <c r="G1629" s="12">
        <v>4</v>
      </c>
    </row>
    <row r="1630" spans="3:7" ht="45" x14ac:dyDescent="0.25">
      <c r="C1630" s="13">
        <v>43325</v>
      </c>
      <c r="D1630" s="5" t="s">
        <v>28</v>
      </c>
      <c r="E1630" s="14">
        <v>608</v>
      </c>
      <c r="F1630" s="14"/>
      <c r="G1630" s="14">
        <v>4</v>
      </c>
    </row>
    <row r="1631" spans="3:7" x14ac:dyDescent="0.25">
      <c r="C1631" s="11">
        <v>43325</v>
      </c>
      <c r="D1631" s="4" t="s">
        <v>237</v>
      </c>
      <c r="E1631" s="12">
        <v>643</v>
      </c>
      <c r="F1631" s="12"/>
      <c r="G1631" s="12">
        <v>4</v>
      </c>
    </row>
    <row r="1632" spans="3:7" ht="30" x14ac:dyDescent="0.25">
      <c r="C1632" s="13">
        <v>43325</v>
      </c>
      <c r="D1632" s="5" t="s">
        <v>238</v>
      </c>
      <c r="E1632" s="14">
        <v>4519</v>
      </c>
      <c r="F1632" s="14"/>
      <c r="G1632" s="14">
        <v>4</v>
      </c>
    </row>
    <row r="1633" spans="3:7" ht="30" x14ac:dyDescent="0.25">
      <c r="C1633" s="11">
        <v>43325</v>
      </c>
      <c r="D1633" s="4" t="s">
        <v>239</v>
      </c>
      <c r="E1633" s="12">
        <v>615</v>
      </c>
      <c r="F1633" s="12"/>
      <c r="G1633" s="12">
        <v>1</v>
      </c>
    </row>
    <row r="1634" spans="3:7" ht="30" x14ac:dyDescent="0.25">
      <c r="C1634" s="13">
        <v>43325</v>
      </c>
      <c r="D1634" s="5" t="s">
        <v>240</v>
      </c>
      <c r="E1634" s="14">
        <v>4520</v>
      </c>
      <c r="F1634" s="14"/>
      <c r="G1634" s="14">
        <v>4</v>
      </c>
    </row>
    <row r="1635" spans="3:7" ht="30" x14ac:dyDescent="0.25">
      <c r="C1635" s="11">
        <v>43325</v>
      </c>
      <c r="D1635" s="4" t="s">
        <v>54</v>
      </c>
      <c r="E1635" s="12">
        <v>7825</v>
      </c>
      <c r="F1635" s="12"/>
      <c r="G1635" s="12">
        <v>2</v>
      </c>
    </row>
    <row r="1636" spans="3:7" ht="30" x14ac:dyDescent="0.25">
      <c r="C1636" s="13">
        <v>43325</v>
      </c>
      <c r="D1636" s="5" t="s">
        <v>24</v>
      </c>
      <c r="E1636" s="14">
        <v>7087</v>
      </c>
      <c r="F1636" s="14"/>
      <c r="G1636" s="14">
        <v>2</v>
      </c>
    </row>
    <row r="1637" spans="3:7" ht="30" x14ac:dyDescent="0.25">
      <c r="C1637" s="11">
        <v>43325</v>
      </c>
      <c r="D1637" s="4" t="s">
        <v>241</v>
      </c>
      <c r="E1637" s="12">
        <v>2269</v>
      </c>
      <c r="F1637" s="12"/>
      <c r="G1637" s="12">
        <v>2</v>
      </c>
    </row>
    <row r="1638" spans="3:7" ht="30" x14ac:dyDescent="0.25">
      <c r="C1638" s="13">
        <v>43325</v>
      </c>
      <c r="D1638" s="5" t="s">
        <v>57</v>
      </c>
      <c r="E1638" s="14">
        <v>8825</v>
      </c>
      <c r="F1638" s="14"/>
      <c r="G1638" s="14">
        <v>3</v>
      </c>
    </row>
    <row r="1639" spans="3:7" ht="30" x14ac:dyDescent="0.25">
      <c r="C1639" s="11">
        <v>43325</v>
      </c>
      <c r="D1639" s="4" t="s">
        <v>58</v>
      </c>
      <c r="E1639" s="12">
        <v>8824</v>
      </c>
      <c r="F1639" s="12"/>
      <c r="G1639" s="12">
        <v>4</v>
      </c>
    </row>
    <row r="1640" spans="3:7" ht="30" x14ac:dyDescent="0.25">
      <c r="C1640" s="13">
        <v>43325</v>
      </c>
      <c r="D1640" s="5" t="s">
        <v>59</v>
      </c>
      <c r="E1640" s="14">
        <v>8823</v>
      </c>
      <c r="F1640" s="14"/>
      <c r="G1640" s="14">
        <v>2</v>
      </c>
    </row>
    <row r="1641" spans="3:7" x14ac:dyDescent="0.25">
      <c r="C1641" s="11">
        <v>43325</v>
      </c>
      <c r="D1641" s="4" t="s">
        <v>8</v>
      </c>
      <c r="E1641" s="12">
        <v>7094</v>
      </c>
      <c r="F1641" s="12"/>
      <c r="G1641" s="12">
        <v>3</v>
      </c>
    </row>
    <row r="1642" spans="3:7" ht="30" x14ac:dyDescent="0.25">
      <c r="C1642" s="13">
        <v>43325</v>
      </c>
      <c r="D1642" s="5" t="s">
        <v>518</v>
      </c>
      <c r="E1642" s="14">
        <v>7085</v>
      </c>
      <c r="F1642" s="14"/>
      <c r="G1642" s="14">
        <v>2</v>
      </c>
    </row>
    <row r="1643" spans="3:7" ht="30" x14ac:dyDescent="0.25">
      <c r="C1643" s="11">
        <v>43325</v>
      </c>
      <c r="D1643" s="4" t="s">
        <v>5</v>
      </c>
      <c r="E1643" s="12">
        <v>1445</v>
      </c>
      <c r="F1643" s="12"/>
      <c r="G1643" s="12">
        <v>1000</v>
      </c>
    </row>
    <row r="1644" spans="3:7" ht="30" x14ac:dyDescent="0.25">
      <c r="C1644" s="13">
        <v>43325</v>
      </c>
      <c r="D1644" s="5" t="s">
        <v>32</v>
      </c>
      <c r="E1644" s="14">
        <v>4523</v>
      </c>
      <c r="F1644" s="14"/>
      <c r="G1644" s="14">
        <v>10</v>
      </c>
    </row>
    <row r="1645" spans="3:7" ht="45" x14ac:dyDescent="0.25">
      <c r="C1645" s="11">
        <v>43325</v>
      </c>
      <c r="D1645" s="4" t="s">
        <v>19</v>
      </c>
      <c r="E1645" s="12">
        <v>5709</v>
      </c>
      <c r="F1645" s="12"/>
      <c r="G1645" s="12">
        <v>300</v>
      </c>
    </row>
    <row r="1646" spans="3:7" x14ac:dyDescent="0.25">
      <c r="C1646" s="13">
        <v>43325</v>
      </c>
      <c r="D1646" s="5" t="s">
        <v>103</v>
      </c>
      <c r="E1646" s="14">
        <v>7366</v>
      </c>
      <c r="F1646" s="14"/>
      <c r="G1646" s="14">
        <v>10</v>
      </c>
    </row>
    <row r="1647" spans="3:7" ht="45" x14ac:dyDescent="0.25">
      <c r="C1647" s="11">
        <v>43325</v>
      </c>
      <c r="D1647" s="4" t="s">
        <v>26</v>
      </c>
      <c r="E1647" s="12">
        <v>476</v>
      </c>
      <c r="F1647" s="12"/>
      <c r="G1647" s="12">
        <v>4</v>
      </c>
    </row>
    <row r="1648" spans="3:7" ht="45" x14ac:dyDescent="0.25">
      <c r="C1648" s="13">
        <v>43325</v>
      </c>
      <c r="D1648" s="5" t="s">
        <v>64</v>
      </c>
      <c r="E1648" s="14">
        <v>7623</v>
      </c>
      <c r="F1648" s="14"/>
      <c r="G1648" s="14">
        <v>6</v>
      </c>
    </row>
    <row r="1649" spans="3:7" ht="45" x14ac:dyDescent="0.25">
      <c r="C1649" s="11">
        <v>43325</v>
      </c>
      <c r="D1649" s="4" t="s">
        <v>188</v>
      </c>
      <c r="E1649" s="12">
        <v>4910</v>
      </c>
      <c r="F1649" s="12"/>
      <c r="G1649" s="12">
        <v>2</v>
      </c>
    </row>
    <row r="1650" spans="3:7" ht="45" x14ac:dyDescent="0.25">
      <c r="C1650" s="13">
        <v>43325</v>
      </c>
      <c r="D1650" s="5" t="s">
        <v>35</v>
      </c>
      <c r="E1650" s="14">
        <v>4911</v>
      </c>
      <c r="F1650" s="14"/>
      <c r="G1650" s="14">
        <v>2</v>
      </c>
    </row>
    <row r="1651" spans="3:7" x14ac:dyDescent="0.25">
      <c r="C1651" s="11">
        <v>43325</v>
      </c>
      <c r="D1651" s="4" t="s">
        <v>235</v>
      </c>
      <c r="E1651" s="12">
        <v>7998</v>
      </c>
      <c r="F1651" s="12"/>
      <c r="G1651" s="12">
        <v>2</v>
      </c>
    </row>
    <row r="1652" spans="3:7" ht="30" x14ac:dyDescent="0.25">
      <c r="C1652" s="13">
        <v>43325</v>
      </c>
      <c r="D1652" s="5" t="s">
        <v>548</v>
      </c>
      <c r="E1652" s="14" t="s">
        <v>549</v>
      </c>
      <c r="F1652" s="14"/>
      <c r="G1652" s="14">
        <v>1</v>
      </c>
    </row>
    <row r="1653" spans="3:7" ht="30" x14ac:dyDescent="0.25">
      <c r="C1653" s="11">
        <v>43325</v>
      </c>
      <c r="D1653" s="4" t="s">
        <v>271</v>
      </c>
      <c r="E1653" s="12">
        <v>3625</v>
      </c>
      <c r="F1653" s="12"/>
      <c r="G1653" s="12">
        <v>1</v>
      </c>
    </row>
    <row r="1654" spans="3:7" ht="30" x14ac:dyDescent="0.25">
      <c r="C1654" s="13">
        <v>43325</v>
      </c>
      <c r="D1654" s="5" t="s">
        <v>24</v>
      </c>
      <c r="E1654" s="14">
        <v>7087</v>
      </c>
      <c r="F1654" s="14"/>
      <c r="G1654" s="14">
        <v>10</v>
      </c>
    </row>
    <row r="1655" spans="3:7" x14ac:dyDescent="0.25">
      <c r="C1655" s="11">
        <v>43325</v>
      </c>
      <c r="D1655" s="4" t="s">
        <v>8</v>
      </c>
      <c r="E1655" s="12">
        <v>7094</v>
      </c>
      <c r="F1655" s="12"/>
      <c r="G1655" s="12">
        <v>10</v>
      </c>
    </row>
    <row r="1656" spans="3:7" ht="30" x14ac:dyDescent="0.25">
      <c r="C1656" s="13">
        <v>43325</v>
      </c>
      <c r="D1656" s="5" t="s">
        <v>59</v>
      </c>
      <c r="E1656" s="14">
        <v>8823</v>
      </c>
      <c r="F1656" s="14"/>
      <c r="G1656" s="14">
        <v>10</v>
      </c>
    </row>
    <row r="1657" spans="3:7" ht="30" x14ac:dyDescent="0.25">
      <c r="C1657" s="11">
        <v>43325</v>
      </c>
      <c r="D1657" s="4" t="s">
        <v>57</v>
      </c>
      <c r="E1657" s="12">
        <v>8825</v>
      </c>
      <c r="F1657" s="12"/>
      <c r="G1657" s="12">
        <v>10</v>
      </c>
    </row>
    <row r="1658" spans="3:7" ht="30" x14ac:dyDescent="0.25">
      <c r="C1658" s="13">
        <v>43325</v>
      </c>
      <c r="D1658" s="5" t="s">
        <v>518</v>
      </c>
      <c r="E1658" s="14">
        <v>7085</v>
      </c>
      <c r="F1658" s="14"/>
      <c r="G1658" s="14">
        <v>10</v>
      </c>
    </row>
    <row r="1659" spans="3:7" x14ac:dyDescent="0.25">
      <c r="C1659" s="11">
        <v>43325</v>
      </c>
      <c r="D1659" s="4" t="s">
        <v>380</v>
      </c>
      <c r="E1659" s="12">
        <v>7091</v>
      </c>
      <c r="F1659" s="12"/>
      <c r="G1659" s="12">
        <v>10</v>
      </c>
    </row>
    <row r="1660" spans="3:7" ht="30" x14ac:dyDescent="0.25">
      <c r="C1660" s="13">
        <v>43325</v>
      </c>
      <c r="D1660" s="5" t="s">
        <v>518</v>
      </c>
      <c r="E1660" s="14">
        <v>7085</v>
      </c>
      <c r="F1660" s="14"/>
      <c r="G1660" s="14">
        <v>10</v>
      </c>
    </row>
    <row r="1661" spans="3:7" ht="60" x14ac:dyDescent="0.25">
      <c r="C1661" s="11">
        <v>43325</v>
      </c>
      <c r="D1661" s="4" t="s">
        <v>81</v>
      </c>
      <c r="E1661" s="12">
        <v>8957</v>
      </c>
      <c r="F1661" s="12"/>
      <c r="G1661" s="12">
        <v>3</v>
      </c>
    </row>
    <row r="1662" spans="3:7" ht="30" x14ac:dyDescent="0.25">
      <c r="C1662" s="13">
        <v>43325</v>
      </c>
      <c r="D1662" s="5" t="s">
        <v>452</v>
      </c>
      <c r="E1662" s="14" t="s">
        <v>453</v>
      </c>
      <c r="F1662" s="14">
        <v>2</v>
      </c>
      <c r="G1662" s="14"/>
    </row>
    <row r="1663" spans="3:7" ht="30" x14ac:dyDescent="0.25">
      <c r="C1663" s="11">
        <v>43325</v>
      </c>
      <c r="D1663" s="4" t="s">
        <v>12</v>
      </c>
      <c r="E1663" s="12" t="s">
        <v>13</v>
      </c>
      <c r="F1663" s="12">
        <v>1</v>
      </c>
      <c r="G1663" s="12"/>
    </row>
    <row r="1664" spans="3:7" ht="30" x14ac:dyDescent="0.25">
      <c r="C1664" s="13">
        <v>43325</v>
      </c>
      <c r="D1664" s="5" t="s">
        <v>59</v>
      </c>
      <c r="E1664" s="14">
        <v>8823</v>
      </c>
      <c r="F1664" s="14">
        <v>40</v>
      </c>
      <c r="G1664" s="14"/>
    </row>
    <row r="1665" spans="3:7" ht="45" x14ac:dyDescent="0.25">
      <c r="C1665" s="11">
        <v>43325</v>
      </c>
      <c r="D1665" s="4" t="s">
        <v>35</v>
      </c>
      <c r="E1665" s="12">
        <v>4911</v>
      </c>
      <c r="F1665" s="12">
        <v>144</v>
      </c>
      <c r="G1665" s="12"/>
    </row>
    <row r="1666" spans="3:7" ht="45" x14ac:dyDescent="0.25">
      <c r="C1666" s="13">
        <v>43325</v>
      </c>
      <c r="D1666" s="5" t="s">
        <v>188</v>
      </c>
      <c r="E1666" s="14">
        <v>4910</v>
      </c>
      <c r="F1666" s="14">
        <v>144</v>
      </c>
      <c r="G1666" s="14"/>
    </row>
    <row r="1667" spans="3:7" ht="30" x14ac:dyDescent="0.25">
      <c r="C1667" s="11">
        <v>43325</v>
      </c>
      <c r="D1667" s="4" t="s">
        <v>18</v>
      </c>
      <c r="E1667" s="12">
        <v>726</v>
      </c>
      <c r="F1667" s="12">
        <v>10</v>
      </c>
      <c r="G1667" s="12"/>
    </row>
    <row r="1668" spans="3:7" ht="30" x14ac:dyDescent="0.25">
      <c r="C1668" s="13">
        <v>43325</v>
      </c>
      <c r="D1668" s="5" t="s">
        <v>518</v>
      </c>
      <c r="E1668" s="14">
        <v>7085</v>
      </c>
      <c r="F1668" s="14">
        <v>40</v>
      </c>
      <c r="G1668" s="14"/>
    </row>
    <row r="1669" spans="3:7" ht="45" x14ac:dyDescent="0.25">
      <c r="C1669" s="11">
        <v>43325</v>
      </c>
      <c r="D1669" s="4" t="s">
        <v>9</v>
      </c>
      <c r="E1669" s="12">
        <v>180</v>
      </c>
      <c r="F1669" s="12">
        <v>20</v>
      </c>
      <c r="G1669" s="12"/>
    </row>
    <row r="1670" spans="3:7" ht="30" x14ac:dyDescent="0.25">
      <c r="C1670" s="13">
        <v>43325</v>
      </c>
      <c r="D1670" s="5" t="s">
        <v>100</v>
      </c>
      <c r="E1670" s="14" t="s">
        <v>101</v>
      </c>
      <c r="F1670" s="14">
        <v>4</v>
      </c>
      <c r="G1670" s="14"/>
    </row>
    <row r="1671" spans="3:7" ht="30" x14ac:dyDescent="0.25">
      <c r="C1671" s="11">
        <v>43325</v>
      </c>
      <c r="D1671" s="4" t="s">
        <v>228</v>
      </c>
      <c r="E1671" s="12" t="s">
        <v>229</v>
      </c>
      <c r="F1671" s="12">
        <v>5</v>
      </c>
      <c r="G1671" s="12"/>
    </row>
    <row r="1672" spans="3:7" ht="30" x14ac:dyDescent="0.25">
      <c r="C1672" s="13">
        <v>43325</v>
      </c>
      <c r="D1672" s="5" t="s">
        <v>313</v>
      </c>
      <c r="E1672" s="14" t="s">
        <v>314</v>
      </c>
      <c r="F1672" s="14">
        <v>2</v>
      </c>
      <c r="G1672" s="14"/>
    </row>
    <row r="1673" spans="3:7" ht="30" x14ac:dyDescent="0.25">
      <c r="C1673" s="11">
        <v>43325</v>
      </c>
      <c r="D1673" s="4" t="s">
        <v>6</v>
      </c>
      <c r="E1673" s="12" t="s">
        <v>7</v>
      </c>
      <c r="F1673" s="12">
        <v>1</v>
      </c>
      <c r="G1673" s="12"/>
    </row>
    <row r="1674" spans="3:7" ht="75" x14ac:dyDescent="0.25">
      <c r="C1674" s="13">
        <v>43325</v>
      </c>
      <c r="D1674" s="5" t="s">
        <v>85</v>
      </c>
      <c r="E1674" s="14">
        <v>728</v>
      </c>
      <c r="F1674" s="14"/>
      <c r="G1674" s="14">
        <v>3</v>
      </c>
    </row>
    <row r="1675" spans="3:7" ht="60" x14ac:dyDescent="0.25">
      <c r="C1675" s="11">
        <v>43325</v>
      </c>
      <c r="D1675" s="4" t="s">
        <v>86</v>
      </c>
      <c r="E1675" s="12">
        <v>727</v>
      </c>
      <c r="F1675" s="12"/>
      <c r="G1675" s="12">
        <v>1</v>
      </c>
    </row>
    <row r="1676" spans="3:7" ht="45" x14ac:dyDescent="0.25">
      <c r="C1676" s="13">
        <v>43325</v>
      </c>
      <c r="D1676" s="5" t="s">
        <v>39</v>
      </c>
      <c r="E1676" s="14">
        <v>1452</v>
      </c>
      <c r="F1676" s="14"/>
      <c r="G1676" s="14">
        <v>3</v>
      </c>
    </row>
    <row r="1677" spans="3:7" ht="30" x14ac:dyDescent="0.25">
      <c r="C1677" s="11">
        <v>43325</v>
      </c>
      <c r="D1677" s="4" t="s">
        <v>215</v>
      </c>
      <c r="E1677" s="12">
        <v>580</v>
      </c>
      <c r="F1677" s="12"/>
      <c r="G1677" s="12">
        <v>50</v>
      </c>
    </row>
    <row r="1678" spans="3:7" ht="45" x14ac:dyDescent="0.25">
      <c r="C1678" s="13">
        <v>43325</v>
      </c>
      <c r="D1678" s="5" t="s">
        <v>35</v>
      </c>
      <c r="E1678" s="14">
        <v>4911</v>
      </c>
      <c r="F1678" s="14"/>
      <c r="G1678" s="14">
        <v>12</v>
      </c>
    </row>
    <row r="1679" spans="3:7" x14ac:dyDescent="0.25">
      <c r="C1679" s="11">
        <v>43325</v>
      </c>
      <c r="D1679" s="4" t="s">
        <v>36</v>
      </c>
      <c r="E1679" s="12">
        <v>7934</v>
      </c>
      <c r="F1679" s="12"/>
      <c r="G1679" s="12">
        <v>10</v>
      </c>
    </row>
    <row r="1680" spans="3:7" ht="30" x14ac:dyDescent="0.25">
      <c r="C1680" s="13">
        <v>43325</v>
      </c>
      <c r="D1680" s="5" t="s">
        <v>216</v>
      </c>
      <c r="E1680" s="14">
        <v>189</v>
      </c>
      <c r="F1680" s="14"/>
      <c r="G1680" s="14">
        <v>100</v>
      </c>
    </row>
    <row r="1681" spans="3:7" ht="30" x14ac:dyDescent="0.25">
      <c r="C1681" s="11">
        <v>43325</v>
      </c>
      <c r="D1681" s="4" t="s">
        <v>44</v>
      </c>
      <c r="E1681" s="12">
        <v>188</v>
      </c>
      <c r="F1681" s="12"/>
      <c r="G1681" s="12">
        <v>100</v>
      </c>
    </row>
    <row r="1682" spans="3:7" ht="30" x14ac:dyDescent="0.25">
      <c r="C1682" s="13">
        <v>43325</v>
      </c>
      <c r="D1682" s="5" t="s">
        <v>42</v>
      </c>
      <c r="E1682" s="14">
        <v>187</v>
      </c>
      <c r="F1682" s="14"/>
      <c r="G1682" s="14">
        <v>100</v>
      </c>
    </row>
    <row r="1683" spans="3:7" ht="30" x14ac:dyDescent="0.25">
      <c r="C1683" s="11">
        <v>43325</v>
      </c>
      <c r="D1683" s="4" t="s">
        <v>317</v>
      </c>
      <c r="E1683" s="12">
        <v>982</v>
      </c>
      <c r="F1683" s="12"/>
      <c r="G1683" s="12">
        <v>50</v>
      </c>
    </row>
    <row r="1684" spans="3:7" ht="30" x14ac:dyDescent="0.25">
      <c r="C1684" s="13">
        <v>43325</v>
      </c>
      <c r="D1684" s="5" t="s">
        <v>218</v>
      </c>
      <c r="E1684" s="14">
        <v>981</v>
      </c>
      <c r="F1684" s="14"/>
      <c r="G1684" s="14">
        <v>50</v>
      </c>
    </row>
    <row r="1685" spans="3:7" ht="30" x14ac:dyDescent="0.25">
      <c r="C1685" s="11">
        <v>43325</v>
      </c>
      <c r="D1685" s="4" t="s">
        <v>219</v>
      </c>
      <c r="E1685" s="12">
        <v>980</v>
      </c>
      <c r="F1685" s="12"/>
      <c r="G1685" s="12">
        <v>100</v>
      </c>
    </row>
    <row r="1686" spans="3:7" ht="30" x14ac:dyDescent="0.25">
      <c r="C1686" s="13">
        <v>43325</v>
      </c>
      <c r="D1686" s="5" t="s">
        <v>220</v>
      </c>
      <c r="E1686" s="14">
        <v>979</v>
      </c>
      <c r="F1686" s="14"/>
      <c r="G1686" s="14">
        <v>50</v>
      </c>
    </row>
    <row r="1687" spans="3:7" ht="45" x14ac:dyDescent="0.25">
      <c r="C1687" s="11">
        <v>43325</v>
      </c>
      <c r="D1687" s="4" t="s">
        <v>147</v>
      </c>
      <c r="E1687" s="12">
        <v>334</v>
      </c>
      <c r="F1687" s="12"/>
      <c r="G1687" s="12">
        <v>3</v>
      </c>
    </row>
    <row r="1688" spans="3:7" ht="45" x14ac:dyDescent="0.25">
      <c r="C1688" s="13">
        <v>43325</v>
      </c>
      <c r="D1688" s="5" t="s">
        <v>46</v>
      </c>
      <c r="E1688" s="14">
        <v>331</v>
      </c>
      <c r="F1688" s="14"/>
      <c r="G1688" s="14">
        <v>5</v>
      </c>
    </row>
    <row r="1689" spans="3:7" ht="45" x14ac:dyDescent="0.25">
      <c r="C1689" s="11">
        <v>43325</v>
      </c>
      <c r="D1689" s="4" t="s">
        <v>45</v>
      </c>
      <c r="E1689" s="12">
        <v>151</v>
      </c>
      <c r="F1689" s="12"/>
      <c r="G1689" s="12">
        <v>4</v>
      </c>
    </row>
    <row r="1690" spans="3:7" ht="30" x14ac:dyDescent="0.25">
      <c r="C1690" s="13">
        <v>43325</v>
      </c>
      <c r="D1690" s="5" t="s">
        <v>33</v>
      </c>
      <c r="E1690" s="14">
        <v>392</v>
      </c>
      <c r="F1690" s="14"/>
      <c r="G1690" s="14">
        <v>1</v>
      </c>
    </row>
    <row r="1691" spans="3:7" ht="30" x14ac:dyDescent="0.25">
      <c r="C1691" s="11">
        <v>43325</v>
      </c>
      <c r="D1691" s="4" t="s">
        <v>5</v>
      </c>
      <c r="E1691" s="12">
        <v>1445</v>
      </c>
      <c r="F1691" s="12"/>
      <c r="G1691" s="12">
        <v>100</v>
      </c>
    </row>
    <row r="1692" spans="3:7" ht="30" x14ac:dyDescent="0.25">
      <c r="C1692" s="13">
        <v>43325</v>
      </c>
      <c r="D1692" s="5" t="s">
        <v>450</v>
      </c>
      <c r="E1692" s="14">
        <v>7093</v>
      </c>
      <c r="F1692" s="14">
        <v>10</v>
      </c>
      <c r="G1692" s="14"/>
    </row>
    <row r="1693" spans="3:7" ht="30" x14ac:dyDescent="0.25">
      <c r="C1693" s="11">
        <v>43325</v>
      </c>
      <c r="D1693" s="4" t="s">
        <v>82</v>
      </c>
      <c r="E1693" s="12">
        <v>715</v>
      </c>
      <c r="F1693" s="12"/>
      <c r="G1693" s="12">
        <v>1</v>
      </c>
    </row>
    <row r="1694" spans="3:7" ht="30" x14ac:dyDescent="0.25">
      <c r="C1694" s="13">
        <v>43325</v>
      </c>
      <c r="D1694" s="5" t="s">
        <v>33</v>
      </c>
      <c r="E1694" s="14">
        <v>392</v>
      </c>
      <c r="F1694" s="14">
        <v>8</v>
      </c>
      <c r="G1694" s="14"/>
    </row>
    <row r="1695" spans="3:7" ht="45" x14ac:dyDescent="0.25">
      <c r="C1695" s="11">
        <v>43325</v>
      </c>
      <c r="D1695" s="4" t="s">
        <v>290</v>
      </c>
      <c r="E1695" s="12">
        <v>4908</v>
      </c>
      <c r="F1695" s="12">
        <v>48</v>
      </c>
      <c r="G1695" s="12"/>
    </row>
    <row r="1696" spans="3:7" ht="45" x14ac:dyDescent="0.25">
      <c r="C1696" s="13">
        <v>43325</v>
      </c>
      <c r="D1696" s="5" t="s">
        <v>64</v>
      </c>
      <c r="E1696" s="14">
        <v>7623</v>
      </c>
      <c r="F1696" s="14"/>
      <c r="G1696" s="14">
        <v>1</v>
      </c>
    </row>
    <row r="1697" spans="3:7" ht="30" x14ac:dyDescent="0.25">
      <c r="C1697" s="11">
        <v>43325</v>
      </c>
      <c r="D1697" s="4" t="s">
        <v>73</v>
      </c>
      <c r="E1697" s="12">
        <v>912</v>
      </c>
      <c r="F1697" s="12"/>
      <c r="G1697" s="12">
        <v>4</v>
      </c>
    </row>
    <row r="1698" spans="3:7" x14ac:dyDescent="0.25">
      <c r="C1698" s="13">
        <v>43325</v>
      </c>
      <c r="D1698" s="5" t="s">
        <v>133</v>
      </c>
      <c r="E1698" s="14">
        <v>5728</v>
      </c>
      <c r="F1698" s="14"/>
      <c r="G1698" s="14">
        <v>6</v>
      </c>
    </row>
    <row r="1699" spans="3:7" x14ac:dyDescent="0.25">
      <c r="C1699" s="11">
        <v>43325</v>
      </c>
      <c r="D1699" s="4" t="s">
        <v>132</v>
      </c>
      <c r="E1699" s="12">
        <v>5729</v>
      </c>
      <c r="F1699" s="12"/>
      <c r="G1699" s="12">
        <v>6</v>
      </c>
    </row>
    <row r="1700" spans="3:7" ht="30" x14ac:dyDescent="0.25">
      <c r="C1700" s="13">
        <v>43325</v>
      </c>
      <c r="D1700" s="5" t="s">
        <v>271</v>
      </c>
      <c r="E1700" s="14">
        <v>3625</v>
      </c>
      <c r="F1700" s="14"/>
      <c r="G1700" s="14">
        <v>1</v>
      </c>
    </row>
    <row r="1701" spans="3:7" ht="30" x14ac:dyDescent="0.25">
      <c r="C1701" s="11">
        <v>43325</v>
      </c>
      <c r="D1701" s="4" t="s">
        <v>542</v>
      </c>
      <c r="E1701" s="12">
        <v>10839</v>
      </c>
      <c r="F1701" s="12">
        <v>5</v>
      </c>
      <c r="G1701" s="12"/>
    </row>
    <row r="1702" spans="3:7" ht="30" x14ac:dyDescent="0.25">
      <c r="C1702" s="13">
        <v>43325</v>
      </c>
      <c r="D1702" s="5" t="s">
        <v>541</v>
      </c>
      <c r="E1702" s="14">
        <v>10840</v>
      </c>
      <c r="F1702" s="14">
        <v>5</v>
      </c>
      <c r="G1702" s="14"/>
    </row>
    <row r="1703" spans="3:7" ht="60" x14ac:dyDescent="0.25">
      <c r="C1703" s="11">
        <v>43325</v>
      </c>
      <c r="D1703" s="4" t="s">
        <v>550</v>
      </c>
      <c r="E1703" s="12">
        <v>10838</v>
      </c>
      <c r="F1703" s="12">
        <v>10</v>
      </c>
      <c r="G1703" s="12"/>
    </row>
    <row r="1704" spans="3:7" ht="30" x14ac:dyDescent="0.25">
      <c r="C1704" s="13">
        <v>43325</v>
      </c>
      <c r="D1704" s="5" t="s">
        <v>198</v>
      </c>
      <c r="E1704" s="14">
        <v>681</v>
      </c>
      <c r="F1704" s="14">
        <v>10</v>
      </c>
      <c r="G1704" s="14"/>
    </row>
    <row r="1705" spans="3:7" ht="30" x14ac:dyDescent="0.25">
      <c r="C1705" s="11">
        <v>43323</v>
      </c>
      <c r="D1705" s="4" t="s">
        <v>67</v>
      </c>
      <c r="E1705" s="12">
        <v>913</v>
      </c>
      <c r="F1705" s="12"/>
      <c r="G1705" s="12">
        <v>2</v>
      </c>
    </row>
    <row r="1706" spans="3:7" x14ac:dyDescent="0.25">
      <c r="C1706" s="13">
        <v>43323</v>
      </c>
      <c r="D1706" s="5" t="s">
        <v>83</v>
      </c>
      <c r="E1706" s="14">
        <v>842</v>
      </c>
      <c r="F1706" s="14"/>
      <c r="G1706" s="14">
        <v>1</v>
      </c>
    </row>
    <row r="1707" spans="3:7" ht="45" x14ac:dyDescent="0.25">
      <c r="C1707" s="11">
        <v>43323</v>
      </c>
      <c r="D1707" s="4" t="s">
        <v>188</v>
      </c>
      <c r="E1707" s="12">
        <v>4910</v>
      </c>
      <c r="F1707" s="12"/>
      <c r="G1707" s="12">
        <v>1</v>
      </c>
    </row>
    <row r="1708" spans="3:7" ht="45" x14ac:dyDescent="0.25">
      <c r="C1708" s="13">
        <v>43323</v>
      </c>
      <c r="D1708" s="5" t="s">
        <v>35</v>
      </c>
      <c r="E1708" s="14">
        <v>4911</v>
      </c>
      <c r="F1708" s="14"/>
      <c r="G1708" s="14">
        <v>4</v>
      </c>
    </row>
    <row r="1709" spans="3:7" x14ac:dyDescent="0.25">
      <c r="C1709" s="11">
        <v>43323</v>
      </c>
      <c r="D1709" s="4" t="s">
        <v>406</v>
      </c>
      <c r="E1709" s="12">
        <v>8001</v>
      </c>
      <c r="F1709" s="12"/>
      <c r="G1709" s="12">
        <v>1</v>
      </c>
    </row>
    <row r="1710" spans="3:7" ht="45" x14ac:dyDescent="0.25">
      <c r="C1710" s="13">
        <v>43323</v>
      </c>
      <c r="D1710" s="5" t="s">
        <v>221</v>
      </c>
      <c r="E1710" s="14">
        <v>4907</v>
      </c>
      <c r="F1710" s="14"/>
      <c r="G1710" s="14">
        <v>1</v>
      </c>
    </row>
    <row r="1711" spans="3:7" x14ac:dyDescent="0.25">
      <c r="C1711" s="11">
        <v>43323</v>
      </c>
      <c r="D1711" s="4" t="s">
        <v>107</v>
      </c>
      <c r="E1711" s="12">
        <v>7997</v>
      </c>
      <c r="F1711" s="12"/>
      <c r="G1711" s="12">
        <v>2</v>
      </c>
    </row>
    <row r="1712" spans="3:7" ht="45" x14ac:dyDescent="0.25">
      <c r="C1712" s="13">
        <v>43323</v>
      </c>
      <c r="D1712" s="5" t="s">
        <v>221</v>
      </c>
      <c r="E1712" s="14">
        <v>4907</v>
      </c>
      <c r="F1712" s="14"/>
      <c r="G1712" s="14">
        <v>12</v>
      </c>
    </row>
    <row r="1713" spans="3:7" ht="45" x14ac:dyDescent="0.25">
      <c r="C1713" s="11">
        <v>43323</v>
      </c>
      <c r="D1713" s="4" t="s">
        <v>35</v>
      </c>
      <c r="E1713" s="12">
        <v>4911</v>
      </c>
      <c r="F1713" s="12"/>
      <c r="G1713" s="12">
        <v>12</v>
      </c>
    </row>
    <row r="1714" spans="3:7" ht="45" x14ac:dyDescent="0.25">
      <c r="C1714" s="13">
        <v>43323</v>
      </c>
      <c r="D1714" s="5" t="s">
        <v>188</v>
      </c>
      <c r="E1714" s="14">
        <v>4910</v>
      </c>
      <c r="F1714" s="14"/>
      <c r="G1714" s="14">
        <v>12</v>
      </c>
    </row>
    <row r="1715" spans="3:7" ht="45" x14ac:dyDescent="0.25">
      <c r="C1715" s="11">
        <v>43323</v>
      </c>
      <c r="D1715" s="4" t="s">
        <v>233</v>
      </c>
      <c r="E1715" s="12">
        <v>4909</v>
      </c>
      <c r="F1715" s="12"/>
      <c r="G1715" s="12">
        <v>12</v>
      </c>
    </row>
    <row r="1716" spans="3:7" ht="45" x14ac:dyDescent="0.25">
      <c r="C1716" s="13">
        <v>43323</v>
      </c>
      <c r="D1716" s="5" t="s">
        <v>290</v>
      </c>
      <c r="E1716" s="14">
        <v>4908</v>
      </c>
      <c r="F1716" s="14"/>
      <c r="G1716" s="14">
        <v>2</v>
      </c>
    </row>
    <row r="1717" spans="3:7" ht="45" x14ac:dyDescent="0.25">
      <c r="C1717" s="11">
        <v>43323</v>
      </c>
      <c r="D1717" s="4" t="s">
        <v>290</v>
      </c>
      <c r="E1717" s="12">
        <v>4908</v>
      </c>
      <c r="F1717" s="12"/>
      <c r="G1717" s="12">
        <v>10</v>
      </c>
    </row>
    <row r="1718" spans="3:7" ht="30" x14ac:dyDescent="0.25">
      <c r="C1718" s="13">
        <v>43322</v>
      </c>
      <c r="D1718" s="5" t="s">
        <v>75</v>
      </c>
      <c r="E1718" s="14">
        <v>658</v>
      </c>
      <c r="F1718" s="14"/>
      <c r="G1718" s="14">
        <v>12</v>
      </c>
    </row>
    <row r="1719" spans="3:7" ht="30" x14ac:dyDescent="0.25">
      <c r="C1719" s="11">
        <v>43322</v>
      </c>
      <c r="D1719" s="4" t="s">
        <v>66</v>
      </c>
      <c r="E1719" s="12">
        <v>2234</v>
      </c>
      <c r="F1719" s="12"/>
      <c r="G1719" s="12">
        <v>1</v>
      </c>
    </row>
    <row r="1720" spans="3:7" x14ac:dyDescent="0.25">
      <c r="C1720" s="13">
        <v>43322</v>
      </c>
      <c r="D1720" s="5" t="s">
        <v>83</v>
      </c>
      <c r="E1720" s="14">
        <v>842</v>
      </c>
      <c r="F1720" s="14"/>
      <c r="G1720" s="14">
        <v>21</v>
      </c>
    </row>
    <row r="1721" spans="3:7" ht="45" x14ac:dyDescent="0.25">
      <c r="C1721" s="11">
        <v>43322</v>
      </c>
      <c r="D1721" s="4" t="s">
        <v>98</v>
      </c>
      <c r="E1721" s="12">
        <v>3629</v>
      </c>
      <c r="F1721" s="12"/>
      <c r="G1721" s="12">
        <v>1</v>
      </c>
    </row>
    <row r="1722" spans="3:7" x14ac:dyDescent="0.25">
      <c r="C1722" s="13">
        <v>43322</v>
      </c>
      <c r="D1722" s="5" t="s">
        <v>270</v>
      </c>
      <c r="E1722" s="14">
        <v>3630</v>
      </c>
      <c r="F1722" s="14"/>
      <c r="G1722" s="14">
        <v>1</v>
      </c>
    </row>
    <row r="1723" spans="3:7" ht="30" x14ac:dyDescent="0.25">
      <c r="C1723" s="11">
        <v>43322</v>
      </c>
      <c r="D1723" s="4" t="s">
        <v>454</v>
      </c>
      <c r="E1723" s="12">
        <v>3631</v>
      </c>
      <c r="F1723" s="12"/>
      <c r="G1723" s="12">
        <v>1</v>
      </c>
    </row>
    <row r="1724" spans="3:7" ht="45" x14ac:dyDescent="0.25">
      <c r="C1724" s="13">
        <v>43322</v>
      </c>
      <c r="D1724" s="5" t="s">
        <v>249</v>
      </c>
      <c r="E1724" s="14">
        <v>9701</v>
      </c>
      <c r="F1724" s="14"/>
      <c r="G1724" s="14">
        <v>4</v>
      </c>
    </row>
    <row r="1725" spans="3:7" ht="30" x14ac:dyDescent="0.25">
      <c r="C1725" s="11">
        <v>43322</v>
      </c>
      <c r="D1725" s="4" t="s">
        <v>368</v>
      </c>
      <c r="E1725" s="12" t="s">
        <v>369</v>
      </c>
      <c r="F1725" s="12"/>
      <c r="G1725" s="12">
        <v>1</v>
      </c>
    </row>
    <row r="1726" spans="3:7" ht="30" x14ac:dyDescent="0.25">
      <c r="C1726" s="13">
        <v>43322</v>
      </c>
      <c r="D1726" s="5" t="s">
        <v>360</v>
      </c>
      <c r="E1726" s="14" t="s">
        <v>361</v>
      </c>
      <c r="F1726" s="14"/>
      <c r="G1726" s="14">
        <v>1</v>
      </c>
    </row>
    <row r="1727" spans="3:7" ht="30" x14ac:dyDescent="0.25">
      <c r="C1727" s="11">
        <v>43322</v>
      </c>
      <c r="D1727" s="4" t="s">
        <v>387</v>
      </c>
      <c r="E1727" s="12" t="s">
        <v>388</v>
      </c>
      <c r="F1727" s="12"/>
      <c r="G1727" s="12">
        <v>1</v>
      </c>
    </row>
    <row r="1728" spans="3:7" ht="30" x14ac:dyDescent="0.25">
      <c r="C1728" s="13">
        <v>43322</v>
      </c>
      <c r="D1728" s="5" t="s">
        <v>164</v>
      </c>
      <c r="E1728" s="14" t="s">
        <v>165</v>
      </c>
      <c r="F1728" s="14"/>
      <c r="G1728" s="14">
        <v>1</v>
      </c>
    </row>
    <row r="1729" spans="3:7" ht="30" x14ac:dyDescent="0.25">
      <c r="C1729" s="11">
        <v>43321</v>
      </c>
      <c r="D1729" s="4" t="s">
        <v>446</v>
      </c>
      <c r="E1729" s="12">
        <v>730</v>
      </c>
      <c r="F1729" s="12"/>
      <c r="G1729" s="12">
        <v>1</v>
      </c>
    </row>
    <row r="1730" spans="3:7" x14ac:dyDescent="0.25">
      <c r="C1730" s="13">
        <v>43321</v>
      </c>
      <c r="D1730" s="5" t="s">
        <v>217</v>
      </c>
      <c r="E1730" s="14">
        <v>1908</v>
      </c>
      <c r="F1730" s="14"/>
      <c r="G1730" s="14">
        <v>6</v>
      </c>
    </row>
    <row r="1731" spans="3:7" x14ac:dyDescent="0.25">
      <c r="C1731" s="11">
        <v>43321</v>
      </c>
      <c r="D1731" s="4" t="s">
        <v>170</v>
      </c>
      <c r="E1731" s="12">
        <v>1906</v>
      </c>
      <c r="F1731" s="12"/>
      <c r="G1731" s="12">
        <v>14</v>
      </c>
    </row>
    <row r="1732" spans="3:7" ht="30" x14ac:dyDescent="0.25">
      <c r="C1732" s="13">
        <v>43321</v>
      </c>
      <c r="D1732" s="5" t="s">
        <v>321</v>
      </c>
      <c r="E1732" s="14">
        <v>1585</v>
      </c>
      <c r="F1732" s="14"/>
      <c r="G1732" s="14">
        <v>198</v>
      </c>
    </row>
    <row r="1733" spans="3:7" ht="30" x14ac:dyDescent="0.25">
      <c r="C1733" s="11">
        <v>43321</v>
      </c>
      <c r="D1733" s="4" t="s">
        <v>323</v>
      </c>
      <c r="E1733" s="12">
        <v>1307</v>
      </c>
      <c r="F1733" s="12"/>
      <c r="G1733" s="12">
        <v>192</v>
      </c>
    </row>
    <row r="1734" spans="3:7" ht="30" x14ac:dyDescent="0.25">
      <c r="C1734" s="13">
        <v>43321</v>
      </c>
      <c r="D1734" s="5" t="s">
        <v>331</v>
      </c>
      <c r="E1734" s="14">
        <v>1305</v>
      </c>
      <c r="F1734" s="14"/>
      <c r="G1734" s="14">
        <v>1348</v>
      </c>
    </row>
    <row r="1735" spans="3:7" ht="30" x14ac:dyDescent="0.25">
      <c r="C1735" s="11">
        <v>43321</v>
      </c>
      <c r="D1735" s="4" t="s">
        <v>442</v>
      </c>
      <c r="E1735" s="12">
        <v>1578</v>
      </c>
      <c r="F1735" s="12"/>
      <c r="G1735" s="12">
        <v>3</v>
      </c>
    </row>
    <row r="1736" spans="3:7" ht="30" x14ac:dyDescent="0.25">
      <c r="C1736" s="13">
        <v>43321</v>
      </c>
      <c r="D1736" s="5" t="s">
        <v>42</v>
      </c>
      <c r="E1736" s="14">
        <v>187</v>
      </c>
      <c r="F1736" s="14"/>
      <c r="G1736" s="14">
        <v>50</v>
      </c>
    </row>
    <row r="1737" spans="3:7" ht="30" x14ac:dyDescent="0.25">
      <c r="C1737" s="11">
        <v>43321</v>
      </c>
      <c r="D1737" s="4" t="s">
        <v>126</v>
      </c>
      <c r="E1737" s="12">
        <v>4738</v>
      </c>
      <c r="F1737" s="12"/>
      <c r="G1737" s="12">
        <v>2</v>
      </c>
    </row>
    <row r="1738" spans="3:7" ht="30" x14ac:dyDescent="0.25">
      <c r="C1738" s="13">
        <v>43321</v>
      </c>
      <c r="D1738" s="5" t="s">
        <v>65</v>
      </c>
      <c r="E1738" s="14">
        <v>256</v>
      </c>
      <c r="F1738" s="14"/>
      <c r="G1738" s="14">
        <v>1</v>
      </c>
    </row>
    <row r="1739" spans="3:7" ht="30" x14ac:dyDescent="0.25">
      <c r="C1739" s="11">
        <v>43321</v>
      </c>
      <c r="D1739" s="4" t="s">
        <v>65</v>
      </c>
      <c r="E1739" s="12">
        <v>256</v>
      </c>
      <c r="F1739" s="12"/>
      <c r="G1739" s="12">
        <v>1</v>
      </c>
    </row>
    <row r="1740" spans="3:7" ht="45" x14ac:dyDescent="0.25">
      <c r="C1740" s="13">
        <v>43321</v>
      </c>
      <c r="D1740" s="5" t="s">
        <v>261</v>
      </c>
      <c r="E1740" s="14">
        <v>419</v>
      </c>
      <c r="F1740" s="14"/>
      <c r="G1740" s="14">
        <v>1000</v>
      </c>
    </row>
    <row r="1741" spans="3:7" ht="30" x14ac:dyDescent="0.25">
      <c r="C1741" s="11">
        <v>43321</v>
      </c>
      <c r="D1741" s="4" t="s">
        <v>126</v>
      </c>
      <c r="E1741" s="12">
        <v>4738</v>
      </c>
      <c r="F1741" s="12"/>
      <c r="G1741" s="12">
        <v>1</v>
      </c>
    </row>
    <row r="1742" spans="3:7" ht="30" x14ac:dyDescent="0.25">
      <c r="C1742" s="13">
        <v>43321</v>
      </c>
      <c r="D1742" s="5" t="s">
        <v>52</v>
      </c>
      <c r="E1742" s="14">
        <v>4863</v>
      </c>
      <c r="F1742" s="14"/>
      <c r="G1742" s="14">
        <v>5</v>
      </c>
    </row>
    <row r="1743" spans="3:7" ht="45" x14ac:dyDescent="0.25">
      <c r="C1743" s="11">
        <v>43321</v>
      </c>
      <c r="D1743" s="4" t="s">
        <v>140</v>
      </c>
      <c r="E1743" s="12">
        <v>3622</v>
      </c>
      <c r="F1743" s="12">
        <v>96</v>
      </c>
      <c r="G1743" s="12"/>
    </row>
    <row r="1744" spans="3:7" ht="45" x14ac:dyDescent="0.25">
      <c r="C1744" s="13">
        <v>43321</v>
      </c>
      <c r="D1744" s="5" t="s">
        <v>64</v>
      </c>
      <c r="E1744" s="14">
        <v>7623</v>
      </c>
      <c r="F1744" s="14">
        <v>24</v>
      </c>
      <c r="G1744" s="14"/>
    </row>
    <row r="1745" spans="3:7" ht="45" x14ac:dyDescent="0.25">
      <c r="C1745" s="11">
        <v>43321</v>
      </c>
      <c r="D1745" s="4" t="s">
        <v>64</v>
      </c>
      <c r="E1745" s="12">
        <v>7623</v>
      </c>
      <c r="F1745" s="12">
        <v>96</v>
      </c>
      <c r="G1745" s="12"/>
    </row>
    <row r="1746" spans="3:7" ht="45" x14ac:dyDescent="0.25">
      <c r="C1746" s="13">
        <v>43321</v>
      </c>
      <c r="D1746" s="5" t="s">
        <v>140</v>
      </c>
      <c r="E1746" s="14">
        <v>3622</v>
      </c>
      <c r="F1746" s="14"/>
      <c r="G1746" s="14">
        <v>96</v>
      </c>
    </row>
    <row r="1747" spans="3:7" ht="45" x14ac:dyDescent="0.25">
      <c r="C1747" s="11">
        <v>43321</v>
      </c>
      <c r="D1747" s="4" t="s">
        <v>140</v>
      </c>
      <c r="E1747" s="12">
        <v>3622</v>
      </c>
      <c r="F1747" s="12">
        <v>96</v>
      </c>
      <c r="G1747" s="12"/>
    </row>
    <row r="1748" spans="3:7" ht="45" x14ac:dyDescent="0.25">
      <c r="C1748" s="13">
        <v>43321</v>
      </c>
      <c r="D1748" s="5" t="s">
        <v>88</v>
      </c>
      <c r="E1748" s="14">
        <v>4277</v>
      </c>
      <c r="F1748" s="14">
        <v>9</v>
      </c>
      <c r="G1748" s="14"/>
    </row>
    <row r="1749" spans="3:7" ht="30" x14ac:dyDescent="0.25">
      <c r="C1749" s="11">
        <v>43321</v>
      </c>
      <c r="D1749" s="4" t="s">
        <v>77</v>
      </c>
      <c r="E1749" s="12">
        <v>1428</v>
      </c>
      <c r="F1749" s="12"/>
      <c r="G1749" s="12">
        <v>10</v>
      </c>
    </row>
    <row r="1750" spans="3:7" ht="45" x14ac:dyDescent="0.25">
      <c r="C1750" s="13">
        <v>43321</v>
      </c>
      <c r="D1750" s="5" t="s">
        <v>349</v>
      </c>
      <c r="E1750" s="14">
        <v>821</v>
      </c>
      <c r="F1750" s="14"/>
      <c r="G1750" s="14">
        <v>4</v>
      </c>
    </row>
    <row r="1751" spans="3:7" ht="30" x14ac:dyDescent="0.25">
      <c r="C1751" s="11">
        <v>43321</v>
      </c>
      <c r="D1751" s="4" t="s">
        <v>99</v>
      </c>
      <c r="E1751" s="12">
        <v>4275</v>
      </c>
      <c r="F1751" s="12"/>
      <c r="G1751" s="12">
        <v>1</v>
      </c>
    </row>
    <row r="1752" spans="3:7" ht="30" x14ac:dyDescent="0.25">
      <c r="C1752" s="13">
        <v>43321</v>
      </c>
      <c r="D1752" s="5" t="s">
        <v>50</v>
      </c>
      <c r="E1752" s="14">
        <v>1446</v>
      </c>
      <c r="F1752" s="14"/>
      <c r="G1752" s="14">
        <v>200</v>
      </c>
    </row>
    <row r="1753" spans="3:7" ht="30" x14ac:dyDescent="0.25">
      <c r="C1753" s="11">
        <v>43321</v>
      </c>
      <c r="D1753" s="4" t="s">
        <v>51</v>
      </c>
      <c r="E1753" s="12">
        <v>1444</v>
      </c>
      <c r="F1753" s="12"/>
      <c r="G1753" s="12">
        <v>400</v>
      </c>
    </row>
    <row r="1754" spans="3:7" ht="45" x14ac:dyDescent="0.25">
      <c r="C1754" s="13">
        <v>43321</v>
      </c>
      <c r="D1754" s="5" t="s">
        <v>415</v>
      </c>
      <c r="E1754" s="14">
        <v>8061</v>
      </c>
      <c r="F1754" s="14"/>
      <c r="G1754" s="14">
        <v>1</v>
      </c>
    </row>
    <row r="1755" spans="3:7" x14ac:dyDescent="0.25">
      <c r="C1755" s="11">
        <v>43321</v>
      </c>
      <c r="D1755" s="4" t="s">
        <v>90</v>
      </c>
      <c r="E1755" s="12">
        <v>1467</v>
      </c>
      <c r="F1755" s="12"/>
      <c r="G1755" s="12">
        <v>8</v>
      </c>
    </row>
    <row r="1756" spans="3:7" ht="45" x14ac:dyDescent="0.25">
      <c r="C1756" s="13">
        <v>43321</v>
      </c>
      <c r="D1756" s="5" t="s">
        <v>156</v>
      </c>
      <c r="E1756" s="14">
        <v>1470</v>
      </c>
      <c r="F1756" s="14"/>
      <c r="G1756" s="14">
        <v>4</v>
      </c>
    </row>
    <row r="1757" spans="3:7" ht="45" x14ac:dyDescent="0.25">
      <c r="C1757" s="11">
        <v>43321</v>
      </c>
      <c r="D1757" s="4" t="s">
        <v>520</v>
      </c>
      <c r="E1757" s="12">
        <v>904</v>
      </c>
      <c r="F1757" s="12"/>
      <c r="G1757" s="12">
        <v>4</v>
      </c>
    </row>
    <row r="1758" spans="3:7" ht="45" x14ac:dyDescent="0.25">
      <c r="C1758" s="13">
        <v>43321</v>
      </c>
      <c r="D1758" s="5" t="s">
        <v>35</v>
      </c>
      <c r="E1758" s="14">
        <v>4911</v>
      </c>
      <c r="F1758" s="14"/>
      <c r="G1758" s="14">
        <v>1</v>
      </c>
    </row>
    <row r="1759" spans="3:7" ht="45" x14ac:dyDescent="0.25">
      <c r="C1759" s="11">
        <v>43321</v>
      </c>
      <c r="D1759" s="4" t="s">
        <v>9</v>
      </c>
      <c r="E1759" s="12">
        <v>180</v>
      </c>
      <c r="F1759" s="12"/>
      <c r="G1759" s="12">
        <v>1</v>
      </c>
    </row>
    <row r="1760" spans="3:7" ht="30" x14ac:dyDescent="0.25">
      <c r="C1760" s="13">
        <v>43321</v>
      </c>
      <c r="D1760" s="5" t="s">
        <v>92</v>
      </c>
      <c r="E1760" s="14">
        <v>1007</v>
      </c>
      <c r="F1760" s="14"/>
      <c r="G1760" s="14">
        <v>1</v>
      </c>
    </row>
    <row r="1761" spans="3:7" x14ac:dyDescent="0.25">
      <c r="C1761" s="11">
        <v>43321</v>
      </c>
      <c r="D1761" s="4" t="s">
        <v>90</v>
      </c>
      <c r="E1761" s="12">
        <v>1467</v>
      </c>
      <c r="F1761" s="12"/>
      <c r="G1761" s="12">
        <v>2</v>
      </c>
    </row>
    <row r="1762" spans="3:7" ht="30" x14ac:dyDescent="0.25">
      <c r="C1762" s="13">
        <v>43321</v>
      </c>
      <c r="D1762" s="5" t="s">
        <v>22</v>
      </c>
      <c r="E1762" s="14">
        <v>4330</v>
      </c>
      <c r="F1762" s="14"/>
      <c r="G1762" s="14">
        <v>6</v>
      </c>
    </row>
    <row r="1763" spans="3:7" ht="30" x14ac:dyDescent="0.25">
      <c r="C1763" s="11">
        <v>43321</v>
      </c>
      <c r="D1763" s="4" t="s">
        <v>538</v>
      </c>
      <c r="E1763" s="12" t="s">
        <v>539</v>
      </c>
      <c r="F1763" s="12"/>
      <c r="G1763" s="12">
        <v>1</v>
      </c>
    </row>
    <row r="1764" spans="3:7" ht="30" x14ac:dyDescent="0.25">
      <c r="C1764" s="13">
        <v>43321</v>
      </c>
      <c r="D1764" s="5" t="s">
        <v>298</v>
      </c>
      <c r="E1764" s="14">
        <v>10057</v>
      </c>
      <c r="F1764" s="14">
        <v>5</v>
      </c>
      <c r="G1764" s="14"/>
    </row>
    <row r="1765" spans="3:7" ht="30" x14ac:dyDescent="0.25">
      <c r="C1765" s="11">
        <v>43321</v>
      </c>
      <c r="D1765" s="4" t="s">
        <v>226</v>
      </c>
      <c r="E1765" s="12" t="s">
        <v>227</v>
      </c>
      <c r="F1765" s="12"/>
      <c r="G1765" s="12">
        <v>2</v>
      </c>
    </row>
    <row r="1766" spans="3:7" ht="30" x14ac:dyDescent="0.25">
      <c r="C1766" s="13">
        <v>43320</v>
      </c>
      <c r="D1766" s="5" t="s">
        <v>168</v>
      </c>
      <c r="E1766" s="14">
        <v>700</v>
      </c>
      <c r="F1766" s="14"/>
      <c r="G1766" s="14">
        <v>2</v>
      </c>
    </row>
    <row r="1767" spans="3:7" ht="30" x14ac:dyDescent="0.25">
      <c r="C1767" s="11">
        <v>43320</v>
      </c>
      <c r="D1767" s="4" t="s">
        <v>195</v>
      </c>
      <c r="E1767" s="12">
        <v>8314</v>
      </c>
      <c r="F1767" s="12">
        <v>17</v>
      </c>
      <c r="G1767" s="12"/>
    </row>
    <row r="1768" spans="3:7" ht="30" x14ac:dyDescent="0.25">
      <c r="C1768" s="13">
        <v>43320</v>
      </c>
      <c r="D1768" s="5" t="s">
        <v>195</v>
      </c>
      <c r="E1768" s="14">
        <v>8314</v>
      </c>
      <c r="F1768" s="14">
        <v>3</v>
      </c>
      <c r="G1768" s="14"/>
    </row>
    <row r="1769" spans="3:7" ht="45" x14ac:dyDescent="0.25">
      <c r="C1769" s="11">
        <v>43320</v>
      </c>
      <c r="D1769" s="4" t="s">
        <v>200</v>
      </c>
      <c r="E1769" s="12">
        <v>680</v>
      </c>
      <c r="F1769" s="12">
        <v>18</v>
      </c>
      <c r="G1769" s="12"/>
    </row>
    <row r="1770" spans="3:7" ht="30" x14ac:dyDescent="0.25">
      <c r="C1770" s="13">
        <v>43320</v>
      </c>
      <c r="D1770" s="5" t="s">
        <v>343</v>
      </c>
      <c r="E1770" s="14">
        <v>9491</v>
      </c>
      <c r="F1770" s="14">
        <v>4</v>
      </c>
      <c r="G1770" s="14"/>
    </row>
    <row r="1771" spans="3:7" ht="30" x14ac:dyDescent="0.25">
      <c r="C1771" s="11">
        <v>43320</v>
      </c>
      <c r="D1771" s="4" t="s">
        <v>197</v>
      </c>
      <c r="E1771" s="12">
        <v>678</v>
      </c>
      <c r="F1771" s="12">
        <v>20</v>
      </c>
      <c r="G1771" s="12"/>
    </row>
    <row r="1772" spans="3:7" ht="30" x14ac:dyDescent="0.25">
      <c r="C1772" s="13">
        <v>43320</v>
      </c>
      <c r="D1772" s="5" t="s">
        <v>198</v>
      </c>
      <c r="E1772" s="14">
        <v>681</v>
      </c>
      <c r="F1772" s="14">
        <v>20</v>
      </c>
      <c r="G1772" s="14"/>
    </row>
    <row r="1773" spans="3:7" ht="30" x14ac:dyDescent="0.25">
      <c r="C1773" s="11">
        <v>43320</v>
      </c>
      <c r="D1773" s="4" t="s">
        <v>186</v>
      </c>
      <c r="E1773" s="12">
        <v>8464</v>
      </c>
      <c r="F1773" s="12"/>
      <c r="G1773" s="12">
        <v>1</v>
      </c>
    </row>
    <row r="1774" spans="3:7" x14ac:dyDescent="0.25">
      <c r="C1774" s="13">
        <v>43320</v>
      </c>
      <c r="D1774" s="5" t="s">
        <v>169</v>
      </c>
      <c r="E1774" s="14">
        <v>3104</v>
      </c>
      <c r="F1774" s="14"/>
      <c r="G1774" s="14">
        <v>2</v>
      </c>
    </row>
    <row r="1775" spans="3:7" ht="30" x14ac:dyDescent="0.25">
      <c r="C1775" s="11">
        <v>43320</v>
      </c>
      <c r="D1775" s="4" t="s">
        <v>54</v>
      </c>
      <c r="E1775" s="12">
        <v>7825</v>
      </c>
      <c r="F1775" s="12"/>
      <c r="G1775" s="12">
        <v>1</v>
      </c>
    </row>
    <row r="1776" spans="3:7" ht="30" x14ac:dyDescent="0.25">
      <c r="C1776" s="13">
        <v>43320</v>
      </c>
      <c r="D1776" s="5" t="s">
        <v>77</v>
      </c>
      <c r="E1776" s="14">
        <v>1428</v>
      </c>
      <c r="F1776" s="14"/>
      <c r="G1776" s="14">
        <v>10</v>
      </c>
    </row>
    <row r="1777" spans="3:7" ht="45" x14ac:dyDescent="0.25">
      <c r="C1777" s="11">
        <v>43320</v>
      </c>
      <c r="D1777" s="4" t="s">
        <v>520</v>
      </c>
      <c r="E1777" s="12">
        <v>904</v>
      </c>
      <c r="F1777" s="12"/>
      <c r="G1777" s="12">
        <v>1</v>
      </c>
    </row>
    <row r="1778" spans="3:7" ht="30" x14ac:dyDescent="0.25">
      <c r="C1778" s="13">
        <v>43320</v>
      </c>
      <c r="D1778" s="5" t="s">
        <v>126</v>
      </c>
      <c r="E1778" s="14">
        <v>4738</v>
      </c>
      <c r="F1778" s="14"/>
      <c r="G1778" s="14">
        <v>2</v>
      </c>
    </row>
    <row r="1779" spans="3:7" ht="30" x14ac:dyDescent="0.25">
      <c r="C1779" s="11">
        <v>43320</v>
      </c>
      <c r="D1779" s="4" t="s">
        <v>33</v>
      </c>
      <c r="E1779" s="12">
        <v>392</v>
      </c>
      <c r="F1779" s="12"/>
      <c r="G1779" s="12">
        <v>2</v>
      </c>
    </row>
    <row r="1780" spans="3:7" ht="45" x14ac:dyDescent="0.25">
      <c r="C1780" s="13">
        <v>43320</v>
      </c>
      <c r="D1780" s="5" t="s">
        <v>35</v>
      </c>
      <c r="E1780" s="14">
        <v>4911</v>
      </c>
      <c r="F1780" s="14"/>
      <c r="G1780" s="14">
        <v>18</v>
      </c>
    </row>
    <row r="1781" spans="3:7" ht="45" x14ac:dyDescent="0.25">
      <c r="C1781" s="11">
        <v>43320</v>
      </c>
      <c r="D1781" s="4" t="s">
        <v>221</v>
      </c>
      <c r="E1781" s="12">
        <v>4907</v>
      </c>
      <c r="F1781" s="12"/>
      <c r="G1781" s="12">
        <v>20</v>
      </c>
    </row>
    <row r="1782" spans="3:7" ht="45" x14ac:dyDescent="0.25">
      <c r="C1782" s="13">
        <v>43320</v>
      </c>
      <c r="D1782" s="5" t="s">
        <v>35</v>
      </c>
      <c r="E1782" s="14">
        <v>4911</v>
      </c>
      <c r="F1782" s="14"/>
      <c r="G1782" s="14">
        <v>2</v>
      </c>
    </row>
    <row r="1783" spans="3:7" x14ac:dyDescent="0.25">
      <c r="C1783" s="11">
        <v>43320</v>
      </c>
      <c r="D1783" s="4" t="s">
        <v>8</v>
      </c>
      <c r="E1783" s="12">
        <v>7094</v>
      </c>
      <c r="F1783" s="12"/>
      <c r="G1783" s="12">
        <v>10</v>
      </c>
    </row>
    <row r="1784" spans="3:7" ht="30" x14ac:dyDescent="0.25">
      <c r="C1784" s="13">
        <v>43320</v>
      </c>
      <c r="D1784" s="5" t="s">
        <v>25</v>
      </c>
      <c r="E1784" s="14">
        <v>238</v>
      </c>
      <c r="F1784" s="14"/>
      <c r="G1784" s="14">
        <v>1</v>
      </c>
    </row>
    <row r="1785" spans="3:7" ht="30" x14ac:dyDescent="0.25">
      <c r="C1785" s="11">
        <v>43320</v>
      </c>
      <c r="D1785" s="4" t="s">
        <v>32</v>
      </c>
      <c r="E1785" s="12">
        <v>4523</v>
      </c>
      <c r="F1785" s="12"/>
      <c r="G1785" s="12">
        <v>10</v>
      </c>
    </row>
    <row r="1786" spans="3:7" x14ac:dyDescent="0.25">
      <c r="C1786" s="13">
        <v>43320</v>
      </c>
      <c r="D1786" s="5" t="s">
        <v>103</v>
      </c>
      <c r="E1786" s="14">
        <v>7366</v>
      </c>
      <c r="F1786" s="14"/>
      <c r="G1786" s="14">
        <v>2</v>
      </c>
    </row>
    <row r="1787" spans="3:7" x14ac:dyDescent="0.25">
      <c r="C1787" s="11">
        <v>43320</v>
      </c>
      <c r="D1787" s="4" t="s">
        <v>63</v>
      </c>
      <c r="E1787" s="12">
        <v>268</v>
      </c>
      <c r="F1787" s="12"/>
      <c r="G1787" s="12">
        <v>10</v>
      </c>
    </row>
    <row r="1788" spans="3:7" ht="45" x14ac:dyDescent="0.25">
      <c r="C1788" s="13">
        <v>43320</v>
      </c>
      <c r="D1788" s="5" t="s">
        <v>190</v>
      </c>
      <c r="E1788" s="14">
        <v>9381</v>
      </c>
      <c r="F1788" s="14">
        <v>5</v>
      </c>
      <c r="G1788" s="14"/>
    </row>
    <row r="1789" spans="3:7" ht="30" x14ac:dyDescent="0.25">
      <c r="C1789" s="11">
        <v>43319</v>
      </c>
      <c r="D1789" s="4" t="s">
        <v>551</v>
      </c>
      <c r="E1789" s="12" t="s">
        <v>552</v>
      </c>
      <c r="F1789" s="12"/>
      <c r="G1789" s="12">
        <v>1</v>
      </c>
    </row>
    <row r="1790" spans="3:7" ht="60" x14ac:dyDescent="0.25">
      <c r="C1790" s="13">
        <v>43319</v>
      </c>
      <c r="D1790" s="5" t="s">
        <v>81</v>
      </c>
      <c r="E1790" s="14">
        <v>8957</v>
      </c>
      <c r="F1790" s="14"/>
      <c r="G1790" s="14">
        <v>1</v>
      </c>
    </row>
    <row r="1791" spans="3:7" ht="45" x14ac:dyDescent="0.25">
      <c r="C1791" s="11">
        <v>43319</v>
      </c>
      <c r="D1791" s="4" t="s">
        <v>256</v>
      </c>
      <c r="E1791" s="12">
        <v>768</v>
      </c>
      <c r="F1791" s="12"/>
      <c r="G1791" s="12">
        <v>1</v>
      </c>
    </row>
    <row r="1792" spans="3:7" ht="45" x14ac:dyDescent="0.25">
      <c r="C1792" s="13">
        <v>43319</v>
      </c>
      <c r="D1792" s="5" t="s">
        <v>189</v>
      </c>
      <c r="E1792" s="14">
        <v>766</v>
      </c>
      <c r="F1792" s="14">
        <v>1</v>
      </c>
      <c r="G1792" s="14"/>
    </row>
    <row r="1793" spans="3:7" ht="45" x14ac:dyDescent="0.25">
      <c r="C1793" s="11">
        <v>43319</v>
      </c>
      <c r="D1793" s="4" t="s">
        <v>41</v>
      </c>
      <c r="E1793" s="12">
        <v>765</v>
      </c>
      <c r="F1793" s="12">
        <v>1</v>
      </c>
      <c r="G1793" s="12"/>
    </row>
    <row r="1794" spans="3:7" ht="75" x14ac:dyDescent="0.25">
      <c r="C1794" s="13">
        <v>43319</v>
      </c>
      <c r="D1794" s="5" t="s">
        <v>38</v>
      </c>
      <c r="E1794" s="14">
        <v>551</v>
      </c>
      <c r="F1794" s="14"/>
      <c r="G1794" s="14">
        <v>4</v>
      </c>
    </row>
    <row r="1795" spans="3:7" ht="45" x14ac:dyDescent="0.25">
      <c r="C1795" s="11">
        <v>43319</v>
      </c>
      <c r="D1795" s="4" t="s">
        <v>516</v>
      </c>
      <c r="E1795" s="12">
        <v>744</v>
      </c>
      <c r="F1795" s="12"/>
      <c r="G1795" s="12">
        <v>599</v>
      </c>
    </row>
    <row r="1796" spans="3:7" ht="45" x14ac:dyDescent="0.25">
      <c r="C1796" s="13">
        <v>43319</v>
      </c>
      <c r="D1796" s="5" t="s">
        <v>19</v>
      </c>
      <c r="E1796" s="14">
        <v>5709</v>
      </c>
      <c r="F1796" s="14"/>
      <c r="G1796" s="14">
        <v>100</v>
      </c>
    </row>
    <row r="1797" spans="3:7" ht="60" x14ac:dyDescent="0.25">
      <c r="C1797" s="11">
        <v>43319</v>
      </c>
      <c r="D1797" s="4" t="s">
        <v>460</v>
      </c>
      <c r="E1797" s="12">
        <v>426</v>
      </c>
      <c r="F1797" s="12"/>
      <c r="G1797" s="12">
        <v>2</v>
      </c>
    </row>
    <row r="1798" spans="3:7" ht="30" x14ac:dyDescent="0.25">
      <c r="C1798" s="13">
        <v>43319</v>
      </c>
      <c r="D1798" s="5" t="s">
        <v>553</v>
      </c>
      <c r="E1798" s="14">
        <v>534</v>
      </c>
      <c r="F1798" s="14"/>
      <c r="G1798" s="14">
        <v>1</v>
      </c>
    </row>
    <row r="1799" spans="3:7" ht="30" x14ac:dyDescent="0.25">
      <c r="C1799" s="11">
        <v>43319</v>
      </c>
      <c r="D1799" s="4" t="s">
        <v>167</v>
      </c>
      <c r="E1799" s="12">
        <v>1587</v>
      </c>
      <c r="F1799" s="12"/>
      <c r="G1799" s="12">
        <v>4</v>
      </c>
    </row>
    <row r="1800" spans="3:7" ht="45" x14ac:dyDescent="0.25">
      <c r="C1800" s="13">
        <v>43319</v>
      </c>
      <c r="D1800" s="5" t="s">
        <v>26</v>
      </c>
      <c r="E1800" s="14">
        <v>476</v>
      </c>
      <c r="F1800" s="14">
        <v>96</v>
      </c>
      <c r="G1800" s="14"/>
    </row>
    <row r="1801" spans="3:7" ht="75" x14ac:dyDescent="0.25">
      <c r="C1801" s="11">
        <v>43319</v>
      </c>
      <c r="D1801" s="4" t="s">
        <v>137</v>
      </c>
      <c r="E1801" s="12">
        <v>8921</v>
      </c>
      <c r="F1801" s="12">
        <v>36</v>
      </c>
      <c r="G1801" s="12"/>
    </row>
    <row r="1802" spans="3:7" x14ac:dyDescent="0.25">
      <c r="C1802" s="13">
        <v>43319</v>
      </c>
      <c r="D1802" s="5" t="s">
        <v>133</v>
      </c>
      <c r="E1802" s="14">
        <v>5728</v>
      </c>
      <c r="F1802" s="14">
        <v>10</v>
      </c>
      <c r="G1802" s="14"/>
    </row>
    <row r="1803" spans="3:7" x14ac:dyDescent="0.25">
      <c r="C1803" s="11">
        <v>43319</v>
      </c>
      <c r="D1803" s="4" t="s">
        <v>132</v>
      </c>
      <c r="E1803" s="12">
        <v>5729</v>
      </c>
      <c r="F1803" s="12">
        <v>10</v>
      </c>
      <c r="G1803" s="12"/>
    </row>
    <row r="1804" spans="3:7" ht="30" x14ac:dyDescent="0.25">
      <c r="C1804" s="13">
        <v>43319</v>
      </c>
      <c r="D1804" s="5" t="s">
        <v>470</v>
      </c>
      <c r="E1804" s="14">
        <v>5120</v>
      </c>
      <c r="F1804" s="14">
        <v>4800</v>
      </c>
      <c r="G1804" s="14"/>
    </row>
    <row r="1805" spans="3:7" x14ac:dyDescent="0.25">
      <c r="C1805" s="11">
        <v>43319</v>
      </c>
      <c r="D1805" s="4" t="s">
        <v>169</v>
      </c>
      <c r="E1805" s="12">
        <v>3104</v>
      </c>
      <c r="F1805" s="12">
        <v>5</v>
      </c>
      <c r="G1805" s="12"/>
    </row>
    <row r="1806" spans="3:7" ht="30" x14ac:dyDescent="0.25">
      <c r="C1806" s="13">
        <v>43319</v>
      </c>
      <c r="D1806" s="5" t="s">
        <v>431</v>
      </c>
      <c r="E1806" s="14">
        <v>800</v>
      </c>
      <c r="F1806" s="14"/>
      <c r="G1806" s="14">
        <v>1</v>
      </c>
    </row>
    <row r="1807" spans="3:7" ht="30" x14ac:dyDescent="0.25">
      <c r="C1807" s="11">
        <v>43319</v>
      </c>
      <c r="D1807" s="4" t="s">
        <v>432</v>
      </c>
      <c r="E1807" s="12">
        <v>799</v>
      </c>
      <c r="F1807" s="12"/>
      <c r="G1807" s="12">
        <v>1</v>
      </c>
    </row>
    <row r="1808" spans="3:7" ht="30" x14ac:dyDescent="0.25">
      <c r="C1808" s="13">
        <v>43319</v>
      </c>
      <c r="D1808" s="5" t="s">
        <v>433</v>
      </c>
      <c r="E1808" s="14">
        <v>798</v>
      </c>
      <c r="F1808" s="14"/>
      <c r="G1808" s="14">
        <v>1</v>
      </c>
    </row>
    <row r="1809" spans="3:7" ht="30" x14ac:dyDescent="0.25">
      <c r="C1809" s="11">
        <v>43319</v>
      </c>
      <c r="D1809" s="4" t="s">
        <v>434</v>
      </c>
      <c r="E1809" s="12">
        <v>797</v>
      </c>
      <c r="F1809" s="12"/>
      <c r="G1809" s="12">
        <v>1</v>
      </c>
    </row>
    <row r="1810" spans="3:7" ht="30" x14ac:dyDescent="0.25">
      <c r="C1810" s="13">
        <v>43319</v>
      </c>
      <c r="D1810" s="5" t="s">
        <v>399</v>
      </c>
      <c r="E1810" s="14">
        <v>796</v>
      </c>
      <c r="F1810" s="14"/>
      <c r="G1810" s="14">
        <v>1</v>
      </c>
    </row>
    <row r="1811" spans="3:7" ht="30" x14ac:dyDescent="0.25">
      <c r="C1811" s="11">
        <v>43318</v>
      </c>
      <c r="D1811" s="4" t="s">
        <v>52</v>
      </c>
      <c r="E1811" s="12">
        <v>4863</v>
      </c>
      <c r="F1811" s="12"/>
      <c r="G1811" s="12">
        <v>2</v>
      </c>
    </row>
    <row r="1812" spans="3:7" ht="30" x14ac:dyDescent="0.25">
      <c r="C1812" s="13">
        <v>43318</v>
      </c>
      <c r="D1812" s="5" t="s">
        <v>528</v>
      </c>
      <c r="E1812" s="14">
        <v>10709</v>
      </c>
      <c r="F1812" s="14"/>
      <c r="G1812" s="14">
        <v>2</v>
      </c>
    </row>
    <row r="1813" spans="3:7" x14ac:dyDescent="0.25">
      <c r="C1813" s="11">
        <v>43318</v>
      </c>
      <c r="D1813" s="4" t="s">
        <v>36</v>
      </c>
      <c r="E1813" s="12">
        <v>7934</v>
      </c>
      <c r="F1813" s="12">
        <v>100</v>
      </c>
      <c r="G1813" s="12"/>
    </row>
    <row r="1814" spans="3:7" x14ac:dyDescent="0.25">
      <c r="C1814" s="13">
        <v>43318</v>
      </c>
      <c r="D1814" s="5" t="s">
        <v>8</v>
      </c>
      <c r="E1814" s="14">
        <v>7094</v>
      </c>
      <c r="F1814" s="14">
        <v>50</v>
      </c>
      <c r="G1814" s="14"/>
    </row>
    <row r="1815" spans="3:7" ht="30" x14ac:dyDescent="0.25">
      <c r="C1815" s="11">
        <v>43318</v>
      </c>
      <c r="D1815" s="4" t="s">
        <v>66</v>
      </c>
      <c r="E1815" s="12">
        <v>2234</v>
      </c>
      <c r="F1815" s="12"/>
      <c r="G1815" s="12">
        <v>5</v>
      </c>
    </row>
    <row r="1816" spans="3:7" ht="30" x14ac:dyDescent="0.25">
      <c r="C1816" s="13">
        <v>43318</v>
      </c>
      <c r="D1816" s="5" t="s">
        <v>534</v>
      </c>
      <c r="E1816" s="14" t="s">
        <v>535</v>
      </c>
      <c r="F1816" s="14">
        <v>3</v>
      </c>
      <c r="G1816" s="14"/>
    </row>
    <row r="1817" spans="3:7" ht="30" x14ac:dyDescent="0.25">
      <c r="C1817" s="11">
        <v>43318</v>
      </c>
      <c r="D1817" s="4" t="s">
        <v>58</v>
      </c>
      <c r="E1817" s="12">
        <v>8824</v>
      </c>
      <c r="F1817" s="12">
        <v>30</v>
      </c>
      <c r="G1817" s="12"/>
    </row>
    <row r="1818" spans="3:7" ht="45" x14ac:dyDescent="0.25">
      <c r="C1818" s="13">
        <v>43318</v>
      </c>
      <c r="D1818" s="5" t="s">
        <v>233</v>
      </c>
      <c r="E1818" s="14">
        <v>4909</v>
      </c>
      <c r="F1818" s="14">
        <v>96</v>
      </c>
      <c r="G1818" s="14"/>
    </row>
    <row r="1819" spans="3:7" ht="45" x14ac:dyDescent="0.25">
      <c r="C1819" s="11">
        <v>43318</v>
      </c>
      <c r="D1819" s="4" t="s">
        <v>221</v>
      </c>
      <c r="E1819" s="12">
        <v>4907</v>
      </c>
      <c r="F1819" s="12">
        <v>144</v>
      </c>
      <c r="G1819" s="12"/>
    </row>
    <row r="1820" spans="3:7" ht="30" x14ac:dyDescent="0.25">
      <c r="C1820" s="13">
        <v>43318</v>
      </c>
      <c r="D1820" s="5" t="s">
        <v>289</v>
      </c>
      <c r="E1820" s="14">
        <v>308</v>
      </c>
      <c r="F1820" s="14">
        <v>8</v>
      </c>
      <c r="G1820" s="14"/>
    </row>
    <row r="1821" spans="3:7" ht="30" x14ac:dyDescent="0.25">
      <c r="C1821" s="11">
        <v>43318</v>
      </c>
      <c r="D1821" s="4" t="s">
        <v>129</v>
      </c>
      <c r="E1821" s="12">
        <v>4866</v>
      </c>
      <c r="F1821" s="12"/>
      <c r="G1821" s="12">
        <v>1</v>
      </c>
    </row>
    <row r="1822" spans="3:7" ht="30" x14ac:dyDescent="0.25">
      <c r="C1822" s="13">
        <v>43318</v>
      </c>
      <c r="D1822" s="5" t="s">
        <v>66</v>
      </c>
      <c r="E1822" s="14">
        <v>2234</v>
      </c>
      <c r="F1822" s="14"/>
      <c r="G1822" s="14">
        <v>10</v>
      </c>
    </row>
    <row r="1823" spans="3:7" ht="30" x14ac:dyDescent="0.25">
      <c r="C1823" s="11">
        <v>43318</v>
      </c>
      <c r="D1823" s="4" t="s">
        <v>459</v>
      </c>
      <c r="E1823" s="12">
        <v>855</v>
      </c>
      <c r="F1823" s="12">
        <v>24</v>
      </c>
      <c r="G1823" s="12"/>
    </row>
    <row r="1824" spans="3:7" ht="30" x14ac:dyDescent="0.25">
      <c r="C1824" s="13">
        <v>43318</v>
      </c>
      <c r="D1824" s="5" t="s">
        <v>519</v>
      </c>
      <c r="E1824" s="14">
        <v>269</v>
      </c>
      <c r="F1824" s="14">
        <v>80</v>
      </c>
      <c r="G1824" s="14"/>
    </row>
    <row r="1825" spans="3:7" ht="30" x14ac:dyDescent="0.25">
      <c r="C1825" s="11">
        <v>43318</v>
      </c>
      <c r="D1825" s="4" t="s">
        <v>186</v>
      </c>
      <c r="E1825" s="12">
        <v>8464</v>
      </c>
      <c r="F1825" s="12">
        <v>36</v>
      </c>
      <c r="G1825" s="12"/>
    </row>
    <row r="1826" spans="3:7" ht="30" x14ac:dyDescent="0.25">
      <c r="C1826" s="11">
        <v>43318</v>
      </c>
      <c r="D1826" s="4" t="s">
        <v>77</v>
      </c>
      <c r="E1826" s="12">
        <v>1428</v>
      </c>
      <c r="F1826" s="12"/>
      <c r="G1826" s="12">
        <v>8</v>
      </c>
    </row>
    <row r="1827" spans="3:7" ht="45" x14ac:dyDescent="0.25">
      <c r="C1827" s="13">
        <v>43318</v>
      </c>
      <c r="D1827" s="5" t="s">
        <v>41</v>
      </c>
      <c r="E1827" s="14">
        <v>765</v>
      </c>
      <c r="F1827" s="14"/>
      <c r="G1827" s="14">
        <v>1</v>
      </c>
    </row>
    <row r="1828" spans="3:7" ht="45" x14ac:dyDescent="0.25">
      <c r="C1828" s="11">
        <v>43318</v>
      </c>
      <c r="D1828" s="4" t="s">
        <v>35</v>
      </c>
      <c r="E1828" s="12">
        <v>4911</v>
      </c>
      <c r="F1828" s="12"/>
      <c r="G1828" s="12">
        <v>1</v>
      </c>
    </row>
    <row r="1829" spans="3:7" ht="45" x14ac:dyDescent="0.25">
      <c r="C1829" s="13">
        <v>43318</v>
      </c>
      <c r="D1829" s="5" t="s">
        <v>188</v>
      </c>
      <c r="E1829" s="14">
        <v>4910</v>
      </c>
      <c r="F1829" s="14"/>
      <c r="G1829" s="14">
        <v>1</v>
      </c>
    </row>
    <row r="1830" spans="3:7" ht="30" x14ac:dyDescent="0.25">
      <c r="C1830" s="11">
        <v>43318</v>
      </c>
      <c r="D1830" s="4" t="s">
        <v>67</v>
      </c>
      <c r="E1830" s="12">
        <v>913</v>
      </c>
      <c r="F1830" s="12"/>
      <c r="G1830" s="12">
        <v>2</v>
      </c>
    </row>
    <row r="1831" spans="3:7" ht="30" x14ac:dyDescent="0.25">
      <c r="C1831" s="13">
        <v>43318</v>
      </c>
      <c r="D1831" s="5" t="s">
        <v>92</v>
      </c>
      <c r="E1831" s="14">
        <v>1007</v>
      </c>
      <c r="F1831" s="14"/>
      <c r="G1831" s="14">
        <v>1</v>
      </c>
    </row>
    <row r="1832" spans="3:7" ht="60" x14ac:dyDescent="0.25">
      <c r="C1832" s="11">
        <v>43318</v>
      </c>
      <c r="D1832" s="4" t="s">
        <v>225</v>
      </c>
      <c r="E1832" s="12">
        <v>625</v>
      </c>
      <c r="F1832" s="12"/>
      <c r="G1832" s="12">
        <v>1</v>
      </c>
    </row>
    <row r="1833" spans="3:7" ht="30" x14ac:dyDescent="0.25">
      <c r="C1833" s="13">
        <v>43318</v>
      </c>
      <c r="D1833" s="5" t="s">
        <v>54</v>
      </c>
      <c r="E1833" s="14">
        <v>7825</v>
      </c>
      <c r="F1833" s="14"/>
      <c r="G1833" s="14">
        <v>1</v>
      </c>
    </row>
    <row r="1834" spans="3:7" ht="30" x14ac:dyDescent="0.25">
      <c r="C1834" s="13">
        <v>43315</v>
      </c>
      <c r="D1834" s="5" t="s">
        <v>180</v>
      </c>
      <c r="E1834" s="14" t="s">
        <v>181</v>
      </c>
      <c r="F1834" s="14"/>
      <c r="G1834" s="14">
        <v>1</v>
      </c>
    </row>
    <row r="1835" spans="3:7" x14ac:dyDescent="0.25">
      <c r="C1835" s="11">
        <v>43315</v>
      </c>
      <c r="D1835" s="4" t="s">
        <v>230</v>
      </c>
      <c r="E1835" s="12">
        <v>7359</v>
      </c>
      <c r="F1835" s="12"/>
      <c r="G1835" s="12">
        <v>1</v>
      </c>
    </row>
    <row r="1836" spans="3:7" ht="30" x14ac:dyDescent="0.25">
      <c r="C1836" s="13">
        <v>43315</v>
      </c>
      <c r="D1836" s="5" t="s">
        <v>31</v>
      </c>
      <c r="E1836" s="14">
        <v>611</v>
      </c>
      <c r="F1836" s="14">
        <v>40</v>
      </c>
      <c r="G1836" s="14"/>
    </row>
    <row r="1837" spans="3:7" x14ac:dyDescent="0.25">
      <c r="C1837" s="11">
        <v>43315</v>
      </c>
      <c r="D1837" s="4" t="s">
        <v>27</v>
      </c>
      <c r="E1837" s="12">
        <v>537</v>
      </c>
      <c r="F1837" s="12">
        <v>10</v>
      </c>
      <c r="G1837" s="12"/>
    </row>
    <row r="1838" spans="3:7" ht="30" x14ac:dyDescent="0.25">
      <c r="C1838" s="13">
        <v>43315</v>
      </c>
      <c r="D1838" s="5" t="s">
        <v>330</v>
      </c>
      <c r="E1838" s="14">
        <v>1590</v>
      </c>
      <c r="F1838" s="14"/>
      <c r="G1838" s="14">
        <v>100</v>
      </c>
    </row>
    <row r="1839" spans="3:7" ht="30" x14ac:dyDescent="0.25">
      <c r="C1839" s="11">
        <v>43315</v>
      </c>
      <c r="D1839" s="4" t="s">
        <v>5</v>
      </c>
      <c r="E1839" s="12">
        <v>1445</v>
      </c>
      <c r="F1839" s="12"/>
      <c r="G1839" s="12">
        <v>100</v>
      </c>
    </row>
    <row r="1840" spans="3:7" ht="30" x14ac:dyDescent="0.25">
      <c r="C1840" s="13">
        <v>43315</v>
      </c>
      <c r="D1840" s="5" t="s">
        <v>65</v>
      </c>
      <c r="E1840" s="14">
        <v>256</v>
      </c>
      <c r="F1840" s="14">
        <v>10</v>
      </c>
      <c r="G1840" s="14"/>
    </row>
    <row r="1841" spans="3:7" ht="45" x14ac:dyDescent="0.25">
      <c r="C1841" s="11">
        <v>43315</v>
      </c>
      <c r="D1841" s="4" t="s">
        <v>191</v>
      </c>
      <c r="E1841" s="12">
        <v>304</v>
      </c>
      <c r="F1841" s="12"/>
      <c r="G1841" s="12">
        <v>1</v>
      </c>
    </row>
    <row r="1842" spans="3:7" x14ac:dyDescent="0.25">
      <c r="C1842" s="13">
        <v>43315</v>
      </c>
      <c r="D1842" s="5" t="s">
        <v>207</v>
      </c>
      <c r="E1842" s="14">
        <v>7935</v>
      </c>
      <c r="F1842" s="14"/>
      <c r="G1842" s="14">
        <v>1</v>
      </c>
    </row>
    <row r="1843" spans="3:7" ht="30" x14ac:dyDescent="0.25">
      <c r="C1843" s="11">
        <v>43315</v>
      </c>
      <c r="D1843" s="4" t="s">
        <v>21</v>
      </c>
      <c r="E1843" s="12">
        <v>4864</v>
      </c>
      <c r="F1843" s="12"/>
      <c r="G1843" s="12">
        <v>2</v>
      </c>
    </row>
    <row r="1844" spans="3:7" ht="75" x14ac:dyDescent="0.25">
      <c r="C1844" s="13">
        <v>43315</v>
      </c>
      <c r="D1844" s="5" t="s">
        <v>85</v>
      </c>
      <c r="E1844" s="14">
        <v>728</v>
      </c>
      <c r="F1844" s="14"/>
      <c r="G1844" s="14">
        <v>2</v>
      </c>
    </row>
    <row r="1845" spans="3:7" ht="60" x14ac:dyDescent="0.25">
      <c r="C1845" s="11">
        <v>43315</v>
      </c>
      <c r="D1845" s="4" t="s">
        <v>86</v>
      </c>
      <c r="E1845" s="12">
        <v>727</v>
      </c>
      <c r="F1845" s="12"/>
      <c r="G1845" s="12">
        <v>1</v>
      </c>
    </row>
    <row r="1846" spans="3:7" ht="30" x14ac:dyDescent="0.25">
      <c r="C1846" s="13">
        <v>43315</v>
      </c>
      <c r="D1846" s="5" t="s">
        <v>216</v>
      </c>
      <c r="E1846" s="14">
        <v>189</v>
      </c>
      <c r="F1846" s="14"/>
      <c r="G1846" s="14">
        <v>100</v>
      </c>
    </row>
    <row r="1847" spans="3:7" ht="30" x14ac:dyDescent="0.25">
      <c r="C1847" s="11">
        <v>43315</v>
      </c>
      <c r="D1847" s="4" t="s">
        <v>44</v>
      </c>
      <c r="E1847" s="12">
        <v>188</v>
      </c>
      <c r="F1847" s="12"/>
      <c r="G1847" s="12">
        <v>100</v>
      </c>
    </row>
    <row r="1848" spans="3:7" ht="30" x14ac:dyDescent="0.25">
      <c r="C1848" s="13">
        <v>43315</v>
      </c>
      <c r="D1848" s="5" t="s">
        <v>42</v>
      </c>
      <c r="E1848" s="14">
        <v>187</v>
      </c>
      <c r="F1848" s="14"/>
      <c r="G1848" s="14">
        <v>100</v>
      </c>
    </row>
    <row r="1849" spans="3:7" ht="45" x14ac:dyDescent="0.25">
      <c r="C1849" s="11">
        <v>43315</v>
      </c>
      <c r="D1849" s="4" t="s">
        <v>184</v>
      </c>
      <c r="E1849" s="12">
        <v>4905</v>
      </c>
      <c r="F1849" s="12"/>
      <c r="G1849" s="12">
        <v>10</v>
      </c>
    </row>
    <row r="1850" spans="3:7" ht="30" x14ac:dyDescent="0.25">
      <c r="C1850" s="13">
        <v>43315</v>
      </c>
      <c r="D1850" s="5" t="s">
        <v>218</v>
      </c>
      <c r="E1850" s="14">
        <v>981</v>
      </c>
      <c r="F1850" s="14"/>
      <c r="G1850" s="14">
        <v>100</v>
      </c>
    </row>
    <row r="1851" spans="3:7" ht="30" x14ac:dyDescent="0.25">
      <c r="C1851" s="11">
        <v>43315</v>
      </c>
      <c r="D1851" s="4" t="s">
        <v>219</v>
      </c>
      <c r="E1851" s="12">
        <v>980</v>
      </c>
      <c r="F1851" s="12"/>
      <c r="G1851" s="12">
        <v>100</v>
      </c>
    </row>
    <row r="1852" spans="3:7" ht="45" x14ac:dyDescent="0.25">
      <c r="C1852" s="13">
        <v>43315</v>
      </c>
      <c r="D1852" s="5" t="s">
        <v>147</v>
      </c>
      <c r="E1852" s="14">
        <v>334</v>
      </c>
      <c r="F1852" s="14"/>
      <c r="G1852" s="14">
        <v>2</v>
      </c>
    </row>
    <row r="1853" spans="3:7" ht="45" x14ac:dyDescent="0.25">
      <c r="C1853" s="11">
        <v>43315</v>
      </c>
      <c r="D1853" s="4" t="s">
        <v>148</v>
      </c>
      <c r="E1853" s="12">
        <v>333</v>
      </c>
      <c r="F1853" s="12"/>
      <c r="G1853" s="12">
        <v>3</v>
      </c>
    </row>
    <row r="1854" spans="3:7" ht="45" x14ac:dyDescent="0.25">
      <c r="C1854" s="13">
        <v>43315</v>
      </c>
      <c r="D1854" s="5" t="s">
        <v>46</v>
      </c>
      <c r="E1854" s="14">
        <v>331</v>
      </c>
      <c r="F1854" s="14"/>
      <c r="G1854" s="14">
        <v>3</v>
      </c>
    </row>
    <row r="1855" spans="3:7" ht="30" x14ac:dyDescent="0.25">
      <c r="C1855" s="11">
        <v>43315</v>
      </c>
      <c r="D1855" s="4" t="s">
        <v>131</v>
      </c>
      <c r="E1855" s="12">
        <v>8310</v>
      </c>
      <c r="F1855" s="12"/>
      <c r="G1855" s="12">
        <v>1</v>
      </c>
    </row>
    <row r="1856" spans="3:7" ht="30" x14ac:dyDescent="0.25">
      <c r="C1856" s="13">
        <v>43315</v>
      </c>
      <c r="D1856" s="5" t="s">
        <v>65</v>
      </c>
      <c r="E1856" s="14">
        <v>256</v>
      </c>
      <c r="F1856" s="14"/>
      <c r="G1856" s="14">
        <v>1</v>
      </c>
    </row>
    <row r="1857" spans="3:7" ht="45" x14ac:dyDescent="0.25">
      <c r="C1857" s="11">
        <v>43315</v>
      </c>
      <c r="D1857" s="4" t="s">
        <v>94</v>
      </c>
      <c r="E1857" s="12">
        <v>289</v>
      </c>
      <c r="F1857" s="12"/>
      <c r="G1857" s="12">
        <v>5</v>
      </c>
    </row>
    <row r="1858" spans="3:7" ht="45" x14ac:dyDescent="0.25">
      <c r="C1858" s="13">
        <v>43315</v>
      </c>
      <c r="D1858" s="5" t="s">
        <v>188</v>
      </c>
      <c r="E1858" s="14">
        <v>4910</v>
      </c>
      <c r="F1858" s="14"/>
      <c r="G1858" s="14">
        <v>1</v>
      </c>
    </row>
    <row r="1859" spans="3:7" ht="45" x14ac:dyDescent="0.25">
      <c r="C1859" s="11">
        <v>43315</v>
      </c>
      <c r="D1859" s="4" t="s">
        <v>28</v>
      </c>
      <c r="E1859" s="12">
        <v>608</v>
      </c>
      <c r="F1859" s="12"/>
      <c r="G1859" s="12">
        <v>7</v>
      </c>
    </row>
    <row r="1860" spans="3:7" ht="30" x14ac:dyDescent="0.25">
      <c r="C1860" s="13">
        <v>43315</v>
      </c>
      <c r="D1860" s="5" t="s">
        <v>30</v>
      </c>
      <c r="E1860" s="14">
        <v>609</v>
      </c>
      <c r="F1860" s="14"/>
      <c r="G1860" s="14">
        <v>2</v>
      </c>
    </row>
    <row r="1861" spans="3:7" ht="30" x14ac:dyDescent="0.25">
      <c r="C1861" s="11">
        <v>43315</v>
      </c>
      <c r="D1861" s="4" t="s">
        <v>286</v>
      </c>
      <c r="E1861" s="12">
        <v>549</v>
      </c>
      <c r="F1861" s="12"/>
      <c r="G1861" s="12">
        <v>1</v>
      </c>
    </row>
    <row r="1862" spans="3:7" ht="45" x14ac:dyDescent="0.25">
      <c r="C1862" s="13">
        <v>43315</v>
      </c>
      <c r="D1862" s="5" t="s">
        <v>29</v>
      </c>
      <c r="E1862" s="14">
        <v>610</v>
      </c>
      <c r="F1862" s="14"/>
      <c r="G1862" s="14">
        <v>2</v>
      </c>
    </row>
    <row r="1863" spans="3:7" x14ac:dyDescent="0.25">
      <c r="C1863" s="11">
        <v>43315</v>
      </c>
      <c r="D1863" s="4" t="s">
        <v>237</v>
      </c>
      <c r="E1863" s="12">
        <v>643</v>
      </c>
      <c r="F1863" s="12"/>
      <c r="G1863" s="12">
        <v>1</v>
      </c>
    </row>
    <row r="1864" spans="3:7" ht="60" x14ac:dyDescent="0.25">
      <c r="C1864" s="13">
        <v>43315</v>
      </c>
      <c r="D1864" s="5" t="s">
        <v>151</v>
      </c>
      <c r="E1864" s="14">
        <v>5064</v>
      </c>
      <c r="F1864" s="14"/>
      <c r="G1864" s="14">
        <v>4</v>
      </c>
    </row>
    <row r="1865" spans="3:7" ht="30" x14ac:dyDescent="0.25">
      <c r="C1865" s="11">
        <v>43315</v>
      </c>
      <c r="D1865" s="4" t="s">
        <v>57</v>
      </c>
      <c r="E1865" s="12">
        <v>8825</v>
      </c>
      <c r="F1865" s="12"/>
      <c r="G1865" s="12">
        <v>2</v>
      </c>
    </row>
    <row r="1866" spans="3:7" ht="30" x14ac:dyDescent="0.25">
      <c r="C1866" s="13">
        <v>43315</v>
      </c>
      <c r="D1866" s="5" t="s">
        <v>58</v>
      </c>
      <c r="E1866" s="14">
        <v>8824</v>
      </c>
      <c r="F1866" s="14"/>
      <c r="G1866" s="14">
        <v>3</v>
      </c>
    </row>
    <row r="1867" spans="3:7" ht="45" x14ac:dyDescent="0.25">
      <c r="C1867" s="11">
        <v>43315</v>
      </c>
      <c r="D1867" s="4" t="s">
        <v>61</v>
      </c>
      <c r="E1867" s="12">
        <v>874</v>
      </c>
      <c r="F1867" s="12"/>
      <c r="G1867" s="12">
        <v>1</v>
      </c>
    </row>
    <row r="1868" spans="3:7" ht="30" x14ac:dyDescent="0.25">
      <c r="C1868" s="13">
        <v>43315</v>
      </c>
      <c r="D1868" s="5" t="s">
        <v>32</v>
      </c>
      <c r="E1868" s="14">
        <v>4523</v>
      </c>
      <c r="F1868" s="14"/>
      <c r="G1868" s="14">
        <v>10</v>
      </c>
    </row>
    <row r="1869" spans="3:7" ht="45" x14ac:dyDescent="0.25">
      <c r="C1869" s="11">
        <v>43315</v>
      </c>
      <c r="D1869" s="4" t="s">
        <v>26</v>
      </c>
      <c r="E1869" s="12">
        <v>476</v>
      </c>
      <c r="F1869" s="12"/>
      <c r="G1869" s="12">
        <v>2</v>
      </c>
    </row>
    <row r="1870" spans="3:7" ht="45" x14ac:dyDescent="0.25">
      <c r="C1870" s="13">
        <v>43315</v>
      </c>
      <c r="D1870" s="5" t="s">
        <v>64</v>
      </c>
      <c r="E1870" s="14">
        <v>7623</v>
      </c>
      <c r="F1870" s="14"/>
      <c r="G1870" s="14">
        <v>6</v>
      </c>
    </row>
    <row r="1871" spans="3:7" ht="45" x14ac:dyDescent="0.25">
      <c r="C1871" s="11">
        <v>43315</v>
      </c>
      <c r="D1871" s="4" t="s">
        <v>516</v>
      </c>
      <c r="E1871" s="12">
        <v>744</v>
      </c>
      <c r="F1871" s="12"/>
      <c r="G1871" s="12">
        <v>1</v>
      </c>
    </row>
    <row r="1872" spans="3:7" ht="30" x14ac:dyDescent="0.25">
      <c r="C1872" s="13">
        <v>43314</v>
      </c>
      <c r="D1872" s="5" t="s">
        <v>96</v>
      </c>
      <c r="E1872" s="14" t="s">
        <v>97</v>
      </c>
      <c r="F1872" s="14"/>
      <c r="G1872" s="14">
        <v>1</v>
      </c>
    </row>
    <row r="1873" spans="3:7" ht="30" x14ac:dyDescent="0.25">
      <c r="C1873" s="11">
        <v>43314</v>
      </c>
      <c r="D1873" s="4" t="s">
        <v>75</v>
      </c>
      <c r="E1873" s="12">
        <v>658</v>
      </c>
      <c r="F1873" s="12"/>
      <c r="G1873" s="12">
        <v>4</v>
      </c>
    </row>
    <row r="1874" spans="3:7" ht="30" x14ac:dyDescent="0.25">
      <c r="C1874" s="13">
        <v>43314</v>
      </c>
      <c r="D1874" s="5" t="s">
        <v>18</v>
      </c>
      <c r="E1874" s="14">
        <v>726</v>
      </c>
      <c r="F1874" s="14"/>
      <c r="G1874" s="14">
        <v>1</v>
      </c>
    </row>
    <row r="1875" spans="3:7" x14ac:dyDescent="0.25">
      <c r="C1875" s="11">
        <v>43314</v>
      </c>
      <c r="D1875" s="4" t="s">
        <v>472</v>
      </c>
      <c r="E1875" s="12">
        <v>4916</v>
      </c>
      <c r="F1875" s="12">
        <v>230</v>
      </c>
      <c r="G1875" s="12"/>
    </row>
    <row r="1876" spans="3:7" ht="30" x14ac:dyDescent="0.25">
      <c r="C1876" s="13">
        <v>43314</v>
      </c>
      <c r="D1876" s="5" t="s">
        <v>463</v>
      </c>
      <c r="E1876" s="14">
        <v>4388</v>
      </c>
      <c r="F1876" s="14">
        <v>115</v>
      </c>
      <c r="G1876" s="14"/>
    </row>
    <row r="1877" spans="3:7" ht="45" x14ac:dyDescent="0.25">
      <c r="C1877" s="11">
        <v>43314</v>
      </c>
      <c r="D1877" s="4" t="s">
        <v>260</v>
      </c>
      <c r="E1877" s="12">
        <v>5679</v>
      </c>
      <c r="F1877" s="12"/>
      <c r="G1877" s="12">
        <v>50</v>
      </c>
    </row>
    <row r="1878" spans="3:7" ht="45" x14ac:dyDescent="0.25">
      <c r="C1878" s="13">
        <v>43314</v>
      </c>
      <c r="D1878" s="5" t="s">
        <v>156</v>
      </c>
      <c r="E1878" s="14">
        <v>1470</v>
      </c>
      <c r="F1878" s="14"/>
      <c r="G1878" s="14">
        <v>1</v>
      </c>
    </row>
    <row r="1879" spans="3:7" ht="30" x14ac:dyDescent="0.25">
      <c r="C1879" s="11">
        <v>43314</v>
      </c>
      <c r="D1879" s="4" t="s">
        <v>66</v>
      </c>
      <c r="E1879" s="12">
        <v>2234</v>
      </c>
      <c r="F1879" s="12"/>
      <c r="G1879" s="12">
        <v>10</v>
      </c>
    </row>
    <row r="1880" spans="3:7" ht="45" x14ac:dyDescent="0.25">
      <c r="C1880" s="13">
        <v>43314</v>
      </c>
      <c r="D1880" s="5" t="s">
        <v>400</v>
      </c>
      <c r="E1880" s="14">
        <v>177</v>
      </c>
      <c r="F1880" s="14"/>
      <c r="G1880" s="14">
        <v>30</v>
      </c>
    </row>
    <row r="1881" spans="3:7" ht="45" x14ac:dyDescent="0.25">
      <c r="C1881" s="11">
        <v>43314</v>
      </c>
      <c r="D1881" s="4" t="s">
        <v>19</v>
      </c>
      <c r="E1881" s="12">
        <v>5709</v>
      </c>
      <c r="F1881" s="12">
        <v>3000</v>
      </c>
      <c r="G1881" s="12"/>
    </row>
    <row r="1882" spans="3:7" ht="45" x14ac:dyDescent="0.25">
      <c r="C1882" s="13">
        <v>43314</v>
      </c>
      <c r="D1882" s="5" t="s">
        <v>400</v>
      </c>
      <c r="E1882" s="14">
        <v>177</v>
      </c>
      <c r="F1882" s="14">
        <v>15</v>
      </c>
      <c r="G1882" s="14"/>
    </row>
    <row r="1883" spans="3:7" ht="30" x14ac:dyDescent="0.25">
      <c r="C1883" s="11">
        <v>43314</v>
      </c>
      <c r="D1883" s="4" t="s">
        <v>210</v>
      </c>
      <c r="E1883" s="12">
        <v>178</v>
      </c>
      <c r="F1883" s="12"/>
      <c r="G1883" s="12">
        <v>15</v>
      </c>
    </row>
    <row r="1884" spans="3:7" ht="30" x14ac:dyDescent="0.25">
      <c r="C1884" s="13">
        <v>43314</v>
      </c>
      <c r="D1884" s="5" t="s">
        <v>171</v>
      </c>
      <c r="E1884" s="14" t="s">
        <v>172</v>
      </c>
      <c r="F1884" s="14"/>
      <c r="G1884" s="14">
        <v>1</v>
      </c>
    </row>
    <row r="1885" spans="3:7" ht="30" x14ac:dyDescent="0.25">
      <c r="C1885" s="11">
        <v>43314</v>
      </c>
      <c r="D1885" s="4" t="s">
        <v>228</v>
      </c>
      <c r="E1885" s="12" t="s">
        <v>229</v>
      </c>
      <c r="F1885" s="12"/>
      <c r="G1885" s="12">
        <v>1</v>
      </c>
    </row>
    <row r="1886" spans="3:7" ht="45" x14ac:dyDescent="0.25">
      <c r="C1886" s="13">
        <v>43314</v>
      </c>
      <c r="D1886" s="5" t="s">
        <v>400</v>
      </c>
      <c r="E1886" s="14">
        <v>177</v>
      </c>
      <c r="F1886" s="14">
        <v>15</v>
      </c>
      <c r="G1886" s="14"/>
    </row>
    <row r="1887" spans="3:7" ht="30" x14ac:dyDescent="0.25">
      <c r="C1887" s="11">
        <v>43314</v>
      </c>
      <c r="D1887" s="4" t="s">
        <v>210</v>
      </c>
      <c r="E1887" s="12">
        <v>178</v>
      </c>
      <c r="F1887" s="12">
        <v>15</v>
      </c>
      <c r="G1887" s="12"/>
    </row>
    <row r="1888" spans="3:7" ht="30" x14ac:dyDescent="0.25">
      <c r="C1888" s="13">
        <v>43314</v>
      </c>
      <c r="D1888" s="5" t="s">
        <v>126</v>
      </c>
      <c r="E1888" s="14">
        <v>4738</v>
      </c>
      <c r="F1888" s="14"/>
      <c r="G1888" s="14">
        <v>1</v>
      </c>
    </row>
    <row r="1889" spans="3:7" ht="30" x14ac:dyDescent="0.25">
      <c r="C1889" s="11">
        <v>43314</v>
      </c>
      <c r="D1889" s="4" t="s">
        <v>65</v>
      </c>
      <c r="E1889" s="12">
        <v>256</v>
      </c>
      <c r="F1889" s="12"/>
      <c r="G1889" s="12">
        <v>1</v>
      </c>
    </row>
    <row r="1890" spans="3:7" x14ac:dyDescent="0.25">
      <c r="C1890" s="13">
        <v>43314</v>
      </c>
      <c r="D1890" s="5" t="s">
        <v>83</v>
      </c>
      <c r="E1890" s="14">
        <v>842</v>
      </c>
      <c r="F1890" s="14"/>
      <c r="G1890" s="14">
        <v>6</v>
      </c>
    </row>
    <row r="1891" spans="3:7" ht="30" x14ac:dyDescent="0.25">
      <c r="C1891" s="11">
        <v>43314</v>
      </c>
      <c r="D1891" s="4" t="s">
        <v>267</v>
      </c>
      <c r="E1891" s="12">
        <v>1005</v>
      </c>
      <c r="F1891" s="12"/>
      <c r="G1891" s="12">
        <v>1</v>
      </c>
    </row>
    <row r="1892" spans="3:7" ht="45" x14ac:dyDescent="0.25">
      <c r="C1892" s="13">
        <v>43314</v>
      </c>
      <c r="D1892" s="5" t="s">
        <v>191</v>
      </c>
      <c r="E1892" s="14">
        <v>304</v>
      </c>
      <c r="F1892" s="14"/>
      <c r="G1892" s="14">
        <v>1</v>
      </c>
    </row>
    <row r="1893" spans="3:7" ht="45" x14ac:dyDescent="0.25">
      <c r="C1893" s="11">
        <v>43314</v>
      </c>
      <c r="D1893" s="4" t="s">
        <v>261</v>
      </c>
      <c r="E1893" s="12">
        <v>419</v>
      </c>
      <c r="F1893" s="12"/>
      <c r="G1893" s="12">
        <v>1000</v>
      </c>
    </row>
    <row r="1894" spans="3:7" ht="30" x14ac:dyDescent="0.25">
      <c r="C1894" s="13">
        <v>43314</v>
      </c>
      <c r="D1894" s="5" t="s">
        <v>131</v>
      </c>
      <c r="E1894" s="14">
        <v>8310</v>
      </c>
      <c r="F1894" s="14"/>
      <c r="G1894" s="14">
        <v>2</v>
      </c>
    </row>
    <row r="1895" spans="3:7" ht="30" x14ac:dyDescent="0.25">
      <c r="C1895" s="11">
        <v>43314</v>
      </c>
      <c r="D1895" s="4" t="s">
        <v>126</v>
      </c>
      <c r="E1895" s="12">
        <v>4738</v>
      </c>
      <c r="F1895" s="12"/>
      <c r="G1895" s="12">
        <v>1</v>
      </c>
    </row>
    <row r="1896" spans="3:7" ht="45" x14ac:dyDescent="0.25">
      <c r="C1896" s="13">
        <v>43314</v>
      </c>
      <c r="D1896" s="5" t="s">
        <v>290</v>
      </c>
      <c r="E1896" s="14">
        <v>4908</v>
      </c>
      <c r="F1896" s="14"/>
      <c r="G1896" s="14">
        <v>1</v>
      </c>
    </row>
    <row r="1897" spans="3:7" ht="30" x14ac:dyDescent="0.25">
      <c r="C1897" s="11">
        <v>43314</v>
      </c>
      <c r="D1897" s="4" t="s">
        <v>299</v>
      </c>
      <c r="E1897" s="12">
        <v>1494</v>
      </c>
      <c r="F1897" s="12"/>
      <c r="G1897" s="12">
        <v>1</v>
      </c>
    </row>
    <row r="1898" spans="3:7" x14ac:dyDescent="0.25">
      <c r="C1898" s="13">
        <v>43314</v>
      </c>
      <c r="D1898" s="5" t="s">
        <v>270</v>
      </c>
      <c r="E1898" s="14">
        <v>3630</v>
      </c>
      <c r="F1898" s="14"/>
      <c r="G1898" s="14">
        <v>1</v>
      </c>
    </row>
    <row r="1899" spans="3:7" ht="30" x14ac:dyDescent="0.25">
      <c r="C1899" s="11">
        <v>43314</v>
      </c>
      <c r="D1899" s="4" t="s">
        <v>459</v>
      </c>
      <c r="E1899" s="12">
        <v>855</v>
      </c>
      <c r="F1899" s="12"/>
      <c r="G1899" s="12">
        <v>2</v>
      </c>
    </row>
    <row r="1900" spans="3:7" ht="30" x14ac:dyDescent="0.25">
      <c r="C1900" s="13">
        <v>43314</v>
      </c>
      <c r="D1900" s="5" t="s">
        <v>468</v>
      </c>
      <c r="E1900" s="14">
        <v>374</v>
      </c>
      <c r="F1900" s="14"/>
      <c r="G1900" s="14">
        <v>200</v>
      </c>
    </row>
    <row r="1901" spans="3:7" ht="30" x14ac:dyDescent="0.25">
      <c r="C1901" s="11">
        <v>43314</v>
      </c>
      <c r="D1901" s="4" t="s">
        <v>497</v>
      </c>
      <c r="E1901" s="12">
        <v>236</v>
      </c>
      <c r="F1901" s="12"/>
      <c r="G1901" s="12">
        <v>200</v>
      </c>
    </row>
    <row r="1902" spans="3:7" ht="30" x14ac:dyDescent="0.25">
      <c r="C1902" s="13">
        <v>43314</v>
      </c>
      <c r="D1902" s="5" t="s">
        <v>463</v>
      </c>
      <c r="E1902" s="14">
        <v>4388</v>
      </c>
      <c r="F1902" s="14"/>
      <c r="G1902" s="14">
        <v>115</v>
      </c>
    </row>
    <row r="1903" spans="3:7" ht="30" x14ac:dyDescent="0.25">
      <c r="C1903" s="11">
        <v>43313</v>
      </c>
      <c r="D1903" s="4" t="s">
        <v>42</v>
      </c>
      <c r="E1903" s="12">
        <v>187</v>
      </c>
      <c r="F1903" s="12"/>
      <c r="G1903" s="12">
        <v>50</v>
      </c>
    </row>
    <row r="1904" spans="3:7" ht="30" x14ac:dyDescent="0.25">
      <c r="C1904" s="13">
        <v>43313</v>
      </c>
      <c r="D1904" s="5" t="s">
        <v>5</v>
      </c>
      <c r="E1904" s="14">
        <v>1445</v>
      </c>
      <c r="F1904" s="14"/>
      <c r="G1904" s="14">
        <v>90</v>
      </c>
    </row>
    <row r="1905" spans="3:7" ht="30" x14ac:dyDescent="0.25">
      <c r="C1905" s="11">
        <v>43313</v>
      </c>
      <c r="D1905" s="4" t="s">
        <v>5</v>
      </c>
      <c r="E1905" s="12">
        <v>1445</v>
      </c>
      <c r="F1905" s="12"/>
      <c r="G1905" s="12">
        <v>10</v>
      </c>
    </row>
    <row r="1906" spans="3:7" x14ac:dyDescent="0.25">
      <c r="C1906" s="13">
        <v>43313</v>
      </c>
      <c r="D1906" s="5" t="s">
        <v>83</v>
      </c>
      <c r="E1906" s="14">
        <v>842</v>
      </c>
      <c r="F1906" s="14"/>
      <c r="G1906" s="14">
        <v>1</v>
      </c>
    </row>
    <row r="1907" spans="3:7" ht="30" x14ac:dyDescent="0.25">
      <c r="C1907" s="11">
        <v>43313</v>
      </c>
      <c r="D1907" s="4" t="s">
        <v>271</v>
      </c>
      <c r="E1907" s="12">
        <v>3625</v>
      </c>
      <c r="F1907" s="12"/>
      <c r="G1907" s="12">
        <v>1</v>
      </c>
    </row>
    <row r="1908" spans="3:7" ht="30" x14ac:dyDescent="0.25">
      <c r="C1908" s="13">
        <v>43313</v>
      </c>
      <c r="D1908" s="5" t="s">
        <v>353</v>
      </c>
      <c r="E1908" s="14">
        <v>928</v>
      </c>
      <c r="F1908" s="14"/>
      <c r="G1908" s="14">
        <v>50</v>
      </c>
    </row>
    <row r="1909" spans="3:7" ht="45" x14ac:dyDescent="0.25">
      <c r="C1909" s="11">
        <v>43313</v>
      </c>
      <c r="D1909" s="4" t="s">
        <v>336</v>
      </c>
      <c r="E1909" s="12">
        <v>8808</v>
      </c>
      <c r="F1909" s="12"/>
      <c r="G1909" s="12">
        <v>5</v>
      </c>
    </row>
    <row r="1910" spans="3:7" ht="30" x14ac:dyDescent="0.25">
      <c r="C1910" s="13">
        <v>43313</v>
      </c>
      <c r="D1910" s="5" t="s">
        <v>65</v>
      </c>
      <c r="E1910" s="14">
        <v>256</v>
      </c>
      <c r="F1910" s="14"/>
      <c r="G1910" s="14">
        <v>1</v>
      </c>
    </row>
    <row r="1911" spans="3:7" ht="30" x14ac:dyDescent="0.25">
      <c r="C1911" s="11">
        <v>43313</v>
      </c>
      <c r="D1911" s="4" t="s">
        <v>65</v>
      </c>
      <c r="E1911" s="12">
        <v>256</v>
      </c>
      <c r="F1911" s="12"/>
      <c r="G1911" s="12">
        <v>1</v>
      </c>
    </row>
    <row r="1912" spans="3:7" x14ac:dyDescent="0.25">
      <c r="C1912" s="13">
        <v>43313</v>
      </c>
      <c r="D1912" s="5" t="s">
        <v>83</v>
      </c>
      <c r="E1912" s="14">
        <v>842</v>
      </c>
      <c r="F1912" s="14"/>
      <c r="G1912" s="14">
        <v>1</v>
      </c>
    </row>
    <row r="1913" spans="3:7" x14ac:dyDescent="0.25">
      <c r="C1913" s="11">
        <v>43313</v>
      </c>
      <c r="D1913" s="4" t="s">
        <v>83</v>
      </c>
      <c r="E1913" s="12">
        <v>842</v>
      </c>
      <c r="F1913" s="12"/>
      <c r="G1913" s="12">
        <v>2</v>
      </c>
    </row>
    <row r="1914" spans="3:7" ht="30" x14ac:dyDescent="0.25">
      <c r="C1914" s="13">
        <v>43313</v>
      </c>
      <c r="D1914" s="5" t="s">
        <v>454</v>
      </c>
      <c r="E1914" s="14">
        <v>3631</v>
      </c>
      <c r="F1914" s="14"/>
      <c r="G1914" s="14">
        <v>1</v>
      </c>
    </row>
    <row r="1915" spans="3:7" ht="45" x14ac:dyDescent="0.25">
      <c r="C1915" s="11">
        <v>43313</v>
      </c>
      <c r="D1915" s="4" t="s">
        <v>98</v>
      </c>
      <c r="E1915" s="12">
        <v>3629</v>
      </c>
      <c r="F1915" s="12"/>
      <c r="G1915" s="12">
        <v>1</v>
      </c>
    </row>
    <row r="1916" spans="3:7" ht="30" x14ac:dyDescent="0.25">
      <c r="C1916" s="13">
        <v>43313</v>
      </c>
      <c r="D1916" s="5" t="s">
        <v>126</v>
      </c>
      <c r="E1916" s="14">
        <v>4738</v>
      </c>
      <c r="F1916" s="14">
        <v>10</v>
      </c>
      <c r="G1916" s="14"/>
    </row>
    <row r="1917" spans="3:7" ht="45" x14ac:dyDescent="0.25">
      <c r="C1917" s="11">
        <v>43313</v>
      </c>
      <c r="D1917" s="4" t="s">
        <v>156</v>
      </c>
      <c r="E1917" s="12">
        <v>1470</v>
      </c>
      <c r="F1917" s="12">
        <v>4</v>
      </c>
      <c r="G1917" s="12"/>
    </row>
    <row r="1918" spans="3:7" ht="45" x14ac:dyDescent="0.25">
      <c r="C1918" s="13">
        <v>43313</v>
      </c>
      <c r="D1918" s="5" t="s">
        <v>523</v>
      </c>
      <c r="E1918" s="14">
        <v>1471</v>
      </c>
      <c r="F1918" s="14"/>
      <c r="G1918" s="14">
        <v>4</v>
      </c>
    </row>
    <row r="1919" spans="3:7" x14ac:dyDescent="0.25">
      <c r="C1919" s="11">
        <v>43313</v>
      </c>
      <c r="D1919" s="4" t="s">
        <v>90</v>
      </c>
      <c r="E1919" s="12">
        <v>1467</v>
      </c>
      <c r="F1919" s="12">
        <v>10</v>
      </c>
      <c r="G1919" s="12"/>
    </row>
    <row r="1920" spans="3:7" ht="30" x14ac:dyDescent="0.25">
      <c r="C1920" s="13">
        <v>43313</v>
      </c>
      <c r="D1920" s="5" t="s">
        <v>54</v>
      </c>
      <c r="E1920" s="14">
        <v>7825</v>
      </c>
      <c r="F1920" s="14">
        <v>15</v>
      </c>
      <c r="G1920" s="14"/>
    </row>
    <row r="1921" spans="3:7" ht="45" x14ac:dyDescent="0.25">
      <c r="C1921" s="11">
        <v>43313</v>
      </c>
      <c r="D1921" s="4" t="s">
        <v>523</v>
      </c>
      <c r="E1921" s="12">
        <v>1471</v>
      </c>
      <c r="F1921" s="12">
        <v>4</v>
      </c>
      <c r="G1921" s="12"/>
    </row>
    <row r="1922" spans="3:7" ht="30" x14ac:dyDescent="0.25">
      <c r="C1922" s="13">
        <v>43313</v>
      </c>
      <c r="D1922" s="5" t="s">
        <v>126</v>
      </c>
      <c r="E1922" s="14">
        <v>4738</v>
      </c>
      <c r="F1922" s="14">
        <v>10</v>
      </c>
      <c r="G1922" s="14"/>
    </row>
    <row r="1923" spans="3:7" x14ac:dyDescent="0.25">
      <c r="C1923" s="11">
        <v>43313</v>
      </c>
      <c r="D1923" s="4" t="s">
        <v>91</v>
      </c>
      <c r="E1923" s="12">
        <v>1465</v>
      </c>
      <c r="F1923" s="12">
        <v>5</v>
      </c>
      <c r="G1923" s="12"/>
    </row>
    <row r="1924" spans="3:7" ht="30" x14ac:dyDescent="0.25">
      <c r="C1924" s="13">
        <v>43313</v>
      </c>
      <c r="D1924" s="5" t="s">
        <v>102</v>
      </c>
      <c r="E1924" s="14">
        <v>919</v>
      </c>
      <c r="F1924" s="14">
        <v>10</v>
      </c>
      <c r="G1924" s="14"/>
    </row>
    <row r="1925" spans="3:7" ht="30" x14ac:dyDescent="0.25">
      <c r="C1925" s="11">
        <v>43313</v>
      </c>
      <c r="D1925" s="4" t="s">
        <v>157</v>
      </c>
      <c r="E1925" s="12">
        <v>918</v>
      </c>
      <c r="F1925" s="12">
        <v>20</v>
      </c>
      <c r="G1925" s="12"/>
    </row>
    <row r="1926" spans="3:7" ht="30" x14ac:dyDescent="0.25">
      <c r="C1926" s="13">
        <v>43313</v>
      </c>
      <c r="D1926" s="5" t="s">
        <v>66</v>
      </c>
      <c r="E1926" s="14">
        <v>2234</v>
      </c>
      <c r="F1926" s="14"/>
      <c r="G1926" s="14">
        <v>15</v>
      </c>
    </row>
    <row r="1927" spans="3:7" ht="45" x14ac:dyDescent="0.25">
      <c r="C1927" s="11">
        <v>43313</v>
      </c>
      <c r="D1927" s="4" t="s">
        <v>28</v>
      </c>
      <c r="E1927" s="12">
        <v>608</v>
      </c>
      <c r="F1927" s="12">
        <v>4</v>
      </c>
      <c r="G1927" s="12"/>
    </row>
    <row r="1928" spans="3:7" x14ac:dyDescent="0.25">
      <c r="C1928" s="13">
        <v>43313</v>
      </c>
      <c r="D1928" s="5" t="s">
        <v>132</v>
      </c>
      <c r="E1928" s="14">
        <v>5729</v>
      </c>
      <c r="F1928" s="14"/>
      <c r="G1928" s="14">
        <v>1</v>
      </c>
    </row>
    <row r="1929" spans="3:7" x14ac:dyDescent="0.25">
      <c r="C1929" s="11">
        <v>43313</v>
      </c>
      <c r="D1929" s="4" t="s">
        <v>132</v>
      </c>
      <c r="E1929" s="12">
        <v>5729</v>
      </c>
      <c r="F1929" s="12"/>
      <c r="G1929" s="12">
        <v>2</v>
      </c>
    </row>
    <row r="1930" spans="3:7" x14ac:dyDescent="0.25">
      <c r="C1930" s="13">
        <v>43313</v>
      </c>
      <c r="D1930" s="5" t="s">
        <v>133</v>
      </c>
      <c r="E1930" s="14">
        <v>5728</v>
      </c>
      <c r="F1930" s="14"/>
      <c r="G1930" s="14">
        <v>2</v>
      </c>
    </row>
    <row r="1931" spans="3:7" x14ac:dyDescent="0.25">
      <c r="C1931" s="11">
        <v>43313</v>
      </c>
      <c r="D1931" s="4" t="s">
        <v>230</v>
      </c>
      <c r="E1931" s="12">
        <v>7359</v>
      </c>
      <c r="F1931" s="12"/>
      <c r="G1931" s="12">
        <v>5</v>
      </c>
    </row>
    <row r="1932" spans="3:7" ht="30" x14ac:dyDescent="0.25">
      <c r="C1932" s="13">
        <v>43313</v>
      </c>
      <c r="D1932" s="5" t="s">
        <v>65</v>
      </c>
      <c r="E1932" s="14">
        <v>256</v>
      </c>
      <c r="F1932" s="14"/>
      <c r="G1932" s="14">
        <v>2</v>
      </c>
    </row>
    <row r="1933" spans="3:7" ht="30" x14ac:dyDescent="0.25">
      <c r="C1933" s="11">
        <v>43313</v>
      </c>
      <c r="D1933" s="4" t="s">
        <v>65</v>
      </c>
      <c r="E1933" s="12">
        <v>256</v>
      </c>
      <c r="F1933" s="12"/>
      <c r="G1933" s="12">
        <v>1</v>
      </c>
    </row>
    <row r="1934" spans="3:7" ht="30" x14ac:dyDescent="0.25">
      <c r="C1934" s="13">
        <v>43313</v>
      </c>
      <c r="D1934" s="5" t="s">
        <v>554</v>
      </c>
      <c r="E1934" s="14">
        <v>5116</v>
      </c>
      <c r="F1934" s="14"/>
      <c r="G1934" s="14">
        <v>1</v>
      </c>
    </row>
    <row r="1935" spans="3:7" ht="30" x14ac:dyDescent="0.25">
      <c r="C1935" s="11">
        <v>43313</v>
      </c>
      <c r="D1935" s="4" t="s">
        <v>555</v>
      </c>
      <c r="E1935" s="12">
        <v>5114</v>
      </c>
      <c r="F1935" s="12"/>
      <c r="G1935" s="12">
        <v>1</v>
      </c>
    </row>
    <row r="1936" spans="3:7" x14ac:dyDescent="0.25">
      <c r="C1936" s="13">
        <v>43313</v>
      </c>
      <c r="D1936" s="5" t="s">
        <v>20</v>
      </c>
      <c r="E1936" s="14">
        <v>1335</v>
      </c>
      <c r="F1936" s="14"/>
      <c r="G1936" s="14">
        <v>1</v>
      </c>
    </row>
    <row r="1937" spans="3:7" x14ac:dyDescent="0.25">
      <c r="C1937" s="11">
        <v>43313</v>
      </c>
      <c r="D1937" s="4" t="s">
        <v>201</v>
      </c>
      <c r="E1937" s="12">
        <v>8764</v>
      </c>
      <c r="F1937" s="12"/>
      <c r="G1937" s="12">
        <v>1</v>
      </c>
    </row>
    <row r="1938" spans="3:7" x14ac:dyDescent="0.25">
      <c r="C1938" s="13">
        <v>43313</v>
      </c>
      <c r="D1938" s="5" t="s">
        <v>90</v>
      </c>
      <c r="E1938" s="14">
        <v>1467</v>
      </c>
      <c r="F1938" s="14"/>
      <c r="G1938" s="14">
        <v>2</v>
      </c>
    </row>
    <row r="1939" spans="3:7" ht="30" x14ac:dyDescent="0.25">
      <c r="C1939" s="11">
        <v>43313</v>
      </c>
      <c r="D1939" s="4" t="s">
        <v>65</v>
      </c>
      <c r="E1939" s="12">
        <v>256</v>
      </c>
      <c r="F1939" s="12"/>
      <c r="G1939" s="12">
        <v>1</v>
      </c>
    </row>
    <row r="1940" spans="3:7" x14ac:dyDescent="0.25">
      <c r="C1940" s="13">
        <v>43313</v>
      </c>
      <c r="D1940" s="5" t="s">
        <v>83</v>
      </c>
      <c r="E1940" s="14">
        <v>842</v>
      </c>
      <c r="F1940" s="14"/>
      <c r="G1940" s="14">
        <v>1</v>
      </c>
    </row>
    <row r="1941" spans="3:7" ht="30" x14ac:dyDescent="0.25">
      <c r="C1941" s="11">
        <v>43313</v>
      </c>
      <c r="D1941" s="4" t="s">
        <v>242</v>
      </c>
      <c r="E1941" s="12">
        <v>276</v>
      </c>
      <c r="F1941" s="12"/>
      <c r="G1941" s="12">
        <v>1</v>
      </c>
    </row>
    <row r="1942" spans="3:7" ht="30" x14ac:dyDescent="0.25">
      <c r="C1942" s="13">
        <v>43313</v>
      </c>
      <c r="D1942" s="5" t="s">
        <v>129</v>
      </c>
      <c r="E1942" s="14">
        <v>4866</v>
      </c>
      <c r="F1942" s="14"/>
      <c r="G1942" s="14">
        <v>2</v>
      </c>
    </row>
    <row r="1943" spans="3:7" ht="30" x14ac:dyDescent="0.25">
      <c r="C1943" s="11">
        <v>43313</v>
      </c>
      <c r="D1943" s="4" t="s">
        <v>529</v>
      </c>
      <c r="E1943" s="12">
        <v>10760</v>
      </c>
      <c r="F1943" s="12"/>
      <c r="G1943" s="12">
        <v>1</v>
      </c>
    </row>
    <row r="1944" spans="3:7" ht="45" x14ac:dyDescent="0.25">
      <c r="C1944" s="13">
        <v>43313</v>
      </c>
      <c r="D1944" s="5" t="s">
        <v>69</v>
      </c>
      <c r="E1944" s="14">
        <v>9527</v>
      </c>
      <c r="F1944" s="14"/>
      <c r="G1944" s="14">
        <v>15</v>
      </c>
    </row>
    <row r="1945" spans="3:7" ht="30" x14ac:dyDescent="0.25">
      <c r="C1945" s="11">
        <v>43313</v>
      </c>
      <c r="D1945" s="4" t="s">
        <v>31</v>
      </c>
      <c r="E1945" s="12">
        <v>611</v>
      </c>
      <c r="F1945" s="12"/>
      <c r="G1945" s="12">
        <v>4</v>
      </c>
    </row>
    <row r="1946" spans="3:7" ht="45" x14ac:dyDescent="0.25">
      <c r="C1946" s="13">
        <v>43313</v>
      </c>
      <c r="D1946" s="5" t="s">
        <v>29</v>
      </c>
      <c r="E1946" s="14">
        <v>610</v>
      </c>
      <c r="F1946" s="14"/>
      <c r="G1946" s="14">
        <v>1</v>
      </c>
    </row>
    <row r="1947" spans="3:7" ht="30" x14ac:dyDescent="0.25">
      <c r="C1947" s="11">
        <v>43313</v>
      </c>
      <c r="D1947" s="4" t="s">
        <v>30</v>
      </c>
      <c r="E1947" s="12">
        <v>609</v>
      </c>
      <c r="F1947" s="12"/>
      <c r="G1947" s="12">
        <v>4</v>
      </c>
    </row>
    <row r="1948" spans="3:7" ht="45" x14ac:dyDescent="0.25">
      <c r="C1948" s="13">
        <v>43313</v>
      </c>
      <c r="D1948" s="5" t="s">
        <v>28</v>
      </c>
      <c r="E1948" s="14">
        <v>608</v>
      </c>
      <c r="F1948" s="14"/>
      <c r="G1948" s="14">
        <v>4</v>
      </c>
    </row>
    <row r="1949" spans="3:7" ht="30" x14ac:dyDescent="0.25">
      <c r="C1949" s="11">
        <v>43313</v>
      </c>
      <c r="D1949" s="4" t="s">
        <v>238</v>
      </c>
      <c r="E1949" s="12">
        <v>4519</v>
      </c>
      <c r="F1949" s="12"/>
      <c r="G1949" s="12">
        <v>1</v>
      </c>
    </row>
    <row r="1950" spans="3:7" ht="30" x14ac:dyDescent="0.25">
      <c r="C1950" s="13">
        <v>43313</v>
      </c>
      <c r="D1950" s="5" t="s">
        <v>240</v>
      </c>
      <c r="E1950" s="14">
        <v>4520</v>
      </c>
      <c r="F1950" s="14"/>
      <c r="G1950" s="14">
        <v>1</v>
      </c>
    </row>
    <row r="1951" spans="3:7" ht="30" x14ac:dyDescent="0.25">
      <c r="C1951" s="11">
        <v>43313</v>
      </c>
      <c r="D1951" s="4" t="s">
        <v>54</v>
      </c>
      <c r="E1951" s="12">
        <v>7825</v>
      </c>
      <c r="F1951" s="12"/>
      <c r="G1951" s="12">
        <v>1</v>
      </c>
    </row>
    <row r="1952" spans="3:7" ht="30" x14ac:dyDescent="0.25">
      <c r="C1952" s="13">
        <v>43313</v>
      </c>
      <c r="D1952" s="5" t="s">
        <v>241</v>
      </c>
      <c r="E1952" s="14">
        <v>2269</v>
      </c>
      <c r="F1952" s="14"/>
      <c r="G1952" s="14">
        <v>1</v>
      </c>
    </row>
    <row r="1953" spans="3:7" ht="30" x14ac:dyDescent="0.25">
      <c r="C1953" s="11">
        <v>43313</v>
      </c>
      <c r="D1953" s="4" t="s">
        <v>58</v>
      </c>
      <c r="E1953" s="12">
        <v>8824</v>
      </c>
      <c r="F1953" s="12"/>
      <c r="G1953" s="12">
        <v>3</v>
      </c>
    </row>
    <row r="1954" spans="3:7" ht="30" x14ac:dyDescent="0.25">
      <c r="C1954" s="13">
        <v>43313</v>
      </c>
      <c r="D1954" s="5" t="s">
        <v>59</v>
      </c>
      <c r="E1954" s="14">
        <v>8823</v>
      </c>
      <c r="F1954" s="14"/>
      <c r="G1954" s="14">
        <v>2</v>
      </c>
    </row>
    <row r="1955" spans="3:7" ht="45" x14ac:dyDescent="0.25">
      <c r="C1955" s="11">
        <v>43313</v>
      </c>
      <c r="D1955" s="4" t="s">
        <v>61</v>
      </c>
      <c r="E1955" s="12">
        <v>874</v>
      </c>
      <c r="F1955" s="12"/>
      <c r="G1955" s="12">
        <v>1</v>
      </c>
    </row>
    <row r="1956" spans="3:7" ht="30" x14ac:dyDescent="0.25">
      <c r="C1956" s="13">
        <v>43313</v>
      </c>
      <c r="D1956" s="5" t="s">
        <v>32</v>
      </c>
      <c r="E1956" s="14">
        <v>4523</v>
      </c>
      <c r="F1956" s="14"/>
      <c r="G1956" s="14">
        <v>10</v>
      </c>
    </row>
    <row r="1957" spans="3:7" ht="45" x14ac:dyDescent="0.25">
      <c r="C1957" s="11">
        <v>43313</v>
      </c>
      <c r="D1957" s="4" t="s">
        <v>19</v>
      </c>
      <c r="E1957" s="12">
        <v>5709</v>
      </c>
      <c r="F1957" s="12"/>
      <c r="G1957" s="12">
        <v>200</v>
      </c>
    </row>
    <row r="1958" spans="3:7" ht="30" x14ac:dyDescent="0.25">
      <c r="C1958" s="13">
        <v>43313</v>
      </c>
      <c r="D1958" s="5" t="s">
        <v>167</v>
      </c>
      <c r="E1958" s="14">
        <v>1587</v>
      </c>
      <c r="F1958" s="14"/>
      <c r="G1958" s="14">
        <v>1</v>
      </c>
    </row>
    <row r="1959" spans="3:7" ht="30" x14ac:dyDescent="0.25">
      <c r="C1959" s="11">
        <v>43313</v>
      </c>
      <c r="D1959" s="4" t="s">
        <v>18</v>
      </c>
      <c r="E1959" s="12">
        <v>726</v>
      </c>
      <c r="F1959" s="12"/>
      <c r="G1959" s="12">
        <v>1</v>
      </c>
    </row>
    <row r="1960" spans="3:7" ht="45" x14ac:dyDescent="0.25">
      <c r="C1960" s="13">
        <v>43313</v>
      </c>
      <c r="D1960" s="5" t="s">
        <v>26</v>
      </c>
      <c r="E1960" s="14">
        <v>476</v>
      </c>
      <c r="F1960" s="14"/>
      <c r="G1960" s="14">
        <v>2</v>
      </c>
    </row>
    <row r="1961" spans="3:7" ht="30" x14ac:dyDescent="0.25">
      <c r="C1961" s="11">
        <v>43313</v>
      </c>
      <c r="D1961" s="4" t="s">
        <v>299</v>
      </c>
      <c r="E1961" s="12">
        <v>1494</v>
      </c>
      <c r="F1961" s="12"/>
      <c r="G1961" s="12">
        <v>1</v>
      </c>
    </row>
    <row r="1962" spans="3:7" ht="30" x14ac:dyDescent="0.25">
      <c r="C1962" s="19">
        <v>43312</v>
      </c>
      <c r="D1962" s="5" t="s">
        <v>67</v>
      </c>
      <c r="E1962" s="20">
        <v>913</v>
      </c>
      <c r="F1962" s="20"/>
      <c r="G1962" s="20">
        <v>1</v>
      </c>
    </row>
    <row r="1963" spans="3:7" x14ac:dyDescent="0.25">
      <c r="C1963" s="19">
        <v>43312</v>
      </c>
      <c r="D1963" s="5" t="s">
        <v>103</v>
      </c>
      <c r="E1963" s="20">
        <v>7366</v>
      </c>
      <c r="F1963" s="20"/>
      <c r="G1963" s="20">
        <v>1</v>
      </c>
    </row>
    <row r="1964" spans="3:7" ht="30" x14ac:dyDescent="0.25">
      <c r="C1964" s="19">
        <v>43312</v>
      </c>
      <c r="D1964" s="5" t="s">
        <v>108</v>
      </c>
      <c r="E1964" s="20" t="s">
        <v>109</v>
      </c>
      <c r="F1964" s="20"/>
      <c r="G1964" s="20">
        <v>1</v>
      </c>
    </row>
    <row r="1965" spans="3:7" ht="45" x14ac:dyDescent="0.25">
      <c r="C1965" s="19">
        <v>43312</v>
      </c>
      <c r="D1965" s="5" t="s">
        <v>258</v>
      </c>
      <c r="E1965" s="20">
        <v>8844</v>
      </c>
      <c r="F1965" s="20"/>
      <c r="G1965" s="20">
        <v>1</v>
      </c>
    </row>
    <row r="1966" spans="3:7" ht="30" x14ac:dyDescent="0.25">
      <c r="C1966" s="19">
        <v>43312</v>
      </c>
      <c r="D1966" s="5" t="s">
        <v>186</v>
      </c>
      <c r="E1966" s="20">
        <v>8464</v>
      </c>
      <c r="F1966" s="20"/>
      <c r="G1966" s="20">
        <v>6</v>
      </c>
    </row>
    <row r="1967" spans="3:7" ht="45" x14ac:dyDescent="0.25">
      <c r="C1967" s="19">
        <v>43312</v>
      </c>
      <c r="D1967" s="5" t="s">
        <v>64</v>
      </c>
      <c r="E1967" s="20">
        <v>7623</v>
      </c>
      <c r="F1967" s="20"/>
      <c r="G1967" s="20">
        <v>6</v>
      </c>
    </row>
    <row r="1968" spans="3:7" ht="45" x14ac:dyDescent="0.25">
      <c r="C1968" s="19">
        <v>43312</v>
      </c>
      <c r="D1968" s="5" t="s">
        <v>140</v>
      </c>
      <c r="E1968" s="20">
        <v>3622</v>
      </c>
      <c r="F1968" s="20"/>
      <c r="G1968" s="20">
        <v>12</v>
      </c>
    </row>
    <row r="1969" spans="3:7" x14ac:dyDescent="0.25">
      <c r="C1969" s="19">
        <v>43312</v>
      </c>
      <c r="D1969" s="5" t="s">
        <v>103</v>
      </c>
      <c r="E1969" s="20">
        <v>7366</v>
      </c>
      <c r="F1969" s="20"/>
      <c r="G1969" s="20">
        <v>2</v>
      </c>
    </row>
    <row r="1970" spans="3:7" ht="30" x14ac:dyDescent="0.25">
      <c r="C1970" s="19">
        <v>43312</v>
      </c>
      <c r="D1970" s="5" t="s">
        <v>242</v>
      </c>
      <c r="E1970" s="20">
        <v>276</v>
      </c>
      <c r="F1970" s="20"/>
      <c r="G1970" s="20">
        <v>1</v>
      </c>
    </row>
    <row r="1971" spans="3:7" ht="30" x14ac:dyDescent="0.25">
      <c r="C1971" s="19">
        <v>43312</v>
      </c>
      <c r="D1971" s="5" t="s">
        <v>518</v>
      </c>
      <c r="E1971" s="20">
        <v>7085</v>
      </c>
      <c r="F1971" s="20"/>
      <c r="G1971" s="20">
        <v>10</v>
      </c>
    </row>
    <row r="1972" spans="3:7" ht="30" x14ac:dyDescent="0.25">
      <c r="C1972" s="19">
        <v>43312</v>
      </c>
      <c r="D1972" s="5" t="s">
        <v>57</v>
      </c>
      <c r="E1972" s="20">
        <v>8825</v>
      </c>
      <c r="F1972" s="20"/>
      <c r="G1972" s="20">
        <v>10</v>
      </c>
    </row>
    <row r="1973" spans="3:7" ht="30" x14ac:dyDescent="0.25">
      <c r="C1973" s="19">
        <v>43312</v>
      </c>
      <c r="D1973" s="5" t="s">
        <v>59</v>
      </c>
      <c r="E1973" s="20">
        <v>8823</v>
      </c>
      <c r="F1973" s="20"/>
      <c r="G1973" s="20">
        <v>8</v>
      </c>
    </row>
    <row r="1974" spans="3:7" ht="30" x14ac:dyDescent="0.25">
      <c r="C1974" s="19">
        <v>43312</v>
      </c>
      <c r="D1974" s="5" t="s">
        <v>405</v>
      </c>
      <c r="E1974" s="20">
        <v>8822</v>
      </c>
      <c r="F1974" s="20">
        <v>8</v>
      </c>
      <c r="G1974" s="20"/>
    </row>
    <row r="1975" spans="3:7" x14ac:dyDescent="0.25">
      <c r="C1975" s="19">
        <v>43312</v>
      </c>
      <c r="D1975" s="5" t="s">
        <v>305</v>
      </c>
      <c r="E1975" s="20">
        <v>7079</v>
      </c>
      <c r="F1975" s="20"/>
      <c r="G1975" s="20">
        <v>11</v>
      </c>
    </row>
    <row r="1976" spans="3:7" x14ac:dyDescent="0.25">
      <c r="C1976" s="19">
        <v>43312</v>
      </c>
      <c r="D1976" s="5" t="s">
        <v>234</v>
      </c>
      <c r="E1976" s="20">
        <v>8000</v>
      </c>
      <c r="F1976" s="20"/>
      <c r="G1976" s="20">
        <v>10</v>
      </c>
    </row>
    <row r="1977" spans="3:7" x14ac:dyDescent="0.25">
      <c r="C1977" s="19">
        <v>43312</v>
      </c>
      <c r="D1977" s="5" t="s">
        <v>206</v>
      </c>
      <c r="E1977" s="20">
        <v>7999</v>
      </c>
      <c r="F1977" s="20"/>
      <c r="G1977" s="20">
        <v>9</v>
      </c>
    </row>
    <row r="1978" spans="3:7" x14ac:dyDescent="0.25">
      <c r="C1978" s="19">
        <v>43312</v>
      </c>
      <c r="D1978" s="5" t="s">
        <v>235</v>
      </c>
      <c r="E1978" s="20">
        <v>7998</v>
      </c>
      <c r="F1978" s="20"/>
      <c r="G1978" s="20">
        <v>9</v>
      </c>
    </row>
    <row r="1979" spans="3:7" ht="30" x14ac:dyDescent="0.25">
      <c r="C1979" s="19">
        <v>43312</v>
      </c>
      <c r="D1979" s="5" t="s">
        <v>93</v>
      </c>
      <c r="E1979" s="20">
        <v>8949</v>
      </c>
      <c r="F1979" s="20"/>
      <c r="G1979" s="20">
        <v>1</v>
      </c>
    </row>
    <row r="1980" spans="3:7" ht="45" x14ac:dyDescent="0.25">
      <c r="C1980" s="19">
        <v>43312</v>
      </c>
      <c r="D1980" s="5" t="s">
        <v>221</v>
      </c>
      <c r="E1980" s="20">
        <v>4907</v>
      </c>
      <c r="F1980" s="20"/>
      <c r="G1980" s="20">
        <v>26</v>
      </c>
    </row>
    <row r="1981" spans="3:7" ht="45" x14ac:dyDescent="0.25">
      <c r="C1981" s="19">
        <v>43312</v>
      </c>
      <c r="D1981" s="5" t="s">
        <v>35</v>
      </c>
      <c r="E1981" s="20">
        <v>4911</v>
      </c>
      <c r="F1981" s="20"/>
      <c r="G1981" s="20">
        <v>28</v>
      </c>
    </row>
    <row r="1982" spans="3:7" ht="45" x14ac:dyDescent="0.25">
      <c r="C1982" s="19">
        <v>43312</v>
      </c>
      <c r="D1982" s="5" t="s">
        <v>188</v>
      </c>
      <c r="E1982" s="20">
        <v>4910</v>
      </c>
      <c r="F1982" s="20"/>
      <c r="G1982" s="20">
        <v>22</v>
      </c>
    </row>
    <row r="1983" spans="3:7" ht="45" x14ac:dyDescent="0.25">
      <c r="C1983" s="19">
        <v>43312</v>
      </c>
      <c r="D1983" s="5" t="s">
        <v>233</v>
      </c>
      <c r="E1983" s="20">
        <v>4909</v>
      </c>
      <c r="F1983" s="20"/>
      <c r="G1983" s="20">
        <v>11</v>
      </c>
    </row>
    <row r="1984" spans="3:7" ht="45" x14ac:dyDescent="0.25">
      <c r="C1984" s="19">
        <v>43312</v>
      </c>
      <c r="D1984" s="5" t="s">
        <v>290</v>
      </c>
      <c r="E1984" s="20">
        <v>4908</v>
      </c>
      <c r="F1984" s="20"/>
      <c r="G1984" s="20">
        <v>6</v>
      </c>
    </row>
    <row r="1985" spans="3:7" ht="30" x14ac:dyDescent="0.25">
      <c r="C1985" s="19">
        <v>43312</v>
      </c>
      <c r="D1985" s="5" t="s">
        <v>360</v>
      </c>
      <c r="E1985" s="20" t="s">
        <v>361</v>
      </c>
      <c r="F1985" s="20"/>
      <c r="G1985" s="20">
        <v>1</v>
      </c>
    </row>
    <row r="1986" spans="3:7" ht="30" x14ac:dyDescent="0.25">
      <c r="C1986" s="19">
        <v>43312</v>
      </c>
      <c r="D1986" s="5" t="s">
        <v>50</v>
      </c>
      <c r="E1986" s="20">
        <v>1446</v>
      </c>
      <c r="F1986" s="20"/>
      <c r="G1986" s="20">
        <v>100</v>
      </c>
    </row>
    <row r="1987" spans="3:7" ht="45" x14ac:dyDescent="0.25">
      <c r="C1987" s="19">
        <v>43312</v>
      </c>
      <c r="D1987" s="5" t="s">
        <v>46</v>
      </c>
      <c r="E1987" s="20">
        <v>331</v>
      </c>
      <c r="F1987" s="20"/>
      <c r="G1987" s="20">
        <v>5</v>
      </c>
    </row>
    <row r="1988" spans="3:7" ht="45" x14ac:dyDescent="0.25">
      <c r="C1988" s="19">
        <v>43312</v>
      </c>
      <c r="D1988" s="5" t="s">
        <v>46</v>
      </c>
      <c r="E1988" s="20">
        <v>331</v>
      </c>
      <c r="F1988" s="20">
        <v>20</v>
      </c>
      <c r="G1988" s="20"/>
    </row>
    <row r="1989" spans="3:7" ht="30" x14ac:dyDescent="0.25">
      <c r="C1989" s="19">
        <v>43312</v>
      </c>
      <c r="D1989" s="5" t="s">
        <v>505</v>
      </c>
      <c r="E1989" s="20">
        <v>371</v>
      </c>
      <c r="F1989" s="20">
        <v>1000</v>
      </c>
      <c r="G1989" s="20"/>
    </row>
    <row r="1990" spans="3:7" ht="75" x14ac:dyDescent="0.25">
      <c r="C1990" s="19">
        <v>43312</v>
      </c>
      <c r="D1990" s="5" t="s">
        <v>84</v>
      </c>
      <c r="E1990" s="20">
        <v>462</v>
      </c>
      <c r="F1990" s="20">
        <v>6</v>
      </c>
      <c r="G1990" s="20"/>
    </row>
    <row r="1991" spans="3:7" ht="45" x14ac:dyDescent="0.25">
      <c r="C1991" s="19">
        <v>43312</v>
      </c>
      <c r="D1991" s="5" t="s">
        <v>191</v>
      </c>
      <c r="E1991" s="20">
        <v>304</v>
      </c>
      <c r="F1991" s="20">
        <v>24</v>
      </c>
      <c r="G1991" s="20"/>
    </row>
    <row r="1992" spans="3:7" ht="30" x14ac:dyDescent="0.25">
      <c r="C1992" s="19">
        <v>43312</v>
      </c>
      <c r="D1992" s="5" t="s">
        <v>473</v>
      </c>
      <c r="E1992" s="20">
        <v>367</v>
      </c>
      <c r="F1992" s="20">
        <v>360</v>
      </c>
      <c r="G1992" s="20"/>
    </row>
    <row r="1993" spans="3:7" ht="30" x14ac:dyDescent="0.25">
      <c r="C1993" s="19">
        <v>43312</v>
      </c>
      <c r="D1993" s="5" t="s">
        <v>489</v>
      </c>
      <c r="E1993" s="20">
        <v>5121</v>
      </c>
      <c r="F1993" s="20">
        <v>4800</v>
      </c>
      <c r="G1993" s="20"/>
    </row>
    <row r="1994" spans="3:7" x14ac:dyDescent="0.25">
      <c r="C1994" s="19">
        <v>43312</v>
      </c>
      <c r="D1994" s="5" t="s">
        <v>480</v>
      </c>
      <c r="E1994" s="20">
        <v>3600</v>
      </c>
      <c r="F1994" s="20"/>
      <c r="G1994" s="20">
        <v>100</v>
      </c>
    </row>
    <row r="1995" spans="3:7" x14ac:dyDescent="0.25">
      <c r="C1995" s="19">
        <v>43312</v>
      </c>
      <c r="D1995" s="5" t="s">
        <v>480</v>
      </c>
      <c r="E1995" s="20">
        <v>3600</v>
      </c>
      <c r="F1995" s="20">
        <v>200</v>
      </c>
      <c r="G1995" s="20"/>
    </row>
    <row r="1996" spans="3:7" ht="30" x14ac:dyDescent="0.25">
      <c r="C1996" s="19">
        <v>43312</v>
      </c>
      <c r="D1996" s="5" t="s">
        <v>469</v>
      </c>
      <c r="E1996" s="20">
        <v>372</v>
      </c>
      <c r="F1996" s="20">
        <v>1100</v>
      </c>
      <c r="G1996" s="20"/>
    </row>
    <row r="1997" spans="3:7" ht="30" x14ac:dyDescent="0.25">
      <c r="C1997" s="19">
        <v>43312</v>
      </c>
      <c r="D1997" s="5" t="s">
        <v>313</v>
      </c>
      <c r="E1997" s="20" t="s">
        <v>314</v>
      </c>
      <c r="F1997" s="20">
        <v>1</v>
      </c>
      <c r="G1997" s="20"/>
    </row>
    <row r="1998" spans="3:7" ht="30" x14ac:dyDescent="0.25">
      <c r="C1998" s="19">
        <v>43312</v>
      </c>
      <c r="D1998" s="5" t="s">
        <v>6</v>
      </c>
      <c r="E1998" s="20" t="s">
        <v>7</v>
      </c>
      <c r="F1998" s="20"/>
      <c r="G1998" s="20">
        <v>1</v>
      </c>
    </row>
    <row r="1999" spans="3:7" ht="30" x14ac:dyDescent="0.25">
      <c r="C1999" s="19">
        <v>43312</v>
      </c>
      <c r="D1999" s="5" t="s">
        <v>313</v>
      </c>
      <c r="E1999" s="20" t="s">
        <v>314</v>
      </c>
      <c r="F1999" s="20"/>
      <c r="G1999" s="20">
        <v>1</v>
      </c>
    </row>
    <row r="2000" spans="3:7" ht="45" x14ac:dyDescent="0.25">
      <c r="C2000" s="19">
        <v>43312</v>
      </c>
      <c r="D2000" s="5" t="s">
        <v>188</v>
      </c>
      <c r="E2000" s="20">
        <v>4910</v>
      </c>
      <c r="F2000" s="20"/>
      <c r="G2000" s="20">
        <v>1</v>
      </c>
    </row>
    <row r="2001" spans="3:7" x14ac:dyDescent="0.25">
      <c r="C2001" s="19">
        <v>43312</v>
      </c>
      <c r="D2001" s="5" t="s">
        <v>103</v>
      </c>
      <c r="E2001" s="20">
        <v>7366</v>
      </c>
      <c r="F2001" s="20"/>
      <c r="G2001" s="20">
        <v>5</v>
      </c>
    </row>
    <row r="2002" spans="3:7" ht="45" x14ac:dyDescent="0.25">
      <c r="C2002" s="19">
        <v>43312</v>
      </c>
      <c r="D2002" s="5" t="s">
        <v>35</v>
      </c>
      <c r="E2002" s="20">
        <v>4911</v>
      </c>
      <c r="F2002" s="20"/>
      <c r="G2002" s="20">
        <v>24</v>
      </c>
    </row>
    <row r="2003" spans="3:7" x14ac:dyDescent="0.25">
      <c r="C2003" s="19">
        <v>43312</v>
      </c>
      <c r="D2003" s="5" t="s">
        <v>234</v>
      </c>
      <c r="E2003" s="20">
        <v>8000</v>
      </c>
      <c r="F2003" s="20"/>
      <c r="G2003" s="20">
        <v>10</v>
      </c>
    </row>
    <row r="2004" spans="3:7" x14ac:dyDescent="0.25">
      <c r="C2004" s="19">
        <v>43312</v>
      </c>
      <c r="D2004" s="5" t="s">
        <v>235</v>
      </c>
      <c r="E2004" s="20">
        <v>7998</v>
      </c>
      <c r="F2004" s="20"/>
      <c r="G2004" s="20">
        <v>10</v>
      </c>
    </row>
    <row r="2005" spans="3:7" x14ac:dyDescent="0.25">
      <c r="C2005" s="19">
        <v>43312</v>
      </c>
      <c r="D2005" s="5" t="s">
        <v>207</v>
      </c>
      <c r="E2005" s="20">
        <v>7935</v>
      </c>
      <c r="F2005" s="20"/>
      <c r="G2005" s="20">
        <v>10</v>
      </c>
    </row>
    <row r="2006" spans="3:7" ht="45" x14ac:dyDescent="0.25">
      <c r="C2006" s="19">
        <v>43312</v>
      </c>
      <c r="D2006" s="5" t="s">
        <v>188</v>
      </c>
      <c r="E2006" s="20">
        <v>4910</v>
      </c>
      <c r="F2006" s="20"/>
      <c r="G2006" s="20">
        <v>12</v>
      </c>
    </row>
    <row r="2007" spans="3:7" x14ac:dyDescent="0.25">
      <c r="C2007" s="19">
        <v>43312</v>
      </c>
      <c r="D2007" s="5" t="s">
        <v>37</v>
      </c>
      <c r="E2007" s="20">
        <v>7932</v>
      </c>
      <c r="F2007" s="20"/>
      <c r="G2007" s="20">
        <v>10</v>
      </c>
    </row>
    <row r="2008" spans="3:7" x14ac:dyDescent="0.25">
      <c r="C2008" s="19">
        <v>43312</v>
      </c>
      <c r="D2008" s="5" t="s">
        <v>389</v>
      </c>
      <c r="E2008" s="20">
        <v>7931</v>
      </c>
      <c r="F2008" s="20"/>
      <c r="G2008" s="20">
        <v>10</v>
      </c>
    </row>
    <row r="2009" spans="3:7" ht="45" x14ac:dyDescent="0.25">
      <c r="C2009" s="19">
        <v>43312</v>
      </c>
      <c r="D2009" s="5" t="s">
        <v>70</v>
      </c>
      <c r="E2009" s="20">
        <v>5112</v>
      </c>
      <c r="F2009" s="20"/>
      <c r="G2009" s="20">
        <v>2</v>
      </c>
    </row>
    <row r="2010" spans="3:7" ht="30" x14ac:dyDescent="0.25">
      <c r="C2010" s="19">
        <v>43312</v>
      </c>
      <c r="D2010" s="5" t="s">
        <v>57</v>
      </c>
      <c r="E2010" s="20">
        <v>8825</v>
      </c>
      <c r="F2010" s="20"/>
      <c r="G2010" s="20">
        <v>3</v>
      </c>
    </row>
    <row r="2011" spans="3:7" x14ac:dyDescent="0.25">
      <c r="C2011" s="19">
        <v>43312</v>
      </c>
      <c r="D2011" s="5" t="s">
        <v>201</v>
      </c>
      <c r="E2011" s="20">
        <v>8764</v>
      </c>
      <c r="F2011" s="20"/>
      <c r="G2011" s="20">
        <v>10</v>
      </c>
    </row>
    <row r="2012" spans="3:7" ht="45" x14ac:dyDescent="0.25">
      <c r="C2012" s="19">
        <v>43312</v>
      </c>
      <c r="D2012" s="5" t="s">
        <v>35</v>
      </c>
      <c r="E2012" s="20">
        <v>4911</v>
      </c>
      <c r="F2012" s="20"/>
      <c r="G2012" s="20">
        <v>36</v>
      </c>
    </row>
    <row r="2013" spans="3:7" ht="45" x14ac:dyDescent="0.25">
      <c r="C2013" s="19">
        <v>43312</v>
      </c>
      <c r="D2013" s="5" t="s">
        <v>188</v>
      </c>
      <c r="E2013" s="20">
        <v>4910</v>
      </c>
      <c r="F2013" s="20"/>
      <c r="G2013" s="20">
        <v>36</v>
      </c>
    </row>
    <row r="2014" spans="3:7" ht="30" x14ac:dyDescent="0.25">
      <c r="C2014" s="19">
        <v>43312</v>
      </c>
      <c r="D2014" s="5" t="s">
        <v>519</v>
      </c>
      <c r="E2014" s="20">
        <v>269</v>
      </c>
      <c r="F2014" s="20"/>
      <c r="G2014" s="20">
        <v>80</v>
      </c>
    </row>
    <row r="2015" spans="3:7" ht="30" x14ac:dyDescent="0.25">
      <c r="C2015" s="19">
        <v>43312</v>
      </c>
      <c r="D2015" s="5" t="s">
        <v>463</v>
      </c>
      <c r="E2015" s="20">
        <v>4388</v>
      </c>
      <c r="F2015" s="20"/>
      <c r="G2015" s="20">
        <v>115</v>
      </c>
    </row>
    <row r="2016" spans="3:7" x14ac:dyDescent="0.25">
      <c r="C2016" s="19">
        <v>43312</v>
      </c>
      <c r="D2016" s="5" t="s">
        <v>83</v>
      </c>
      <c r="E2016" s="20">
        <v>842</v>
      </c>
      <c r="F2016" s="20"/>
      <c r="G2016" s="20">
        <v>36</v>
      </c>
    </row>
    <row r="2017" spans="3:7" ht="30" x14ac:dyDescent="0.25">
      <c r="C2017" s="19">
        <v>43312</v>
      </c>
      <c r="D2017" s="5" t="s">
        <v>65</v>
      </c>
      <c r="E2017" s="20">
        <v>256</v>
      </c>
      <c r="F2017" s="20"/>
      <c r="G2017" s="20">
        <v>3</v>
      </c>
    </row>
    <row r="2018" spans="3:7" x14ac:dyDescent="0.25">
      <c r="C2018" s="19">
        <v>43312</v>
      </c>
      <c r="D2018" s="5" t="s">
        <v>208</v>
      </c>
      <c r="E2018" s="20">
        <v>7933</v>
      </c>
      <c r="F2018" s="20">
        <v>100</v>
      </c>
      <c r="G2018" s="20"/>
    </row>
    <row r="2019" spans="3:7" ht="45" x14ac:dyDescent="0.25">
      <c r="C2019" s="19">
        <v>43312</v>
      </c>
      <c r="D2019" s="5" t="s">
        <v>35</v>
      </c>
      <c r="E2019" s="20">
        <v>4911</v>
      </c>
      <c r="F2019" s="20">
        <v>144</v>
      </c>
      <c r="G2019" s="20"/>
    </row>
    <row r="2020" spans="3:7" x14ac:dyDescent="0.25">
      <c r="C2020" s="19">
        <v>43312</v>
      </c>
      <c r="D2020" s="5" t="s">
        <v>201</v>
      </c>
      <c r="E2020" s="20">
        <v>8764</v>
      </c>
      <c r="F2020" s="20">
        <v>40</v>
      </c>
      <c r="G2020" s="20"/>
    </row>
    <row r="2021" spans="3:7" ht="45" x14ac:dyDescent="0.25">
      <c r="C2021" s="19">
        <v>43312</v>
      </c>
      <c r="D2021" s="5" t="s">
        <v>70</v>
      </c>
      <c r="E2021" s="20">
        <v>5112</v>
      </c>
      <c r="F2021" s="20">
        <v>10</v>
      </c>
      <c r="G2021" s="20"/>
    </row>
    <row r="2022" spans="3:7" ht="30" x14ac:dyDescent="0.25">
      <c r="C2022" s="19">
        <v>43312</v>
      </c>
      <c r="D2022" s="5" t="s">
        <v>57</v>
      </c>
      <c r="E2022" s="20">
        <v>8825</v>
      </c>
      <c r="F2022" s="20">
        <v>40</v>
      </c>
      <c r="G2022" s="20"/>
    </row>
    <row r="2023" spans="3:7" ht="45" x14ac:dyDescent="0.25">
      <c r="C2023" s="19">
        <v>43312</v>
      </c>
      <c r="D2023" s="5" t="s">
        <v>188</v>
      </c>
      <c r="E2023" s="20">
        <v>4910</v>
      </c>
      <c r="F2023" s="20">
        <v>144</v>
      </c>
      <c r="G2023" s="20"/>
    </row>
    <row r="2024" spans="3:7" ht="45" x14ac:dyDescent="0.25">
      <c r="C2024" s="19">
        <v>43312</v>
      </c>
      <c r="D2024" s="5" t="s">
        <v>61</v>
      </c>
      <c r="E2024" s="20">
        <v>874</v>
      </c>
      <c r="F2024" s="20">
        <v>20</v>
      </c>
      <c r="G2024" s="20"/>
    </row>
    <row r="2025" spans="3:7" ht="30" x14ac:dyDescent="0.25">
      <c r="C2025" s="19">
        <v>43312</v>
      </c>
      <c r="D2025" s="5" t="s">
        <v>57</v>
      </c>
      <c r="E2025" s="20">
        <v>8825</v>
      </c>
      <c r="F2025" s="20"/>
      <c r="G2025" s="20">
        <v>4</v>
      </c>
    </row>
    <row r="2026" spans="3:7" ht="30" x14ac:dyDescent="0.25">
      <c r="C2026" s="19">
        <v>43312</v>
      </c>
      <c r="D2026" s="5" t="s">
        <v>58</v>
      </c>
      <c r="E2026" s="20">
        <v>8824</v>
      </c>
      <c r="F2026" s="20"/>
      <c r="G2026" s="20">
        <v>4</v>
      </c>
    </row>
    <row r="2027" spans="3:7" ht="30" x14ac:dyDescent="0.25">
      <c r="C2027" s="19">
        <v>43312</v>
      </c>
      <c r="D2027" s="5" t="s">
        <v>59</v>
      </c>
      <c r="E2027" s="20">
        <v>8823</v>
      </c>
      <c r="F2027" s="20"/>
      <c r="G2027" s="20">
        <v>4</v>
      </c>
    </row>
    <row r="2028" spans="3:7" ht="30" x14ac:dyDescent="0.25">
      <c r="C2028" s="19">
        <v>43312</v>
      </c>
      <c r="D2028" s="5" t="s">
        <v>405</v>
      </c>
      <c r="E2028" s="20">
        <v>8822</v>
      </c>
      <c r="F2028" s="20"/>
      <c r="G2028" s="20">
        <v>10</v>
      </c>
    </row>
    <row r="2029" spans="3:7" ht="30" x14ac:dyDescent="0.25">
      <c r="C2029" s="19">
        <v>43312</v>
      </c>
      <c r="D2029" s="5" t="s">
        <v>468</v>
      </c>
      <c r="E2029" s="20">
        <v>374</v>
      </c>
      <c r="F2029" s="20"/>
      <c r="G2029" s="20">
        <v>200</v>
      </c>
    </row>
    <row r="2030" spans="3:7" ht="30" x14ac:dyDescent="0.25">
      <c r="C2030" s="19">
        <v>43312</v>
      </c>
      <c r="D2030" s="5" t="s">
        <v>497</v>
      </c>
      <c r="E2030" s="20">
        <v>236</v>
      </c>
      <c r="F2030" s="20"/>
      <c r="G2030" s="20">
        <v>200</v>
      </c>
    </row>
    <row r="2031" spans="3:7" x14ac:dyDescent="0.25">
      <c r="C2031" s="19">
        <v>43312</v>
      </c>
      <c r="D2031" s="5" t="s">
        <v>472</v>
      </c>
      <c r="E2031" s="20">
        <v>4916</v>
      </c>
      <c r="F2031" s="20"/>
      <c r="G2031" s="20">
        <v>30</v>
      </c>
    </row>
    <row r="2032" spans="3:7" ht="30" x14ac:dyDescent="0.25">
      <c r="C2032" s="19">
        <v>43312</v>
      </c>
      <c r="D2032" s="5" t="s">
        <v>463</v>
      </c>
      <c r="E2032" s="20">
        <v>4388</v>
      </c>
      <c r="F2032" s="20"/>
      <c r="G2032" s="20">
        <v>30</v>
      </c>
    </row>
    <row r="2033" spans="3:7" ht="30" x14ac:dyDescent="0.25">
      <c r="C2033" s="19">
        <v>43311</v>
      </c>
      <c r="D2033" s="5" t="s">
        <v>5</v>
      </c>
      <c r="E2033" s="20">
        <v>1445</v>
      </c>
      <c r="F2033" s="20"/>
      <c r="G2033" s="20">
        <v>100</v>
      </c>
    </row>
    <row r="2034" spans="3:7" ht="75" x14ac:dyDescent="0.25">
      <c r="C2034" s="19">
        <v>43311</v>
      </c>
      <c r="D2034" s="5" t="s">
        <v>137</v>
      </c>
      <c r="E2034" s="20">
        <v>8921</v>
      </c>
      <c r="F2034" s="20"/>
      <c r="G2034" s="20">
        <v>12</v>
      </c>
    </row>
    <row r="2035" spans="3:7" ht="30" x14ac:dyDescent="0.25">
      <c r="C2035" s="19">
        <v>43311</v>
      </c>
      <c r="D2035" s="5" t="s">
        <v>126</v>
      </c>
      <c r="E2035" s="20">
        <v>4738</v>
      </c>
      <c r="F2035" s="20"/>
      <c r="G2035" s="20">
        <v>2</v>
      </c>
    </row>
    <row r="2036" spans="3:7" ht="30" x14ac:dyDescent="0.25">
      <c r="C2036" s="19">
        <v>43311</v>
      </c>
      <c r="D2036" s="5" t="s">
        <v>71</v>
      </c>
      <c r="E2036" s="20">
        <v>1435</v>
      </c>
      <c r="F2036" s="20"/>
      <c r="G2036" s="20">
        <v>1</v>
      </c>
    </row>
    <row r="2037" spans="3:7" ht="45" x14ac:dyDescent="0.25">
      <c r="C2037" s="19">
        <v>43311</v>
      </c>
      <c r="D2037" s="5" t="s">
        <v>520</v>
      </c>
      <c r="E2037" s="20">
        <v>904</v>
      </c>
      <c r="F2037" s="20"/>
      <c r="G2037" s="20">
        <v>1</v>
      </c>
    </row>
    <row r="2038" spans="3:7" ht="30" x14ac:dyDescent="0.25">
      <c r="C2038" s="19">
        <v>43311</v>
      </c>
      <c r="D2038" s="5" t="s">
        <v>452</v>
      </c>
      <c r="E2038" s="20" t="s">
        <v>453</v>
      </c>
      <c r="F2038" s="20"/>
      <c r="G2038" s="20">
        <v>1</v>
      </c>
    </row>
    <row r="2039" spans="3:7" ht="30" x14ac:dyDescent="0.25">
      <c r="C2039" s="19">
        <v>43311</v>
      </c>
      <c r="D2039" s="5" t="s">
        <v>108</v>
      </c>
      <c r="E2039" s="20" t="s">
        <v>109</v>
      </c>
      <c r="F2039" s="20"/>
      <c r="G2039" s="20">
        <v>1</v>
      </c>
    </row>
    <row r="2040" spans="3:7" ht="45" x14ac:dyDescent="0.25">
      <c r="C2040" s="19">
        <v>43311</v>
      </c>
      <c r="D2040" s="5" t="s">
        <v>124</v>
      </c>
      <c r="E2040" s="20">
        <v>7681</v>
      </c>
      <c r="F2040" s="20">
        <v>12</v>
      </c>
      <c r="G2040" s="20"/>
    </row>
    <row r="2041" spans="3:7" ht="30" x14ac:dyDescent="0.25">
      <c r="C2041" s="19">
        <v>43311</v>
      </c>
      <c r="D2041" s="5" t="s">
        <v>73</v>
      </c>
      <c r="E2041" s="20">
        <v>912</v>
      </c>
      <c r="F2041" s="20"/>
      <c r="G2041" s="20">
        <v>2</v>
      </c>
    </row>
    <row r="2042" spans="3:7" ht="30" x14ac:dyDescent="0.25">
      <c r="C2042" s="19">
        <v>43311</v>
      </c>
      <c r="D2042" s="5" t="s">
        <v>5</v>
      </c>
      <c r="E2042" s="20">
        <v>1445</v>
      </c>
      <c r="F2042" s="20"/>
      <c r="G2042" s="20">
        <v>100</v>
      </c>
    </row>
    <row r="2043" spans="3:7" x14ac:dyDescent="0.25">
      <c r="C2043" s="19">
        <v>43311</v>
      </c>
      <c r="D2043" s="5" t="s">
        <v>206</v>
      </c>
      <c r="E2043" s="20">
        <v>7999</v>
      </c>
      <c r="F2043" s="20"/>
      <c r="G2043" s="20">
        <v>10</v>
      </c>
    </row>
    <row r="2044" spans="3:7" ht="45" x14ac:dyDescent="0.25">
      <c r="C2044" s="19">
        <v>43311</v>
      </c>
      <c r="D2044" s="5" t="s">
        <v>221</v>
      </c>
      <c r="E2044" s="20">
        <v>4907</v>
      </c>
      <c r="F2044" s="20"/>
      <c r="G2044" s="20">
        <v>12</v>
      </c>
    </row>
    <row r="2045" spans="3:7" ht="45" x14ac:dyDescent="0.25">
      <c r="C2045" s="19">
        <v>43311</v>
      </c>
      <c r="D2045" s="5" t="s">
        <v>188</v>
      </c>
      <c r="E2045" s="20">
        <v>4910</v>
      </c>
      <c r="F2045" s="20"/>
      <c r="G2045" s="20">
        <v>12</v>
      </c>
    </row>
    <row r="2046" spans="3:7" ht="45" x14ac:dyDescent="0.25">
      <c r="C2046" s="19">
        <v>43311</v>
      </c>
      <c r="D2046" s="5" t="s">
        <v>28</v>
      </c>
      <c r="E2046" s="20">
        <v>608</v>
      </c>
      <c r="F2046" s="20">
        <v>1</v>
      </c>
      <c r="G2046" s="20"/>
    </row>
    <row r="2047" spans="3:7" ht="30" x14ac:dyDescent="0.25">
      <c r="C2047" s="19">
        <v>43311</v>
      </c>
      <c r="D2047" s="5" t="s">
        <v>126</v>
      </c>
      <c r="E2047" s="20">
        <v>4738</v>
      </c>
      <c r="F2047" s="20"/>
      <c r="G2047" s="20">
        <v>1</v>
      </c>
    </row>
    <row r="2048" spans="3:7" ht="30" x14ac:dyDescent="0.25">
      <c r="C2048" s="19">
        <v>43311</v>
      </c>
      <c r="D2048" s="5" t="s">
        <v>464</v>
      </c>
      <c r="E2048" s="20">
        <v>10712</v>
      </c>
      <c r="F2048" s="20"/>
      <c r="G2048" s="20">
        <v>1</v>
      </c>
    </row>
    <row r="2049" spans="3:7" x14ac:dyDescent="0.25">
      <c r="C2049" s="19">
        <v>43311</v>
      </c>
      <c r="D2049" s="5" t="s">
        <v>34</v>
      </c>
      <c r="E2049" s="20">
        <v>520</v>
      </c>
      <c r="F2049" s="20"/>
      <c r="G2049" s="20">
        <v>2</v>
      </c>
    </row>
    <row r="2050" spans="3:7" x14ac:dyDescent="0.25">
      <c r="C2050" s="19">
        <v>43311</v>
      </c>
      <c r="D2050" s="5" t="s">
        <v>27</v>
      </c>
      <c r="E2050" s="20">
        <v>537</v>
      </c>
      <c r="F2050" s="20"/>
      <c r="G2050" s="20">
        <v>1</v>
      </c>
    </row>
    <row r="2051" spans="3:7" ht="45" x14ac:dyDescent="0.25">
      <c r="C2051" s="19">
        <v>43311</v>
      </c>
      <c r="D2051" s="5" t="s">
        <v>29</v>
      </c>
      <c r="E2051" s="20">
        <v>610</v>
      </c>
      <c r="F2051" s="20"/>
      <c r="G2051" s="20">
        <v>1</v>
      </c>
    </row>
    <row r="2052" spans="3:7" ht="45" x14ac:dyDescent="0.25">
      <c r="C2052" s="19">
        <v>43311</v>
      </c>
      <c r="D2052" s="5" t="s">
        <v>28</v>
      </c>
      <c r="E2052" s="20">
        <v>608</v>
      </c>
      <c r="F2052" s="20"/>
      <c r="G2052" s="20">
        <v>4</v>
      </c>
    </row>
    <row r="2053" spans="3:7" ht="30" x14ac:dyDescent="0.25">
      <c r="C2053" s="19">
        <v>43311</v>
      </c>
      <c r="D2053" s="5" t="s">
        <v>240</v>
      </c>
      <c r="E2053" s="20">
        <v>4520</v>
      </c>
      <c r="F2053" s="20"/>
      <c r="G2053" s="20">
        <v>1</v>
      </c>
    </row>
    <row r="2054" spans="3:7" ht="30" x14ac:dyDescent="0.25">
      <c r="C2054" s="19">
        <v>43311</v>
      </c>
      <c r="D2054" s="5" t="s">
        <v>54</v>
      </c>
      <c r="E2054" s="20">
        <v>7825</v>
      </c>
      <c r="F2054" s="20"/>
      <c r="G2054" s="20">
        <v>1</v>
      </c>
    </row>
    <row r="2055" spans="3:7" ht="30" x14ac:dyDescent="0.25">
      <c r="C2055" s="19">
        <v>43311</v>
      </c>
      <c r="D2055" s="5" t="s">
        <v>24</v>
      </c>
      <c r="E2055" s="20">
        <v>7087</v>
      </c>
      <c r="F2055" s="20"/>
      <c r="G2055" s="20">
        <v>2</v>
      </c>
    </row>
    <row r="2056" spans="3:7" ht="30" x14ac:dyDescent="0.25">
      <c r="C2056" s="19">
        <v>43311</v>
      </c>
      <c r="D2056" s="5" t="s">
        <v>58</v>
      </c>
      <c r="E2056" s="20">
        <v>8824</v>
      </c>
      <c r="F2056" s="20"/>
      <c r="G2056" s="20">
        <v>1</v>
      </c>
    </row>
    <row r="2057" spans="3:7" ht="30" x14ac:dyDescent="0.25">
      <c r="C2057" s="19">
        <v>43311</v>
      </c>
      <c r="D2057" s="5" t="s">
        <v>167</v>
      </c>
      <c r="E2057" s="20">
        <v>1587</v>
      </c>
      <c r="F2057" s="20"/>
      <c r="G2057" s="20">
        <v>1</v>
      </c>
    </row>
    <row r="2058" spans="3:7" ht="45" x14ac:dyDescent="0.25">
      <c r="C2058" s="19">
        <v>43311</v>
      </c>
      <c r="D2058" s="5" t="s">
        <v>26</v>
      </c>
      <c r="E2058" s="20">
        <v>476</v>
      </c>
      <c r="F2058" s="20"/>
      <c r="G2058" s="20">
        <v>3</v>
      </c>
    </row>
    <row r="2059" spans="3:7" ht="30" x14ac:dyDescent="0.25">
      <c r="C2059" s="19">
        <v>43311</v>
      </c>
      <c r="D2059" s="5" t="s">
        <v>449</v>
      </c>
      <c r="E2059" s="20">
        <v>7895</v>
      </c>
      <c r="F2059" s="20"/>
      <c r="G2059" s="20">
        <v>140</v>
      </c>
    </row>
    <row r="2060" spans="3:7" ht="30" x14ac:dyDescent="0.25">
      <c r="C2060" s="19">
        <v>43311</v>
      </c>
      <c r="D2060" s="5" t="s">
        <v>126</v>
      </c>
      <c r="E2060" s="20">
        <v>4738</v>
      </c>
      <c r="F2060" s="20"/>
      <c r="G2060" s="20">
        <v>1</v>
      </c>
    </row>
    <row r="2061" spans="3:7" ht="30" x14ac:dyDescent="0.25">
      <c r="C2061" s="19">
        <v>43310</v>
      </c>
      <c r="D2061" s="5" t="s">
        <v>100</v>
      </c>
      <c r="E2061" s="20" t="s">
        <v>101</v>
      </c>
      <c r="F2061" s="20"/>
      <c r="G2061" s="20">
        <v>1</v>
      </c>
    </row>
    <row r="2062" spans="3:7" ht="30" x14ac:dyDescent="0.25">
      <c r="C2062" s="19">
        <v>43310</v>
      </c>
      <c r="D2062" s="5" t="s">
        <v>77</v>
      </c>
      <c r="E2062" s="20">
        <v>1428</v>
      </c>
      <c r="F2062" s="20"/>
      <c r="G2062" s="20">
        <v>2</v>
      </c>
    </row>
    <row r="2063" spans="3:7" ht="30" x14ac:dyDescent="0.25">
      <c r="C2063" s="19">
        <v>43309</v>
      </c>
      <c r="D2063" s="5" t="s">
        <v>212</v>
      </c>
      <c r="E2063" s="20">
        <v>1298</v>
      </c>
      <c r="F2063" s="20"/>
      <c r="G2063" s="20">
        <v>1</v>
      </c>
    </row>
    <row r="2064" spans="3:7" ht="30" x14ac:dyDescent="0.25">
      <c r="C2064" s="19">
        <v>43308</v>
      </c>
      <c r="D2064" s="5" t="s">
        <v>473</v>
      </c>
      <c r="E2064" s="20">
        <v>367</v>
      </c>
      <c r="F2064" s="20">
        <v>360</v>
      </c>
      <c r="G2064" s="20"/>
    </row>
    <row r="2065" spans="3:7" x14ac:dyDescent="0.25">
      <c r="C2065" s="19">
        <v>43308</v>
      </c>
      <c r="D2065" s="5" t="s">
        <v>474</v>
      </c>
      <c r="E2065" s="20">
        <v>365</v>
      </c>
      <c r="F2065" s="20">
        <v>560</v>
      </c>
      <c r="G2065" s="20"/>
    </row>
    <row r="2066" spans="3:7" ht="30" x14ac:dyDescent="0.25">
      <c r="C2066" s="19">
        <v>43308</v>
      </c>
      <c r="D2066" s="5" t="s">
        <v>126</v>
      </c>
      <c r="E2066" s="20">
        <v>4738</v>
      </c>
      <c r="F2066" s="20"/>
      <c r="G2066" s="20">
        <v>1</v>
      </c>
    </row>
    <row r="2067" spans="3:7" ht="30" x14ac:dyDescent="0.25">
      <c r="C2067" s="19">
        <v>43308</v>
      </c>
      <c r="D2067" s="5" t="s">
        <v>228</v>
      </c>
      <c r="E2067" s="20" t="s">
        <v>229</v>
      </c>
      <c r="F2067" s="20"/>
      <c r="G2067" s="20">
        <v>1</v>
      </c>
    </row>
    <row r="2068" spans="3:7" ht="30" x14ac:dyDescent="0.25">
      <c r="C2068" s="19">
        <v>43308</v>
      </c>
      <c r="D2068" s="5" t="s">
        <v>100</v>
      </c>
      <c r="E2068" s="20" t="s">
        <v>101</v>
      </c>
      <c r="F2068" s="20"/>
      <c r="G2068" s="20">
        <v>1</v>
      </c>
    </row>
    <row r="2069" spans="3:7" ht="75" x14ac:dyDescent="0.25">
      <c r="C2069" s="19">
        <v>43308</v>
      </c>
      <c r="D2069" s="5" t="s">
        <v>85</v>
      </c>
      <c r="E2069" s="20">
        <v>728</v>
      </c>
      <c r="F2069" s="20"/>
      <c r="G2069" s="20">
        <v>1</v>
      </c>
    </row>
    <row r="2070" spans="3:7" ht="60" x14ac:dyDescent="0.25">
      <c r="C2070" s="19">
        <v>43308</v>
      </c>
      <c r="D2070" s="5" t="s">
        <v>95</v>
      </c>
      <c r="E2070" s="20">
        <v>305</v>
      </c>
      <c r="F2070" s="20"/>
      <c r="G2070" s="20">
        <v>25</v>
      </c>
    </row>
    <row r="2071" spans="3:7" ht="45" x14ac:dyDescent="0.25">
      <c r="C2071" s="19">
        <v>43308</v>
      </c>
      <c r="D2071" s="5" t="s">
        <v>19</v>
      </c>
      <c r="E2071" s="20">
        <v>5709</v>
      </c>
      <c r="F2071" s="20"/>
      <c r="G2071" s="20">
        <v>200</v>
      </c>
    </row>
    <row r="2072" spans="3:7" ht="30" x14ac:dyDescent="0.25">
      <c r="C2072" s="19">
        <v>43308</v>
      </c>
      <c r="D2072" s="5" t="s">
        <v>291</v>
      </c>
      <c r="E2072" s="20">
        <v>579</v>
      </c>
      <c r="F2072" s="20"/>
      <c r="G2072" s="20">
        <v>50</v>
      </c>
    </row>
    <row r="2073" spans="3:7" ht="30" x14ac:dyDescent="0.25">
      <c r="C2073" s="19">
        <v>43308</v>
      </c>
      <c r="D2073" s="5" t="s">
        <v>215</v>
      </c>
      <c r="E2073" s="20">
        <v>580</v>
      </c>
      <c r="F2073" s="20"/>
      <c r="G2073" s="20">
        <v>50</v>
      </c>
    </row>
    <row r="2074" spans="3:7" ht="45" x14ac:dyDescent="0.25">
      <c r="C2074" s="19">
        <v>43308</v>
      </c>
      <c r="D2074" s="5" t="s">
        <v>9</v>
      </c>
      <c r="E2074" s="20">
        <v>180</v>
      </c>
      <c r="F2074" s="20"/>
      <c r="G2074" s="20">
        <v>5</v>
      </c>
    </row>
    <row r="2075" spans="3:7" x14ac:dyDescent="0.25">
      <c r="C2075" s="19">
        <v>43308</v>
      </c>
      <c r="D2075" s="5" t="s">
        <v>235</v>
      </c>
      <c r="E2075" s="20">
        <v>7998</v>
      </c>
      <c r="F2075" s="20"/>
      <c r="G2075" s="20">
        <v>10</v>
      </c>
    </row>
    <row r="2076" spans="3:7" x14ac:dyDescent="0.25">
      <c r="C2076" s="19">
        <v>43308</v>
      </c>
      <c r="D2076" s="5" t="s">
        <v>207</v>
      </c>
      <c r="E2076" s="20">
        <v>7935</v>
      </c>
      <c r="F2076" s="20"/>
      <c r="G2076" s="20">
        <v>10</v>
      </c>
    </row>
    <row r="2077" spans="3:7" ht="30" x14ac:dyDescent="0.25">
      <c r="C2077" s="19">
        <v>43308</v>
      </c>
      <c r="D2077" s="5" t="s">
        <v>196</v>
      </c>
      <c r="E2077" s="20">
        <v>705</v>
      </c>
      <c r="F2077" s="20"/>
      <c r="G2077" s="20">
        <v>4</v>
      </c>
    </row>
    <row r="2078" spans="3:7" ht="45" x14ac:dyDescent="0.25">
      <c r="C2078" s="19">
        <v>43308</v>
      </c>
      <c r="D2078" s="5" t="s">
        <v>89</v>
      </c>
      <c r="E2078" s="20">
        <v>155</v>
      </c>
      <c r="F2078" s="20"/>
      <c r="G2078" s="20">
        <v>4</v>
      </c>
    </row>
    <row r="2079" spans="3:7" ht="30" x14ac:dyDescent="0.25">
      <c r="C2079" s="19">
        <v>43308</v>
      </c>
      <c r="D2079" s="5" t="s">
        <v>44</v>
      </c>
      <c r="E2079" s="20">
        <v>188</v>
      </c>
      <c r="F2079" s="20"/>
      <c r="G2079" s="20">
        <v>50</v>
      </c>
    </row>
    <row r="2080" spans="3:7" ht="30" x14ac:dyDescent="0.25">
      <c r="C2080" s="19">
        <v>43308</v>
      </c>
      <c r="D2080" s="5" t="s">
        <v>42</v>
      </c>
      <c r="E2080" s="20">
        <v>187</v>
      </c>
      <c r="F2080" s="20"/>
      <c r="G2080" s="20">
        <v>100</v>
      </c>
    </row>
    <row r="2081" spans="3:7" ht="30" x14ac:dyDescent="0.25">
      <c r="C2081" s="19">
        <v>43308</v>
      </c>
      <c r="D2081" s="5" t="s">
        <v>218</v>
      </c>
      <c r="E2081" s="20">
        <v>981</v>
      </c>
      <c r="F2081" s="20"/>
      <c r="G2081" s="20">
        <v>50</v>
      </c>
    </row>
    <row r="2082" spans="3:7" ht="30" x14ac:dyDescent="0.25">
      <c r="C2082" s="19">
        <v>43308</v>
      </c>
      <c r="D2082" s="5" t="s">
        <v>219</v>
      </c>
      <c r="E2082" s="20">
        <v>980</v>
      </c>
      <c r="F2082" s="20"/>
      <c r="G2082" s="20">
        <v>100</v>
      </c>
    </row>
    <row r="2083" spans="3:7" ht="30" x14ac:dyDescent="0.25">
      <c r="C2083" s="19">
        <v>43308</v>
      </c>
      <c r="D2083" s="5" t="s">
        <v>220</v>
      </c>
      <c r="E2083" s="20">
        <v>979</v>
      </c>
      <c r="F2083" s="20"/>
      <c r="G2083" s="20">
        <v>50</v>
      </c>
    </row>
    <row r="2084" spans="3:7" ht="45" x14ac:dyDescent="0.25">
      <c r="C2084" s="19">
        <v>43308</v>
      </c>
      <c r="D2084" s="5" t="s">
        <v>147</v>
      </c>
      <c r="E2084" s="20">
        <v>334</v>
      </c>
      <c r="F2084" s="20"/>
      <c r="G2084" s="20">
        <v>4</v>
      </c>
    </row>
    <row r="2085" spans="3:7" ht="45" x14ac:dyDescent="0.25">
      <c r="C2085" s="19">
        <v>43308</v>
      </c>
      <c r="D2085" s="5" t="s">
        <v>148</v>
      </c>
      <c r="E2085" s="20">
        <v>333</v>
      </c>
      <c r="F2085" s="20"/>
      <c r="G2085" s="20">
        <v>5</v>
      </c>
    </row>
    <row r="2086" spans="3:7" ht="45" x14ac:dyDescent="0.25">
      <c r="C2086" s="19">
        <v>43308</v>
      </c>
      <c r="D2086" s="5" t="s">
        <v>232</v>
      </c>
      <c r="E2086" s="20">
        <v>332</v>
      </c>
      <c r="F2086" s="20"/>
      <c r="G2086" s="20">
        <v>1</v>
      </c>
    </row>
    <row r="2087" spans="3:7" ht="45" x14ac:dyDescent="0.25">
      <c r="C2087" s="19">
        <v>43308</v>
      </c>
      <c r="D2087" s="5" t="s">
        <v>45</v>
      </c>
      <c r="E2087" s="20">
        <v>151</v>
      </c>
      <c r="F2087" s="20"/>
      <c r="G2087" s="20">
        <v>2</v>
      </c>
    </row>
    <row r="2088" spans="3:7" ht="30" x14ac:dyDescent="0.25">
      <c r="C2088" s="19">
        <v>43308</v>
      </c>
      <c r="D2088" s="5" t="s">
        <v>33</v>
      </c>
      <c r="E2088" s="20">
        <v>392</v>
      </c>
      <c r="F2088" s="20"/>
      <c r="G2088" s="20">
        <v>1</v>
      </c>
    </row>
    <row r="2089" spans="3:7" ht="30" x14ac:dyDescent="0.25">
      <c r="C2089" s="19">
        <v>43308</v>
      </c>
      <c r="D2089" s="5" t="s">
        <v>286</v>
      </c>
      <c r="E2089" s="20">
        <v>549</v>
      </c>
      <c r="F2089" s="20">
        <v>1</v>
      </c>
      <c r="G2089" s="20"/>
    </row>
    <row r="2090" spans="3:7" ht="30" x14ac:dyDescent="0.25">
      <c r="C2090" s="19">
        <v>43308</v>
      </c>
      <c r="D2090" s="5" t="s">
        <v>32</v>
      </c>
      <c r="E2090" s="20">
        <v>4523</v>
      </c>
      <c r="F2090" s="20">
        <v>300</v>
      </c>
      <c r="G2090" s="20"/>
    </row>
    <row r="2091" spans="3:7" ht="30" x14ac:dyDescent="0.25">
      <c r="C2091" s="19">
        <v>43308</v>
      </c>
      <c r="D2091" s="5" t="s">
        <v>146</v>
      </c>
      <c r="E2091" s="20">
        <v>450</v>
      </c>
      <c r="F2091" s="20">
        <v>50</v>
      </c>
      <c r="G2091" s="20"/>
    </row>
    <row r="2092" spans="3:7" ht="45" x14ac:dyDescent="0.25">
      <c r="C2092" s="19">
        <v>43308</v>
      </c>
      <c r="D2092" s="5" t="s">
        <v>28</v>
      </c>
      <c r="E2092" s="20">
        <v>608</v>
      </c>
      <c r="F2092" s="20"/>
      <c r="G2092" s="20">
        <v>4</v>
      </c>
    </row>
    <row r="2093" spans="3:7" ht="30" x14ac:dyDescent="0.25">
      <c r="C2093" s="19">
        <v>43308</v>
      </c>
      <c r="D2093" s="5" t="s">
        <v>30</v>
      </c>
      <c r="E2093" s="20">
        <v>609</v>
      </c>
      <c r="F2093" s="20">
        <v>4</v>
      </c>
      <c r="G2093" s="20"/>
    </row>
    <row r="2094" spans="3:7" ht="30" x14ac:dyDescent="0.25">
      <c r="C2094" s="19">
        <v>43308</v>
      </c>
      <c r="D2094" s="5" t="s">
        <v>31</v>
      </c>
      <c r="E2094" s="20">
        <v>611</v>
      </c>
      <c r="F2094" s="20"/>
      <c r="G2094" s="20">
        <v>3</v>
      </c>
    </row>
    <row r="2095" spans="3:7" ht="45" x14ac:dyDescent="0.25">
      <c r="C2095" s="19">
        <v>43308</v>
      </c>
      <c r="D2095" s="5" t="s">
        <v>29</v>
      </c>
      <c r="E2095" s="20">
        <v>610</v>
      </c>
      <c r="F2095" s="20"/>
      <c r="G2095" s="20">
        <v>2</v>
      </c>
    </row>
    <row r="2096" spans="3:7" ht="30" x14ac:dyDescent="0.25">
      <c r="C2096" s="19">
        <v>43308</v>
      </c>
      <c r="D2096" s="5" t="s">
        <v>30</v>
      </c>
      <c r="E2096" s="20">
        <v>609</v>
      </c>
      <c r="F2096" s="20"/>
      <c r="G2096" s="20">
        <v>4</v>
      </c>
    </row>
    <row r="2097" spans="3:7" ht="30" x14ac:dyDescent="0.25">
      <c r="C2097" s="19">
        <v>43308</v>
      </c>
      <c r="D2097" s="5" t="s">
        <v>239</v>
      </c>
      <c r="E2097" s="20">
        <v>615</v>
      </c>
      <c r="F2097" s="20"/>
      <c r="G2097" s="20">
        <v>1</v>
      </c>
    </row>
    <row r="2098" spans="3:7" ht="30" x14ac:dyDescent="0.25">
      <c r="C2098" s="19">
        <v>43308</v>
      </c>
      <c r="D2098" s="5" t="s">
        <v>54</v>
      </c>
      <c r="E2098" s="20">
        <v>7825</v>
      </c>
      <c r="F2098" s="20"/>
      <c r="G2098" s="20">
        <v>2</v>
      </c>
    </row>
    <row r="2099" spans="3:7" ht="30" x14ac:dyDescent="0.25">
      <c r="C2099" s="19">
        <v>43308</v>
      </c>
      <c r="D2099" s="5" t="s">
        <v>33</v>
      </c>
      <c r="E2099" s="20">
        <v>392</v>
      </c>
      <c r="F2099" s="20"/>
      <c r="G2099" s="20">
        <v>2</v>
      </c>
    </row>
    <row r="2100" spans="3:7" ht="30" x14ac:dyDescent="0.25">
      <c r="C2100" s="19">
        <v>43308</v>
      </c>
      <c r="D2100" s="5" t="s">
        <v>57</v>
      </c>
      <c r="E2100" s="20">
        <v>8825</v>
      </c>
      <c r="F2100" s="20"/>
      <c r="G2100" s="20">
        <v>2</v>
      </c>
    </row>
    <row r="2101" spans="3:7" ht="30" x14ac:dyDescent="0.25">
      <c r="C2101" s="19">
        <v>43308</v>
      </c>
      <c r="D2101" s="5" t="s">
        <v>58</v>
      </c>
      <c r="E2101" s="20">
        <v>8824</v>
      </c>
      <c r="F2101" s="20"/>
      <c r="G2101" s="20">
        <v>1</v>
      </c>
    </row>
    <row r="2102" spans="3:7" ht="30" x14ac:dyDescent="0.25">
      <c r="C2102" s="19">
        <v>43308</v>
      </c>
      <c r="D2102" s="5" t="s">
        <v>59</v>
      </c>
      <c r="E2102" s="20">
        <v>8823</v>
      </c>
      <c r="F2102" s="20"/>
      <c r="G2102" s="20">
        <v>3</v>
      </c>
    </row>
    <row r="2103" spans="3:7" ht="45" x14ac:dyDescent="0.25">
      <c r="C2103" s="19">
        <v>43308</v>
      </c>
      <c r="D2103" s="5" t="s">
        <v>221</v>
      </c>
      <c r="E2103" s="20">
        <v>4907</v>
      </c>
      <c r="F2103" s="20"/>
      <c r="G2103" s="20">
        <v>12</v>
      </c>
    </row>
    <row r="2104" spans="3:7" ht="45" x14ac:dyDescent="0.25">
      <c r="C2104" s="19">
        <v>43308</v>
      </c>
      <c r="D2104" s="5" t="s">
        <v>35</v>
      </c>
      <c r="E2104" s="20">
        <v>4911</v>
      </c>
      <c r="F2104" s="20"/>
      <c r="G2104" s="20">
        <v>10</v>
      </c>
    </row>
    <row r="2105" spans="3:7" ht="45" x14ac:dyDescent="0.25">
      <c r="C2105" s="19">
        <v>43308</v>
      </c>
      <c r="D2105" s="5" t="s">
        <v>233</v>
      </c>
      <c r="E2105" s="20">
        <v>4909</v>
      </c>
      <c r="F2105" s="20"/>
      <c r="G2105" s="20">
        <v>12</v>
      </c>
    </row>
    <row r="2106" spans="3:7" ht="30" x14ac:dyDescent="0.25">
      <c r="C2106" s="19">
        <v>43308</v>
      </c>
      <c r="D2106" s="5" t="s">
        <v>32</v>
      </c>
      <c r="E2106" s="20">
        <v>4523</v>
      </c>
      <c r="F2106" s="20"/>
      <c r="G2106" s="20">
        <v>20</v>
      </c>
    </row>
    <row r="2107" spans="3:7" x14ac:dyDescent="0.25">
      <c r="C2107" s="19">
        <v>43308</v>
      </c>
      <c r="D2107" s="5" t="s">
        <v>103</v>
      </c>
      <c r="E2107" s="20">
        <v>7366</v>
      </c>
      <c r="F2107" s="20"/>
      <c r="G2107" s="20">
        <v>4</v>
      </c>
    </row>
    <row r="2108" spans="3:7" ht="45" x14ac:dyDescent="0.25">
      <c r="C2108" s="19">
        <v>43308</v>
      </c>
      <c r="D2108" s="5" t="s">
        <v>26</v>
      </c>
      <c r="E2108" s="20">
        <v>476</v>
      </c>
      <c r="F2108" s="20"/>
      <c r="G2108" s="20">
        <v>7</v>
      </c>
    </row>
    <row r="2109" spans="3:7" ht="30" x14ac:dyDescent="0.25">
      <c r="C2109" s="19">
        <v>43308</v>
      </c>
      <c r="D2109" s="5" t="s">
        <v>146</v>
      </c>
      <c r="E2109" s="20">
        <v>450</v>
      </c>
      <c r="F2109" s="20"/>
      <c r="G2109" s="20">
        <v>5</v>
      </c>
    </row>
    <row r="2110" spans="3:7" ht="30" x14ac:dyDescent="0.25">
      <c r="C2110" s="19">
        <v>43307</v>
      </c>
      <c r="D2110" s="5" t="s">
        <v>76</v>
      </c>
      <c r="E2110" s="20">
        <v>1429</v>
      </c>
      <c r="F2110" s="20"/>
      <c r="G2110" s="20">
        <v>2</v>
      </c>
    </row>
    <row r="2111" spans="3:7" x14ac:dyDescent="0.25">
      <c r="C2111" s="19">
        <v>43307</v>
      </c>
      <c r="D2111" s="5" t="s">
        <v>83</v>
      </c>
      <c r="E2111" s="20">
        <v>842</v>
      </c>
      <c r="F2111" s="20"/>
      <c r="G2111" s="20">
        <v>2</v>
      </c>
    </row>
    <row r="2112" spans="3:7" x14ac:dyDescent="0.25">
      <c r="C2112" s="19">
        <v>43307</v>
      </c>
      <c r="D2112" s="5" t="s">
        <v>304</v>
      </c>
      <c r="E2112" s="20">
        <v>7081</v>
      </c>
      <c r="F2112" s="20"/>
      <c r="G2112" s="20">
        <v>9</v>
      </c>
    </row>
    <row r="2113" spans="3:7" x14ac:dyDescent="0.25">
      <c r="C2113" s="19">
        <v>43307</v>
      </c>
      <c r="D2113" s="5" t="s">
        <v>203</v>
      </c>
      <c r="E2113" s="20">
        <v>7080</v>
      </c>
      <c r="F2113" s="20"/>
      <c r="G2113" s="20">
        <v>1</v>
      </c>
    </row>
    <row r="2114" spans="3:7" ht="30" x14ac:dyDescent="0.25">
      <c r="C2114" s="19">
        <v>43307</v>
      </c>
      <c r="D2114" s="5" t="s">
        <v>73</v>
      </c>
      <c r="E2114" s="20">
        <v>912</v>
      </c>
      <c r="F2114" s="20"/>
      <c r="G2114" s="20">
        <v>1</v>
      </c>
    </row>
    <row r="2115" spans="3:7" ht="45" x14ac:dyDescent="0.25">
      <c r="C2115" s="19">
        <v>43307</v>
      </c>
      <c r="D2115" s="5" t="s">
        <v>381</v>
      </c>
      <c r="E2115" s="20">
        <v>2018</v>
      </c>
      <c r="F2115" s="20">
        <v>4</v>
      </c>
      <c r="G2115" s="20"/>
    </row>
    <row r="2116" spans="3:7" x14ac:dyDescent="0.25">
      <c r="C2116" s="19">
        <v>43307</v>
      </c>
      <c r="D2116" s="5" t="s">
        <v>380</v>
      </c>
      <c r="E2116" s="20">
        <v>7091</v>
      </c>
      <c r="F2116" s="20">
        <v>20</v>
      </c>
      <c r="G2116" s="20"/>
    </row>
    <row r="2117" spans="3:7" ht="30" x14ac:dyDescent="0.25">
      <c r="C2117" s="19">
        <v>43307</v>
      </c>
      <c r="D2117" s="5" t="s">
        <v>301</v>
      </c>
      <c r="E2117" s="20" t="s">
        <v>302</v>
      </c>
      <c r="F2117" s="20">
        <v>2</v>
      </c>
      <c r="G2117" s="20"/>
    </row>
    <row r="2118" spans="3:7" ht="30" x14ac:dyDescent="0.25">
      <c r="C2118" s="19">
        <v>43307</v>
      </c>
      <c r="D2118" s="5" t="s">
        <v>360</v>
      </c>
      <c r="E2118" s="20" t="s">
        <v>361</v>
      </c>
      <c r="F2118" s="20">
        <v>2</v>
      </c>
      <c r="G2118" s="20"/>
    </row>
    <row r="2119" spans="3:7" ht="30" x14ac:dyDescent="0.25">
      <c r="C2119" s="19">
        <v>43307</v>
      </c>
      <c r="D2119" s="5" t="s">
        <v>66</v>
      </c>
      <c r="E2119" s="20">
        <v>2234</v>
      </c>
      <c r="F2119" s="20"/>
      <c r="G2119" s="20">
        <v>1</v>
      </c>
    </row>
    <row r="2120" spans="3:7" ht="45" x14ac:dyDescent="0.25">
      <c r="C2120" s="19">
        <v>43307</v>
      </c>
      <c r="D2120" s="5" t="s">
        <v>191</v>
      </c>
      <c r="E2120" s="20">
        <v>304</v>
      </c>
      <c r="F2120" s="20"/>
      <c r="G2120" s="20">
        <v>1</v>
      </c>
    </row>
    <row r="2121" spans="3:7" ht="30" x14ac:dyDescent="0.25">
      <c r="C2121" s="19">
        <v>43307</v>
      </c>
      <c r="D2121" s="5" t="s">
        <v>459</v>
      </c>
      <c r="E2121" s="20">
        <v>855</v>
      </c>
      <c r="F2121" s="20"/>
      <c r="G2121" s="20">
        <v>1</v>
      </c>
    </row>
    <row r="2122" spans="3:7" ht="30" x14ac:dyDescent="0.25">
      <c r="C2122" s="19">
        <v>43307</v>
      </c>
      <c r="D2122" s="5" t="s">
        <v>469</v>
      </c>
      <c r="E2122" s="20">
        <v>372</v>
      </c>
      <c r="F2122" s="20"/>
      <c r="G2122" s="20">
        <v>150</v>
      </c>
    </row>
    <row r="2123" spans="3:7" ht="30" x14ac:dyDescent="0.25">
      <c r="C2123" s="19">
        <v>43307</v>
      </c>
      <c r="D2123" s="5" t="s">
        <v>505</v>
      </c>
      <c r="E2123" s="20">
        <v>371</v>
      </c>
      <c r="F2123" s="20"/>
      <c r="G2123" s="20">
        <v>50</v>
      </c>
    </row>
    <row r="2124" spans="3:7" ht="30" x14ac:dyDescent="0.25">
      <c r="C2124" s="19">
        <v>43307</v>
      </c>
      <c r="D2124" s="5" t="s">
        <v>497</v>
      </c>
      <c r="E2124" s="20">
        <v>236</v>
      </c>
      <c r="F2124" s="20"/>
      <c r="G2124" s="20">
        <v>200</v>
      </c>
    </row>
    <row r="2125" spans="3:7" x14ac:dyDescent="0.25">
      <c r="C2125" s="19">
        <v>43307</v>
      </c>
      <c r="D2125" s="5" t="s">
        <v>496</v>
      </c>
      <c r="E2125" s="20">
        <v>5019</v>
      </c>
      <c r="F2125" s="20"/>
      <c r="G2125" s="20">
        <v>1</v>
      </c>
    </row>
    <row r="2126" spans="3:7" ht="30" x14ac:dyDescent="0.25">
      <c r="C2126" s="19">
        <v>43307</v>
      </c>
      <c r="D2126" s="5" t="s">
        <v>504</v>
      </c>
      <c r="E2126" s="20">
        <v>5087</v>
      </c>
      <c r="F2126" s="20"/>
      <c r="G2126" s="20">
        <v>50</v>
      </c>
    </row>
    <row r="2127" spans="3:7" x14ac:dyDescent="0.25">
      <c r="C2127" s="19">
        <v>43307</v>
      </c>
      <c r="D2127" s="5" t="s">
        <v>472</v>
      </c>
      <c r="E2127" s="20">
        <v>4916</v>
      </c>
      <c r="F2127" s="20"/>
      <c r="G2127" s="20">
        <v>115</v>
      </c>
    </row>
    <row r="2128" spans="3:7" ht="30" x14ac:dyDescent="0.25">
      <c r="C2128" s="19">
        <v>43307</v>
      </c>
      <c r="D2128" s="5" t="s">
        <v>461</v>
      </c>
      <c r="E2128" s="20">
        <v>1442</v>
      </c>
      <c r="F2128" s="20"/>
      <c r="G2128" s="20">
        <v>115</v>
      </c>
    </row>
    <row r="2129" spans="3:7" ht="45" x14ac:dyDescent="0.25">
      <c r="C2129" s="19">
        <v>43307</v>
      </c>
      <c r="D2129" s="5" t="s">
        <v>191</v>
      </c>
      <c r="E2129" s="20">
        <v>304</v>
      </c>
      <c r="F2129" s="20"/>
      <c r="G2129" s="20">
        <v>2</v>
      </c>
    </row>
    <row r="2130" spans="3:7" ht="30" x14ac:dyDescent="0.25">
      <c r="C2130" s="19">
        <v>43307</v>
      </c>
      <c r="D2130" s="5" t="s">
        <v>5</v>
      </c>
      <c r="E2130" s="20">
        <v>1445</v>
      </c>
      <c r="F2130" s="20"/>
      <c r="G2130" s="20">
        <v>100</v>
      </c>
    </row>
    <row r="2131" spans="3:7" ht="45" x14ac:dyDescent="0.25">
      <c r="C2131" s="19">
        <v>43307</v>
      </c>
      <c r="D2131" s="5" t="s">
        <v>89</v>
      </c>
      <c r="E2131" s="20">
        <v>155</v>
      </c>
      <c r="F2131" s="20"/>
      <c r="G2131" s="20">
        <v>1</v>
      </c>
    </row>
    <row r="2132" spans="3:7" ht="45" x14ac:dyDescent="0.25">
      <c r="C2132" s="19">
        <v>43307</v>
      </c>
      <c r="D2132" s="5" t="s">
        <v>35</v>
      </c>
      <c r="E2132" s="20">
        <v>4911</v>
      </c>
      <c r="F2132" s="20"/>
      <c r="G2132" s="20">
        <v>2</v>
      </c>
    </row>
    <row r="2133" spans="3:7" ht="30" x14ac:dyDescent="0.25">
      <c r="C2133" s="19">
        <v>43306</v>
      </c>
      <c r="D2133" s="5" t="s">
        <v>67</v>
      </c>
      <c r="E2133" s="20">
        <v>913</v>
      </c>
      <c r="F2133" s="20"/>
      <c r="G2133" s="20">
        <v>2</v>
      </c>
    </row>
    <row r="2134" spans="3:7" ht="45" x14ac:dyDescent="0.25">
      <c r="C2134" s="19">
        <v>43306</v>
      </c>
      <c r="D2134" s="5" t="s">
        <v>306</v>
      </c>
      <c r="E2134" s="20">
        <v>5680</v>
      </c>
      <c r="F2134" s="20"/>
      <c r="G2134" s="20">
        <v>10</v>
      </c>
    </row>
    <row r="2135" spans="3:7" ht="45" x14ac:dyDescent="0.25">
      <c r="C2135" s="19">
        <v>43306</v>
      </c>
      <c r="D2135" s="5" t="s">
        <v>521</v>
      </c>
      <c r="E2135" s="20">
        <v>10711</v>
      </c>
      <c r="F2135" s="20"/>
      <c r="G2135" s="20">
        <v>1</v>
      </c>
    </row>
    <row r="2136" spans="3:7" ht="30" x14ac:dyDescent="0.25">
      <c r="C2136" s="19">
        <v>43306</v>
      </c>
      <c r="D2136" s="5" t="s">
        <v>255</v>
      </c>
      <c r="E2136" s="20">
        <v>1002</v>
      </c>
      <c r="F2136" s="20">
        <v>6</v>
      </c>
      <c r="G2136" s="20"/>
    </row>
    <row r="2137" spans="3:7" ht="30" x14ac:dyDescent="0.25">
      <c r="C2137" s="19">
        <v>43306</v>
      </c>
      <c r="D2137" s="5" t="s">
        <v>65</v>
      </c>
      <c r="E2137" s="20">
        <v>256</v>
      </c>
      <c r="F2137" s="20">
        <v>6</v>
      </c>
      <c r="G2137" s="20"/>
    </row>
    <row r="2138" spans="3:7" ht="60" x14ac:dyDescent="0.25">
      <c r="C2138" s="19">
        <v>43306</v>
      </c>
      <c r="D2138" s="5" t="s">
        <v>222</v>
      </c>
      <c r="E2138" s="20">
        <v>9028</v>
      </c>
      <c r="F2138" s="20">
        <v>2</v>
      </c>
      <c r="G2138" s="20"/>
    </row>
    <row r="2139" spans="3:7" ht="75" x14ac:dyDescent="0.25">
      <c r="C2139" s="19">
        <v>43306</v>
      </c>
      <c r="D2139" s="5" t="s">
        <v>137</v>
      </c>
      <c r="E2139" s="20">
        <v>8921</v>
      </c>
      <c r="F2139" s="20"/>
      <c r="G2139" s="20">
        <v>6</v>
      </c>
    </row>
    <row r="2140" spans="3:7" ht="60" x14ac:dyDescent="0.25">
      <c r="C2140" s="19">
        <v>43306</v>
      </c>
      <c r="D2140" s="5" t="s">
        <v>222</v>
      </c>
      <c r="E2140" s="20">
        <v>9028</v>
      </c>
      <c r="F2140" s="20">
        <v>3</v>
      </c>
      <c r="G2140" s="20"/>
    </row>
    <row r="2141" spans="3:7" x14ac:dyDescent="0.25">
      <c r="C2141" s="19">
        <v>43306</v>
      </c>
      <c r="D2141" s="5" t="s">
        <v>230</v>
      </c>
      <c r="E2141" s="20">
        <v>7359</v>
      </c>
      <c r="F2141" s="20">
        <v>15</v>
      </c>
      <c r="G2141" s="20"/>
    </row>
    <row r="2142" spans="3:7" x14ac:dyDescent="0.25">
      <c r="C2142" s="19">
        <v>43306</v>
      </c>
      <c r="D2142" s="5" t="s">
        <v>127</v>
      </c>
      <c r="E2142" s="20">
        <v>7360</v>
      </c>
      <c r="F2142" s="20">
        <v>10</v>
      </c>
      <c r="G2142" s="20"/>
    </row>
    <row r="2143" spans="3:7" x14ac:dyDescent="0.25">
      <c r="C2143" s="19">
        <v>43306</v>
      </c>
      <c r="D2143" s="5" t="s">
        <v>128</v>
      </c>
      <c r="E2143" s="20">
        <v>7358</v>
      </c>
      <c r="F2143" s="20">
        <v>5</v>
      </c>
      <c r="G2143" s="20"/>
    </row>
    <row r="2144" spans="3:7" ht="45" x14ac:dyDescent="0.25">
      <c r="C2144" s="19">
        <v>43306</v>
      </c>
      <c r="D2144" s="5" t="s">
        <v>379</v>
      </c>
      <c r="E2144" s="20">
        <v>4526</v>
      </c>
      <c r="F2144" s="20"/>
      <c r="G2144" s="20">
        <v>10</v>
      </c>
    </row>
    <row r="2145" spans="3:7" ht="30" x14ac:dyDescent="0.25">
      <c r="C2145" s="19">
        <v>43306</v>
      </c>
      <c r="D2145" s="5" t="s">
        <v>32</v>
      </c>
      <c r="E2145" s="20">
        <v>4523</v>
      </c>
      <c r="F2145" s="20"/>
      <c r="G2145" s="20">
        <v>10</v>
      </c>
    </row>
    <row r="2146" spans="3:7" ht="30" x14ac:dyDescent="0.25">
      <c r="C2146" s="19">
        <v>43306</v>
      </c>
      <c r="D2146" s="5" t="s">
        <v>238</v>
      </c>
      <c r="E2146" s="20">
        <v>4519</v>
      </c>
      <c r="F2146" s="20">
        <v>19</v>
      </c>
      <c r="G2146" s="20"/>
    </row>
    <row r="2147" spans="3:7" ht="30" x14ac:dyDescent="0.25">
      <c r="C2147" s="19">
        <v>43306</v>
      </c>
      <c r="D2147" s="5" t="s">
        <v>240</v>
      </c>
      <c r="E2147" s="20">
        <v>4520</v>
      </c>
      <c r="F2147" s="20"/>
      <c r="G2147" s="20">
        <v>9</v>
      </c>
    </row>
    <row r="2148" spans="3:7" x14ac:dyDescent="0.25">
      <c r="C2148" s="19">
        <v>43306</v>
      </c>
      <c r="D2148" s="5" t="s">
        <v>20</v>
      </c>
      <c r="E2148" s="20">
        <v>1335</v>
      </c>
      <c r="F2148" s="20"/>
      <c r="G2148" s="20">
        <v>1</v>
      </c>
    </row>
    <row r="2149" spans="3:7" ht="30" x14ac:dyDescent="0.25">
      <c r="C2149" s="19">
        <v>43306</v>
      </c>
      <c r="D2149" s="5" t="s">
        <v>66</v>
      </c>
      <c r="E2149" s="20">
        <v>2234</v>
      </c>
      <c r="F2149" s="20"/>
      <c r="G2149" s="20">
        <v>1</v>
      </c>
    </row>
    <row r="2150" spans="3:7" ht="30" x14ac:dyDescent="0.25">
      <c r="C2150" s="19">
        <v>43306</v>
      </c>
      <c r="D2150" s="5" t="s">
        <v>76</v>
      </c>
      <c r="E2150" s="20">
        <v>1429</v>
      </c>
      <c r="F2150" s="20"/>
      <c r="G2150" s="20">
        <v>3</v>
      </c>
    </row>
    <row r="2151" spans="3:7" x14ac:dyDescent="0.25">
      <c r="C2151" s="19">
        <v>43306</v>
      </c>
      <c r="D2151" s="5" t="s">
        <v>127</v>
      </c>
      <c r="E2151" s="20">
        <v>7360</v>
      </c>
      <c r="F2151" s="20"/>
      <c r="G2151" s="20">
        <v>3</v>
      </c>
    </row>
    <row r="2152" spans="3:7" ht="30" x14ac:dyDescent="0.25">
      <c r="C2152" s="19">
        <v>43306</v>
      </c>
      <c r="D2152" s="5" t="s">
        <v>18</v>
      </c>
      <c r="E2152" s="20">
        <v>726</v>
      </c>
      <c r="F2152" s="20"/>
      <c r="G2152" s="20">
        <v>2</v>
      </c>
    </row>
    <row r="2153" spans="3:7" ht="30" x14ac:dyDescent="0.25">
      <c r="C2153" s="19">
        <v>43306</v>
      </c>
      <c r="D2153" s="5" t="s">
        <v>522</v>
      </c>
      <c r="E2153" s="20">
        <v>9949</v>
      </c>
      <c r="F2153" s="20"/>
      <c r="G2153" s="20">
        <v>20</v>
      </c>
    </row>
    <row r="2154" spans="3:7" ht="30" x14ac:dyDescent="0.25">
      <c r="C2154" s="19">
        <v>43306</v>
      </c>
      <c r="D2154" s="5" t="s">
        <v>65</v>
      </c>
      <c r="E2154" s="20">
        <v>256</v>
      </c>
      <c r="F2154" s="20">
        <v>5</v>
      </c>
      <c r="G2154" s="20"/>
    </row>
    <row r="2155" spans="3:7" ht="30" x14ac:dyDescent="0.25">
      <c r="C2155" s="19">
        <v>43306</v>
      </c>
      <c r="D2155" s="5" t="s">
        <v>243</v>
      </c>
      <c r="E2155" s="20" t="s">
        <v>244</v>
      </c>
      <c r="F2155" s="20">
        <v>3</v>
      </c>
      <c r="G2155" s="20"/>
    </row>
    <row r="2156" spans="3:7" ht="30" x14ac:dyDescent="0.25">
      <c r="C2156" s="19">
        <v>43306</v>
      </c>
      <c r="D2156" s="5" t="s">
        <v>65</v>
      </c>
      <c r="E2156" s="20">
        <v>256</v>
      </c>
      <c r="F2156" s="20">
        <v>35</v>
      </c>
      <c r="G2156" s="20"/>
    </row>
    <row r="2157" spans="3:7" ht="30" x14ac:dyDescent="0.25">
      <c r="C2157" s="19">
        <v>43306</v>
      </c>
      <c r="D2157" s="5" t="s">
        <v>12</v>
      </c>
      <c r="E2157" s="20" t="s">
        <v>13</v>
      </c>
      <c r="F2157" s="20">
        <v>1</v>
      </c>
      <c r="G2157" s="20"/>
    </row>
    <row r="2158" spans="3:7" ht="30" x14ac:dyDescent="0.25">
      <c r="C2158" s="19">
        <v>43306</v>
      </c>
      <c r="D2158" s="5" t="s">
        <v>180</v>
      </c>
      <c r="E2158" s="20" t="s">
        <v>181</v>
      </c>
      <c r="F2158" s="20">
        <v>1</v>
      </c>
      <c r="G2158" s="20"/>
    </row>
    <row r="2159" spans="3:7" ht="30" x14ac:dyDescent="0.25">
      <c r="C2159" s="19">
        <v>43306</v>
      </c>
      <c r="D2159" s="5" t="s">
        <v>452</v>
      </c>
      <c r="E2159" s="20" t="s">
        <v>453</v>
      </c>
      <c r="F2159" s="20">
        <v>1</v>
      </c>
      <c r="G2159" s="20"/>
    </row>
    <row r="2160" spans="3:7" ht="30" x14ac:dyDescent="0.25">
      <c r="C2160" s="19">
        <v>43306</v>
      </c>
      <c r="D2160" s="5" t="s">
        <v>522</v>
      </c>
      <c r="E2160" s="20">
        <v>9949</v>
      </c>
      <c r="F2160" s="20">
        <v>100</v>
      </c>
      <c r="G2160" s="20"/>
    </row>
    <row r="2161" spans="3:7" ht="30" x14ac:dyDescent="0.25">
      <c r="C2161" s="19">
        <v>43306</v>
      </c>
      <c r="D2161" s="5" t="s">
        <v>24</v>
      </c>
      <c r="E2161" s="20">
        <v>7087</v>
      </c>
      <c r="F2161" s="20">
        <v>20</v>
      </c>
      <c r="G2161" s="20"/>
    </row>
    <row r="2162" spans="3:7" ht="30" x14ac:dyDescent="0.25">
      <c r="C2162" s="19">
        <v>43306</v>
      </c>
      <c r="D2162" s="5" t="s">
        <v>18</v>
      </c>
      <c r="E2162" s="20">
        <v>726</v>
      </c>
      <c r="F2162" s="20">
        <v>12</v>
      </c>
      <c r="G2162" s="20"/>
    </row>
    <row r="2163" spans="3:7" ht="30" x14ac:dyDescent="0.25">
      <c r="C2163" s="19">
        <v>43306</v>
      </c>
      <c r="D2163" s="5" t="s">
        <v>390</v>
      </c>
      <c r="E2163" s="20">
        <v>5115</v>
      </c>
      <c r="F2163" s="20">
        <v>10</v>
      </c>
      <c r="G2163" s="20"/>
    </row>
    <row r="2164" spans="3:7" ht="30" x14ac:dyDescent="0.25">
      <c r="C2164" s="19">
        <v>43306</v>
      </c>
      <c r="D2164" s="5" t="s">
        <v>378</v>
      </c>
      <c r="E2164" s="20">
        <v>5113</v>
      </c>
      <c r="F2164" s="20">
        <v>20</v>
      </c>
      <c r="G2164" s="20"/>
    </row>
    <row r="2165" spans="3:7" ht="30" x14ac:dyDescent="0.25">
      <c r="C2165" s="19">
        <v>43306</v>
      </c>
      <c r="D2165" s="5" t="s">
        <v>66</v>
      </c>
      <c r="E2165" s="20">
        <v>2234</v>
      </c>
      <c r="F2165" s="20"/>
      <c r="G2165" s="20">
        <v>20</v>
      </c>
    </row>
    <row r="2166" spans="3:7" ht="30" x14ac:dyDescent="0.25">
      <c r="C2166" s="19">
        <v>43306</v>
      </c>
      <c r="D2166" s="5" t="s">
        <v>518</v>
      </c>
      <c r="E2166" s="20">
        <v>7085</v>
      </c>
      <c r="F2166" s="20"/>
      <c r="G2166" s="20">
        <v>10</v>
      </c>
    </row>
    <row r="2167" spans="3:7" ht="30" x14ac:dyDescent="0.25">
      <c r="C2167" s="19">
        <v>43306</v>
      </c>
      <c r="D2167" s="5" t="s">
        <v>58</v>
      </c>
      <c r="E2167" s="20">
        <v>8824</v>
      </c>
      <c r="F2167" s="20"/>
      <c r="G2167" s="20">
        <v>5</v>
      </c>
    </row>
    <row r="2168" spans="3:7" ht="30" x14ac:dyDescent="0.25">
      <c r="C2168" s="19">
        <v>43306</v>
      </c>
      <c r="D2168" s="5" t="s">
        <v>57</v>
      </c>
      <c r="E2168" s="20">
        <v>8825</v>
      </c>
      <c r="F2168" s="20"/>
      <c r="G2168" s="20">
        <v>5</v>
      </c>
    </row>
    <row r="2169" spans="3:7" ht="45" x14ac:dyDescent="0.25">
      <c r="C2169" s="19">
        <v>43306</v>
      </c>
      <c r="D2169" s="5" t="s">
        <v>221</v>
      </c>
      <c r="E2169" s="20">
        <v>4907</v>
      </c>
      <c r="F2169" s="20"/>
      <c r="G2169" s="20">
        <v>12</v>
      </c>
    </row>
    <row r="2170" spans="3:7" ht="45" x14ac:dyDescent="0.25">
      <c r="C2170" s="19">
        <v>43306</v>
      </c>
      <c r="D2170" s="5" t="s">
        <v>35</v>
      </c>
      <c r="E2170" s="20">
        <v>4911</v>
      </c>
      <c r="F2170" s="20"/>
      <c r="G2170" s="20">
        <v>12</v>
      </c>
    </row>
    <row r="2171" spans="3:7" ht="45" x14ac:dyDescent="0.25">
      <c r="C2171" s="19">
        <v>43306</v>
      </c>
      <c r="D2171" s="5" t="s">
        <v>188</v>
      </c>
      <c r="E2171" s="20">
        <v>4910</v>
      </c>
      <c r="F2171" s="20"/>
      <c r="G2171" s="20">
        <v>12</v>
      </c>
    </row>
    <row r="2172" spans="3:7" x14ac:dyDescent="0.25">
      <c r="C2172" s="19">
        <v>43306</v>
      </c>
      <c r="D2172" s="5" t="s">
        <v>201</v>
      </c>
      <c r="E2172" s="20">
        <v>8764</v>
      </c>
      <c r="F2172" s="20"/>
      <c r="G2172" s="20">
        <v>10</v>
      </c>
    </row>
    <row r="2173" spans="3:7" ht="30" x14ac:dyDescent="0.25">
      <c r="C2173" s="19">
        <v>43306</v>
      </c>
      <c r="D2173" s="5" t="s">
        <v>289</v>
      </c>
      <c r="E2173" s="20">
        <v>308</v>
      </c>
      <c r="F2173" s="20"/>
      <c r="G2173" s="20">
        <v>1</v>
      </c>
    </row>
    <row r="2174" spans="3:7" ht="30" x14ac:dyDescent="0.25">
      <c r="C2174" s="19">
        <v>43306</v>
      </c>
      <c r="D2174" s="5" t="s">
        <v>187</v>
      </c>
      <c r="E2174" s="20">
        <v>1592</v>
      </c>
      <c r="F2174" s="20"/>
      <c r="G2174" s="20">
        <v>500</v>
      </c>
    </row>
    <row r="2175" spans="3:7" ht="30" x14ac:dyDescent="0.25">
      <c r="C2175" s="19">
        <v>43306</v>
      </c>
      <c r="D2175" s="5" t="s">
        <v>297</v>
      </c>
      <c r="E2175" s="20">
        <v>2031</v>
      </c>
      <c r="F2175" s="20"/>
      <c r="G2175" s="20">
        <v>2</v>
      </c>
    </row>
    <row r="2176" spans="3:7" ht="30" x14ac:dyDescent="0.25">
      <c r="C2176" s="19">
        <v>43306</v>
      </c>
      <c r="D2176" s="5" t="s">
        <v>54</v>
      </c>
      <c r="E2176" s="20">
        <v>7825</v>
      </c>
      <c r="F2176" s="20"/>
      <c r="G2176" s="20">
        <v>1</v>
      </c>
    </row>
    <row r="2177" spans="3:7" ht="30" x14ac:dyDescent="0.25">
      <c r="C2177" s="19">
        <v>43306</v>
      </c>
      <c r="D2177" s="5" t="s">
        <v>126</v>
      </c>
      <c r="E2177" s="20">
        <v>4738</v>
      </c>
      <c r="F2177" s="20"/>
      <c r="G2177" s="20">
        <v>4</v>
      </c>
    </row>
    <row r="2178" spans="3:7" ht="30" x14ac:dyDescent="0.25">
      <c r="C2178" s="19">
        <v>43306</v>
      </c>
      <c r="D2178" s="5" t="s">
        <v>409</v>
      </c>
      <c r="E2178" s="20">
        <v>1586</v>
      </c>
      <c r="F2178" s="20"/>
      <c r="G2178" s="20">
        <v>300</v>
      </c>
    </row>
    <row r="2179" spans="3:7" ht="30" x14ac:dyDescent="0.25">
      <c r="C2179" s="19">
        <v>43306</v>
      </c>
      <c r="D2179" s="5" t="s">
        <v>321</v>
      </c>
      <c r="E2179" s="20">
        <v>1585</v>
      </c>
      <c r="F2179" s="20"/>
      <c r="G2179" s="20">
        <v>300</v>
      </c>
    </row>
    <row r="2180" spans="3:7" ht="30" x14ac:dyDescent="0.25">
      <c r="C2180" s="19">
        <v>43306</v>
      </c>
      <c r="D2180" s="5" t="s">
        <v>322</v>
      </c>
      <c r="E2180" s="20">
        <v>1308</v>
      </c>
      <c r="F2180" s="20"/>
      <c r="G2180" s="20">
        <v>300</v>
      </c>
    </row>
    <row r="2181" spans="3:7" ht="30" x14ac:dyDescent="0.25">
      <c r="C2181" s="19">
        <v>43306</v>
      </c>
      <c r="D2181" s="5" t="s">
        <v>323</v>
      </c>
      <c r="E2181" s="20">
        <v>1307</v>
      </c>
      <c r="F2181" s="20"/>
      <c r="G2181" s="20">
        <v>300</v>
      </c>
    </row>
    <row r="2182" spans="3:7" ht="30" x14ac:dyDescent="0.25">
      <c r="C2182" s="19">
        <v>43306</v>
      </c>
      <c r="D2182" s="5" t="s">
        <v>331</v>
      </c>
      <c r="E2182" s="20">
        <v>1305</v>
      </c>
      <c r="F2182" s="20"/>
      <c r="G2182" s="20">
        <v>300</v>
      </c>
    </row>
    <row r="2183" spans="3:7" ht="30" x14ac:dyDescent="0.25">
      <c r="C2183" s="19">
        <v>43306</v>
      </c>
      <c r="D2183" s="5" t="s">
        <v>73</v>
      </c>
      <c r="E2183" s="20">
        <v>912</v>
      </c>
      <c r="F2183" s="20"/>
      <c r="G2183" s="20">
        <v>5</v>
      </c>
    </row>
    <row r="2184" spans="3:7" x14ac:dyDescent="0.25">
      <c r="C2184" s="19">
        <v>43306</v>
      </c>
      <c r="D2184" s="5" t="s">
        <v>27</v>
      </c>
      <c r="E2184" s="20">
        <v>537</v>
      </c>
      <c r="F2184" s="20"/>
      <c r="G2184" s="20">
        <v>1</v>
      </c>
    </row>
    <row r="2185" spans="3:7" ht="30" x14ac:dyDescent="0.25">
      <c r="C2185" s="19">
        <v>43306</v>
      </c>
      <c r="D2185" s="5" t="s">
        <v>286</v>
      </c>
      <c r="E2185" s="20">
        <v>549</v>
      </c>
      <c r="F2185" s="20"/>
      <c r="G2185" s="20">
        <v>1</v>
      </c>
    </row>
    <row r="2186" spans="3:7" ht="45" x14ac:dyDescent="0.25">
      <c r="C2186" s="19">
        <v>43306</v>
      </c>
      <c r="D2186" s="5" t="s">
        <v>29</v>
      </c>
      <c r="E2186" s="20">
        <v>610</v>
      </c>
      <c r="F2186" s="20"/>
      <c r="G2186" s="20">
        <v>1</v>
      </c>
    </row>
    <row r="2187" spans="3:7" ht="30" x14ac:dyDescent="0.25">
      <c r="C2187" s="19">
        <v>43306</v>
      </c>
      <c r="D2187" s="5" t="s">
        <v>30</v>
      </c>
      <c r="E2187" s="20">
        <v>609</v>
      </c>
      <c r="F2187" s="20"/>
      <c r="G2187" s="20">
        <v>10</v>
      </c>
    </row>
    <row r="2188" spans="3:7" x14ac:dyDescent="0.25">
      <c r="C2188" s="19">
        <v>43306</v>
      </c>
      <c r="D2188" s="5" t="s">
        <v>237</v>
      </c>
      <c r="E2188" s="20">
        <v>643</v>
      </c>
      <c r="F2188" s="20"/>
      <c r="G2188" s="20">
        <v>1</v>
      </c>
    </row>
    <row r="2189" spans="3:7" ht="30" x14ac:dyDescent="0.25">
      <c r="C2189" s="19">
        <v>43306</v>
      </c>
      <c r="D2189" s="5" t="s">
        <v>238</v>
      </c>
      <c r="E2189" s="20">
        <v>4519</v>
      </c>
      <c r="F2189" s="20"/>
      <c r="G2189" s="20">
        <v>1</v>
      </c>
    </row>
    <row r="2190" spans="3:7" ht="30" x14ac:dyDescent="0.25">
      <c r="C2190" s="19">
        <v>43306</v>
      </c>
      <c r="D2190" s="5" t="s">
        <v>239</v>
      </c>
      <c r="E2190" s="20">
        <v>615</v>
      </c>
      <c r="F2190" s="20"/>
      <c r="G2190" s="20">
        <v>1</v>
      </c>
    </row>
    <row r="2191" spans="3:7" ht="30" x14ac:dyDescent="0.25">
      <c r="C2191" s="19">
        <v>43306</v>
      </c>
      <c r="D2191" s="5" t="s">
        <v>240</v>
      </c>
      <c r="E2191" s="20">
        <v>4520</v>
      </c>
      <c r="F2191" s="20"/>
      <c r="G2191" s="20">
        <v>1</v>
      </c>
    </row>
    <row r="2192" spans="3:7" ht="30" x14ac:dyDescent="0.25">
      <c r="C2192" s="19">
        <v>43306</v>
      </c>
      <c r="D2192" s="5" t="s">
        <v>53</v>
      </c>
      <c r="E2192" s="20">
        <v>741</v>
      </c>
      <c r="F2192" s="20"/>
      <c r="G2192" s="20">
        <v>1</v>
      </c>
    </row>
    <row r="2193" spans="3:7" ht="30" x14ac:dyDescent="0.25">
      <c r="C2193" s="19">
        <v>43306</v>
      </c>
      <c r="D2193" s="5" t="s">
        <v>241</v>
      </c>
      <c r="E2193" s="20">
        <v>2269</v>
      </c>
      <c r="F2193" s="20"/>
      <c r="G2193" s="20">
        <v>1</v>
      </c>
    </row>
    <row r="2194" spans="3:7" ht="30" x14ac:dyDescent="0.25">
      <c r="C2194" s="19">
        <v>43306</v>
      </c>
      <c r="D2194" s="5" t="s">
        <v>57</v>
      </c>
      <c r="E2194" s="20">
        <v>8825</v>
      </c>
      <c r="F2194" s="20"/>
      <c r="G2194" s="20">
        <v>1</v>
      </c>
    </row>
    <row r="2195" spans="3:7" ht="30" x14ac:dyDescent="0.25">
      <c r="C2195" s="19">
        <v>43306</v>
      </c>
      <c r="D2195" s="5" t="s">
        <v>58</v>
      </c>
      <c r="E2195" s="20">
        <v>8824</v>
      </c>
      <c r="F2195" s="20"/>
      <c r="G2195" s="20">
        <v>2</v>
      </c>
    </row>
    <row r="2196" spans="3:7" ht="30" x14ac:dyDescent="0.25">
      <c r="C2196" s="19">
        <v>43306</v>
      </c>
      <c r="D2196" s="5" t="s">
        <v>59</v>
      </c>
      <c r="E2196" s="20">
        <v>8823</v>
      </c>
      <c r="F2196" s="20"/>
      <c r="G2196" s="20">
        <v>1</v>
      </c>
    </row>
    <row r="2197" spans="3:7" ht="30" x14ac:dyDescent="0.25">
      <c r="C2197" s="19">
        <v>43306</v>
      </c>
      <c r="D2197" s="5" t="s">
        <v>167</v>
      </c>
      <c r="E2197" s="20">
        <v>1587</v>
      </c>
      <c r="F2197" s="20"/>
      <c r="G2197" s="20">
        <v>1</v>
      </c>
    </row>
    <row r="2198" spans="3:7" ht="45" x14ac:dyDescent="0.25">
      <c r="C2198" s="19">
        <v>43306</v>
      </c>
      <c r="D2198" s="5" t="s">
        <v>26</v>
      </c>
      <c r="E2198" s="20">
        <v>476</v>
      </c>
      <c r="F2198" s="20"/>
      <c r="G2198" s="20">
        <v>4</v>
      </c>
    </row>
    <row r="2199" spans="3:7" ht="45" x14ac:dyDescent="0.25">
      <c r="C2199" s="19">
        <v>43306</v>
      </c>
      <c r="D2199" s="5" t="s">
        <v>64</v>
      </c>
      <c r="E2199" s="20">
        <v>7623</v>
      </c>
      <c r="F2199" s="20"/>
      <c r="G2199" s="20">
        <v>12</v>
      </c>
    </row>
    <row r="2200" spans="3:7" x14ac:dyDescent="0.25">
      <c r="C2200" s="19">
        <v>43306</v>
      </c>
      <c r="D2200" s="5" t="s">
        <v>486</v>
      </c>
      <c r="E2200" s="20">
        <v>4900</v>
      </c>
      <c r="F2200" s="20"/>
      <c r="G2200" s="20">
        <v>230</v>
      </c>
    </row>
    <row r="2201" spans="3:7" ht="45" x14ac:dyDescent="0.25">
      <c r="C2201" s="19">
        <v>43306</v>
      </c>
      <c r="D2201" s="5" t="s">
        <v>523</v>
      </c>
      <c r="E2201" s="20">
        <v>1471</v>
      </c>
      <c r="F2201" s="20"/>
      <c r="G2201" s="20">
        <v>1</v>
      </c>
    </row>
    <row r="2202" spans="3:7" ht="45" x14ac:dyDescent="0.25">
      <c r="C2202" s="19">
        <v>43306</v>
      </c>
      <c r="D2202" s="5" t="s">
        <v>70</v>
      </c>
      <c r="E2202" s="20">
        <v>5112</v>
      </c>
      <c r="F2202" s="20"/>
      <c r="G2202" s="20">
        <v>1</v>
      </c>
    </row>
    <row r="2203" spans="3:7" ht="30" x14ac:dyDescent="0.25">
      <c r="C2203" s="19">
        <v>43306</v>
      </c>
      <c r="D2203" s="5" t="s">
        <v>463</v>
      </c>
      <c r="E2203" s="20">
        <v>4388</v>
      </c>
      <c r="F2203" s="20">
        <v>230</v>
      </c>
      <c r="G2203" s="20"/>
    </row>
    <row r="2204" spans="3:7" ht="30" x14ac:dyDescent="0.25">
      <c r="C2204" s="19">
        <v>43306</v>
      </c>
      <c r="D2204" s="5" t="s">
        <v>497</v>
      </c>
      <c r="E2204" s="20">
        <v>236</v>
      </c>
      <c r="F2204" s="20">
        <v>2000</v>
      </c>
      <c r="G2204" s="20"/>
    </row>
    <row r="2205" spans="3:7" ht="30" x14ac:dyDescent="0.25">
      <c r="C2205" s="19">
        <v>43305</v>
      </c>
      <c r="D2205" s="5" t="s">
        <v>56</v>
      </c>
      <c r="E2205" s="20">
        <v>2270</v>
      </c>
      <c r="F2205" s="20"/>
      <c r="G2205" s="20">
        <v>1</v>
      </c>
    </row>
    <row r="2206" spans="3:7" x14ac:dyDescent="0.25">
      <c r="C2206" s="19">
        <v>43305</v>
      </c>
      <c r="D2206" s="5" t="s">
        <v>110</v>
      </c>
      <c r="E2206" s="20">
        <v>8397</v>
      </c>
      <c r="F2206" s="20"/>
      <c r="G2206" s="20">
        <v>1</v>
      </c>
    </row>
    <row r="2207" spans="3:7" ht="30" x14ac:dyDescent="0.25">
      <c r="C2207" s="19">
        <v>43305</v>
      </c>
      <c r="D2207" s="5" t="s">
        <v>226</v>
      </c>
      <c r="E2207" s="20" t="s">
        <v>227</v>
      </c>
      <c r="F2207" s="20"/>
      <c r="G2207" s="20">
        <v>1</v>
      </c>
    </row>
    <row r="2208" spans="3:7" ht="30" x14ac:dyDescent="0.25">
      <c r="C2208" s="19">
        <v>43305</v>
      </c>
      <c r="D2208" s="5" t="s">
        <v>21</v>
      </c>
      <c r="E2208" s="20">
        <v>4864</v>
      </c>
      <c r="F2208" s="20"/>
      <c r="G2208" s="20">
        <v>2</v>
      </c>
    </row>
    <row r="2209" spans="3:7" ht="45" x14ac:dyDescent="0.25">
      <c r="C2209" s="19">
        <v>43305</v>
      </c>
      <c r="D2209" s="5" t="s">
        <v>253</v>
      </c>
      <c r="E2209" s="20">
        <v>482</v>
      </c>
      <c r="F2209" s="20"/>
      <c r="G2209" s="20">
        <v>1</v>
      </c>
    </row>
    <row r="2210" spans="3:7" ht="30" x14ac:dyDescent="0.25">
      <c r="C2210" s="19">
        <v>43305</v>
      </c>
      <c r="D2210" s="5" t="s">
        <v>126</v>
      </c>
      <c r="E2210" s="20">
        <v>4738</v>
      </c>
      <c r="F2210" s="20">
        <v>6</v>
      </c>
      <c r="G2210" s="20"/>
    </row>
    <row r="2211" spans="3:7" ht="60" x14ac:dyDescent="0.25">
      <c r="C2211" s="19">
        <v>43305</v>
      </c>
      <c r="D2211" s="5" t="s">
        <v>68</v>
      </c>
      <c r="E2211" s="20">
        <v>9526</v>
      </c>
      <c r="F2211" s="20"/>
      <c r="G2211" s="20">
        <v>10</v>
      </c>
    </row>
    <row r="2212" spans="3:7" ht="30" x14ac:dyDescent="0.25">
      <c r="C2212" s="19">
        <v>43305</v>
      </c>
      <c r="D2212" s="5" t="s">
        <v>119</v>
      </c>
      <c r="E2212" s="20">
        <v>4389</v>
      </c>
      <c r="F2212" s="20"/>
      <c r="G2212" s="20">
        <v>1200</v>
      </c>
    </row>
    <row r="2213" spans="3:7" ht="45" x14ac:dyDescent="0.25">
      <c r="C2213" s="19">
        <v>43305</v>
      </c>
      <c r="D2213" s="5" t="s">
        <v>122</v>
      </c>
      <c r="E2213" s="20">
        <v>2191</v>
      </c>
      <c r="F2213" s="20"/>
      <c r="G2213" s="20">
        <v>500</v>
      </c>
    </row>
    <row r="2214" spans="3:7" x14ac:dyDescent="0.25">
      <c r="C2214" s="19">
        <v>43305</v>
      </c>
      <c r="D2214" s="5" t="s">
        <v>112</v>
      </c>
      <c r="E2214" s="20">
        <v>932</v>
      </c>
      <c r="F2214" s="20"/>
      <c r="G2214" s="20">
        <v>25</v>
      </c>
    </row>
    <row r="2215" spans="3:7" ht="30" x14ac:dyDescent="0.25">
      <c r="C2215" s="19">
        <v>43305</v>
      </c>
      <c r="D2215" s="5" t="s">
        <v>436</v>
      </c>
      <c r="E2215" s="20">
        <v>792</v>
      </c>
      <c r="F2215" s="20">
        <v>3</v>
      </c>
      <c r="G2215" s="20"/>
    </row>
    <row r="2216" spans="3:7" ht="30" x14ac:dyDescent="0.25">
      <c r="C2216" s="19">
        <v>43305</v>
      </c>
      <c r="D2216" s="5" t="s">
        <v>438</v>
      </c>
      <c r="E2216" s="20">
        <v>8799</v>
      </c>
      <c r="F2216" s="20"/>
      <c r="G2216" s="20">
        <v>1</v>
      </c>
    </row>
    <row r="2217" spans="3:7" ht="30" x14ac:dyDescent="0.25">
      <c r="C2217" s="19">
        <v>43305</v>
      </c>
      <c r="D2217" s="5" t="s">
        <v>50</v>
      </c>
      <c r="E2217" s="20">
        <v>1446</v>
      </c>
      <c r="F2217" s="20"/>
      <c r="G2217" s="20">
        <v>100</v>
      </c>
    </row>
    <row r="2218" spans="3:7" ht="30" x14ac:dyDescent="0.25">
      <c r="C2218" s="19">
        <v>43305</v>
      </c>
      <c r="D2218" s="5" t="s">
        <v>5</v>
      </c>
      <c r="E2218" s="20">
        <v>1445</v>
      </c>
      <c r="F2218" s="20"/>
      <c r="G2218" s="20">
        <v>200</v>
      </c>
    </row>
    <row r="2219" spans="3:7" ht="30" x14ac:dyDescent="0.25">
      <c r="C2219" s="19">
        <v>43305</v>
      </c>
      <c r="D2219" s="5" t="s">
        <v>51</v>
      </c>
      <c r="E2219" s="20">
        <v>1444</v>
      </c>
      <c r="F2219" s="20">
        <v>5400</v>
      </c>
      <c r="G2219" s="20"/>
    </row>
    <row r="2220" spans="3:7" ht="45" x14ac:dyDescent="0.25">
      <c r="C2220" s="19">
        <v>43305</v>
      </c>
      <c r="D2220" s="5" t="s">
        <v>524</v>
      </c>
      <c r="E2220" s="20">
        <v>915</v>
      </c>
      <c r="F2220" s="20">
        <v>1</v>
      </c>
      <c r="G2220" s="20"/>
    </row>
    <row r="2221" spans="3:7" ht="45" x14ac:dyDescent="0.25">
      <c r="C2221" s="19">
        <v>43305</v>
      </c>
      <c r="D2221" s="5" t="s">
        <v>191</v>
      </c>
      <c r="E2221" s="20">
        <v>304</v>
      </c>
      <c r="F2221" s="20"/>
      <c r="G2221" s="20">
        <v>6</v>
      </c>
    </row>
    <row r="2222" spans="3:7" ht="30" x14ac:dyDescent="0.25">
      <c r="C2222" s="19">
        <v>43305</v>
      </c>
      <c r="D2222" s="5" t="s">
        <v>186</v>
      </c>
      <c r="E2222" s="20">
        <v>8464</v>
      </c>
      <c r="F2222" s="20"/>
      <c r="G2222" s="20">
        <v>6</v>
      </c>
    </row>
    <row r="2223" spans="3:7" x14ac:dyDescent="0.25">
      <c r="C2223" s="19">
        <v>43305</v>
      </c>
      <c r="D2223" s="5" t="s">
        <v>169</v>
      </c>
      <c r="E2223" s="20">
        <v>3104</v>
      </c>
      <c r="F2223" s="20"/>
      <c r="G2223" s="20">
        <v>1</v>
      </c>
    </row>
    <row r="2224" spans="3:7" ht="30" x14ac:dyDescent="0.25">
      <c r="C2224" s="19">
        <v>43305</v>
      </c>
      <c r="D2224" s="5" t="s">
        <v>211</v>
      </c>
      <c r="E2224" s="20">
        <v>9702</v>
      </c>
      <c r="F2224" s="20"/>
      <c r="G2224" s="20">
        <v>10</v>
      </c>
    </row>
    <row r="2225" spans="3:7" ht="45" x14ac:dyDescent="0.25">
      <c r="C2225" s="19">
        <v>43305</v>
      </c>
      <c r="D2225" s="5" t="s">
        <v>9</v>
      </c>
      <c r="E2225" s="20">
        <v>180</v>
      </c>
      <c r="F2225" s="20"/>
      <c r="G2225" s="20">
        <v>15</v>
      </c>
    </row>
    <row r="2226" spans="3:7" ht="45" x14ac:dyDescent="0.25">
      <c r="C2226" s="19">
        <v>43305</v>
      </c>
      <c r="D2226" s="5" t="s">
        <v>9</v>
      </c>
      <c r="E2226" s="20">
        <v>180</v>
      </c>
      <c r="F2226" s="20">
        <v>50</v>
      </c>
      <c r="G2226" s="20"/>
    </row>
    <row r="2227" spans="3:7" x14ac:dyDescent="0.25">
      <c r="C2227" s="19">
        <v>43305</v>
      </c>
      <c r="D2227" s="5" t="s">
        <v>128</v>
      </c>
      <c r="E2227" s="20">
        <v>7358</v>
      </c>
      <c r="F2227" s="20"/>
      <c r="G2227" s="20">
        <v>1</v>
      </c>
    </row>
    <row r="2228" spans="3:7" ht="30" x14ac:dyDescent="0.25">
      <c r="C2228" s="19">
        <v>43305</v>
      </c>
      <c r="D2228" s="5" t="s">
        <v>464</v>
      </c>
      <c r="E2228" s="20">
        <v>10712</v>
      </c>
      <c r="F2228" s="20"/>
      <c r="G2228" s="20">
        <v>1</v>
      </c>
    </row>
    <row r="2229" spans="3:7" ht="30" x14ac:dyDescent="0.25">
      <c r="C2229" s="19">
        <v>43305</v>
      </c>
      <c r="D2229" s="5" t="s">
        <v>5</v>
      </c>
      <c r="E2229" s="20">
        <v>1445</v>
      </c>
      <c r="F2229" s="20"/>
      <c r="G2229" s="20">
        <v>100</v>
      </c>
    </row>
    <row r="2230" spans="3:7" ht="30" x14ac:dyDescent="0.25">
      <c r="C2230" s="19">
        <v>43305</v>
      </c>
      <c r="D2230" s="5" t="s">
        <v>5</v>
      </c>
      <c r="E2230" s="20">
        <v>1445</v>
      </c>
      <c r="F2230" s="20"/>
      <c r="G2230" s="20">
        <v>100</v>
      </c>
    </row>
    <row r="2231" spans="3:7" x14ac:dyDescent="0.25">
      <c r="C2231" s="19">
        <v>43305</v>
      </c>
      <c r="D2231" s="5" t="s">
        <v>201</v>
      </c>
      <c r="E2231" s="20">
        <v>8764</v>
      </c>
      <c r="F2231" s="20"/>
      <c r="G2231" s="20">
        <v>1</v>
      </c>
    </row>
    <row r="2232" spans="3:7" ht="30" x14ac:dyDescent="0.25">
      <c r="C2232" s="19">
        <v>43305</v>
      </c>
      <c r="D2232" s="5" t="s">
        <v>298</v>
      </c>
      <c r="E2232" s="20">
        <v>10057</v>
      </c>
      <c r="F2232" s="20"/>
      <c r="G2232" s="20">
        <v>1</v>
      </c>
    </row>
    <row r="2233" spans="3:7" ht="30" x14ac:dyDescent="0.25">
      <c r="C2233" s="19">
        <v>43305</v>
      </c>
      <c r="D2233" s="5" t="s">
        <v>461</v>
      </c>
      <c r="E2233" s="20">
        <v>1442</v>
      </c>
      <c r="F2233" s="20">
        <v>105</v>
      </c>
      <c r="G2233" s="20"/>
    </row>
    <row r="2234" spans="3:7" x14ac:dyDescent="0.25">
      <c r="C2234" s="19">
        <v>43305</v>
      </c>
      <c r="D2234" s="5" t="s">
        <v>496</v>
      </c>
      <c r="E2234" s="20">
        <v>5019</v>
      </c>
      <c r="F2234" s="20">
        <v>500</v>
      </c>
      <c r="G2234" s="20"/>
    </row>
    <row r="2235" spans="3:7" x14ac:dyDescent="0.25">
      <c r="C2235" s="19">
        <v>43305</v>
      </c>
      <c r="D2235" s="5" t="s">
        <v>472</v>
      </c>
      <c r="E2235" s="20">
        <v>4916</v>
      </c>
      <c r="F2235" s="20">
        <v>230</v>
      </c>
      <c r="G2235" s="20"/>
    </row>
    <row r="2236" spans="3:7" x14ac:dyDescent="0.25">
      <c r="C2236" s="19">
        <v>43305</v>
      </c>
      <c r="D2236" s="5" t="s">
        <v>83</v>
      </c>
      <c r="E2236" s="20">
        <v>842</v>
      </c>
      <c r="F2236" s="20"/>
      <c r="G2236" s="20">
        <v>1</v>
      </c>
    </row>
    <row r="2237" spans="3:7" ht="30" x14ac:dyDescent="0.25">
      <c r="C2237" s="19">
        <v>43305</v>
      </c>
      <c r="D2237" s="5" t="s">
        <v>158</v>
      </c>
      <c r="E2237" s="20">
        <v>917</v>
      </c>
      <c r="F2237" s="20"/>
      <c r="G2237" s="20">
        <v>10</v>
      </c>
    </row>
    <row r="2238" spans="3:7" ht="30" x14ac:dyDescent="0.25">
      <c r="C2238" s="19">
        <v>43305</v>
      </c>
      <c r="D2238" s="5" t="s">
        <v>76</v>
      </c>
      <c r="E2238" s="20">
        <v>1429</v>
      </c>
      <c r="F2238" s="20"/>
      <c r="G2238" s="20">
        <v>10</v>
      </c>
    </row>
    <row r="2239" spans="3:7" ht="45" x14ac:dyDescent="0.25">
      <c r="C2239" s="19">
        <v>43305</v>
      </c>
      <c r="D2239" s="5" t="s">
        <v>41</v>
      </c>
      <c r="E2239" s="20">
        <v>765</v>
      </c>
      <c r="F2239" s="20"/>
      <c r="G2239" s="20">
        <v>1</v>
      </c>
    </row>
    <row r="2240" spans="3:7" ht="30" x14ac:dyDescent="0.25">
      <c r="C2240" s="19">
        <v>43305</v>
      </c>
      <c r="D2240" s="5" t="s">
        <v>54</v>
      </c>
      <c r="E2240" s="20">
        <v>7825</v>
      </c>
      <c r="F2240" s="20"/>
      <c r="G2240" s="20">
        <v>1</v>
      </c>
    </row>
    <row r="2241" spans="3:7" ht="30" x14ac:dyDescent="0.25">
      <c r="C2241" s="19">
        <v>43304</v>
      </c>
      <c r="D2241" s="5" t="s">
        <v>211</v>
      </c>
      <c r="E2241" s="20">
        <v>9702</v>
      </c>
      <c r="F2241" s="20"/>
      <c r="G2241" s="20">
        <v>6</v>
      </c>
    </row>
    <row r="2242" spans="3:7" x14ac:dyDescent="0.25">
      <c r="C2242" s="19">
        <v>43304</v>
      </c>
      <c r="D2242" s="5" t="s">
        <v>303</v>
      </c>
      <c r="E2242" s="20">
        <v>7082</v>
      </c>
      <c r="F2242" s="20"/>
      <c r="G2242" s="20">
        <v>1</v>
      </c>
    </row>
    <row r="2243" spans="3:7" x14ac:dyDescent="0.25">
      <c r="C2243" s="19">
        <v>43304</v>
      </c>
      <c r="D2243" s="5" t="s">
        <v>304</v>
      </c>
      <c r="E2243" s="20">
        <v>7081</v>
      </c>
      <c r="F2243" s="20"/>
      <c r="G2243" s="20">
        <v>1</v>
      </c>
    </row>
    <row r="2244" spans="3:7" ht="30" x14ac:dyDescent="0.25">
      <c r="C2244" s="19">
        <v>43304</v>
      </c>
      <c r="D2244" s="5" t="s">
        <v>473</v>
      </c>
      <c r="E2244" s="20">
        <v>367</v>
      </c>
      <c r="F2244" s="20"/>
      <c r="G2244" s="20">
        <v>130</v>
      </c>
    </row>
    <row r="2245" spans="3:7" x14ac:dyDescent="0.25">
      <c r="C2245" s="19">
        <v>43304</v>
      </c>
      <c r="D2245" s="5" t="s">
        <v>474</v>
      </c>
      <c r="E2245" s="20">
        <v>365</v>
      </c>
      <c r="F2245" s="20">
        <v>60</v>
      </c>
      <c r="G2245" s="20"/>
    </row>
    <row r="2246" spans="3:7" ht="30" x14ac:dyDescent="0.25">
      <c r="C2246" s="19">
        <v>43304</v>
      </c>
      <c r="D2246" s="5" t="s">
        <v>497</v>
      </c>
      <c r="E2246" s="20">
        <v>236</v>
      </c>
      <c r="F2246" s="20"/>
      <c r="G2246" s="20">
        <v>500</v>
      </c>
    </row>
    <row r="2247" spans="3:7" ht="30" x14ac:dyDescent="0.25">
      <c r="C2247" s="19">
        <v>43304</v>
      </c>
      <c r="D2247" s="5" t="s">
        <v>66</v>
      </c>
      <c r="E2247" s="20">
        <v>2234</v>
      </c>
      <c r="F2247" s="20"/>
      <c r="G2247" s="20">
        <v>10</v>
      </c>
    </row>
    <row r="2248" spans="3:7" ht="30" x14ac:dyDescent="0.25">
      <c r="C2248" s="19">
        <v>43304</v>
      </c>
      <c r="D2248" s="5" t="s">
        <v>459</v>
      </c>
      <c r="E2248" s="20">
        <v>855</v>
      </c>
      <c r="F2248" s="20"/>
      <c r="G2248" s="20">
        <v>1</v>
      </c>
    </row>
    <row r="2249" spans="3:7" ht="30" x14ac:dyDescent="0.25">
      <c r="C2249" s="19">
        <v>43304</v>
      </c>
      <c r="D2249" s="5" t="s">
        <v>468</v>
      </c>
      <c r="E2249" s="20">
        <v>374</v>
      </c>
      <c r="F2249" s="20"/>
      <c r="G2249" s="20">
        <v>650</v>
      </c>
    </row>
    <row r="2250" spans="3:7" ht="30" x14ac:dyDescent="0.25">
      <c r="C2250" s="19">
        <v>43304</v>
      </c>
      <c r="D2250" s="5" t="s">
        <v>505</v>
      </c>
      <c r="E2250" s="20">
        <v>371</v>
      </c>
      <c r="F2250" s="20"/>
      <c r="G2250" s="20">
        <v>250</v>
      </c>
    </row>
    <row r="2251" spans="3:7" ht="30" x14ac:dyDescent="0.25">
      <c r="C2251" s="19">
        <v>43304</v>
      </c>
      <c r="D2251" s="5" t="s">
        <v>497</v>
      </c>
      <c r="E2251" s="20">
        <v>236</v>
      </c>
      <c r="F2251" s="20"/>
      <c r="G2251" s="20">
        <v>1000</v>
      </c>
    </row>
    <row r="2252" spans="3:7" x14ac:dyDescent="0.25">
      <c r="C2252" s="19">
        <v>43304</v>
      </c>
      <c r="D2252" s="5" t="s">
        <v>496</v>
      </c>
      <c r="E2252" s="20">
        <v>5019</v>
      </c>
      <c r="F2252" s="20"/>
      <c r="G2252" s="20">
        <v>500</v>
      </c>
    </row>
    <row r="2253" spans="3:7" x14ac:dyDescent="0.25">
      <c r="C2253" s="19">
        <v>43304</v>
      </c>
      <c r="D2253" s="5" t="s">
        <v>480</v>
      </c>
      <c r="E2253" s="20">
        <v>3600</v>
      </c>
      <c r="F2253" s="20"/>
      <c r="G2253" s="20">
        <v>100</v>
      </c>
    </row>
    <row r="2254" spans="3:7" x14ac:dyDescent="0.25">
      <c r="C2254" s="19">
        <v>43304</v>
      </c>
      <c r="D2254" s="5" t="s">
        <v>472</v>
      </c>
      <c r="E2254" s="20">
        <v>4916</v>
      </c>
      <c r="F2254" s="20"/>
      <c r="G2254" s="20">
        <v>145</v>
      </c>
    </row>
    <row r="2255" spans="3:7" ht="30" x14ac:dyDescent="0.25">
      <c r="C2255" s="19">
        <v>43304</v>
      </c>
      <c r="D2255" s="5" t="s">
        <v>463</v>
      </c>
      <c r="E2255" s="20">
        <v>4388</v>
      </c>
      <c r="F2255" s="20"/>
      <c r="G2255" s="20">
        <v>145</v>
      </c>
    </row>
    <row r="2256" spans="3:7" x14ac:dyDescent="0.25">
      <c r="C2256" s="19">
        <v>43304</v>
      </c>
      <c r="D2256" s="5" t="s">
        <v>502</v>
      </c>
      <c r="E2256" s="20">
        <v>364</v>
      </c>
      <c r="F2256" s="20"/>
      <c r="G2256" s="20">
        <v>40</v>
      </c>
    </row>
    <row r="2257" spans="3:7" x14ac:dyDescent="0.25">
      <c r="C2257" s="19">
        <v>43304</v>
      </c>
      <c r="D2257" s="5" t="s">
        <v>503</v>
      </c>
      <c r="E2257" s="20">
        <v>366</v>
      </c>
      <c r="F2257" s="20"/>
      <c r="G2257" s="20">
        <v>60</v>
      </c>
    </row>
    <row r="2258" spans="3:7" ht="45" x14ac:dyDescent="0.25">
      <c r="C2258" s="19">
        <v>43304</v>
      </c>
      <c r="D2258" s="5" t="s">
        <v>520</v>
      </c>
      <c r="E2258" s="20">
        <v>904</v>
      </c>
      <c r="F2258" s="20"/>
      <c r="G2258" s="20">
        <v>1</v>
      </c>
    </row>
    <row r="2259" spans="3:7" x14ac:dyDescent="0.25">
      <c r="C2259" s="19">
        <v>43304</v>
      </c>
      <c r="D2259" s="5" t="s">
        <v>128</v>
      </c>
      <c r="E2259" s="20">
        <v>7358</v>
      </c>
      <c r="F2259" s="20">
        <v>10</v>
      </c>
      <c r="G2259" s="20"/>
    </row>
    <row r="2260" spans="3:7" x14ac:dyDescent="0.25">
      <c r="C2260" s="19">
        <v>43304</v>
      </c>
      <c r="D2260" s="5" t="s">
        <v>230</v>
      </c>
      <c r="E2260" s="20">
        <v>7359</v>
      </c>
      <c r="F2260" s="20">
        <v>10</v>
      </c>
      <c r="G2260" s="20"/>
    </row>
    <row r="2261" spans="3:7" ht="30" x14ac:dyDescent="0.25">
      <c r="C2261" s="19">
        <v>43304</v>
      </c>
      <c r="D2261" s="5" t="s">
        <v>399</v>
      </c>
      <c r="E2261" s="20">
        <v>796</v>
      </c>
      <c r="F2261" s="20">
        <v>4</v>
      </c>
      <c r="G2261" s="20"/>
    </row>
    <row r="2262" spans="3:7" ht="30" x14ac:dyDescent="0.25">
      <c r="C2262" s="19">
        <v>43304</v>
      </c>
      <c r="D2262" s="5" t="s">
        <v>436</v>
      </c>
      <c r="E2262" s="20">
        <v>792</v>
      </c>
      <c r="F2262" s="20">
        <v>10</v>
      </c>
      <c r="G2262" s="20"/>
    </row>
    <row r="2263" spans="3:7" ht="30" x14ac:dyDescent="0.25">
      <c r="C2263" s="19">
        <v>43304</v>
      </c>
      <c r="D2263" s="5" t="s">
        <v>65</v>
      </c>
      <c r="E2263" s="20">
        <v>256</v>
      </c>
      <c r="F2263" s="20">
        <v>10</v>
      </c>
      <c r="G2263" s="20"/>
    </row>
    <row r="2264" spans="3:7" ht="45" x14ac:dyDescent="0.25">
      <c r="C2264" s="19">
        <v>43304</v>
      </c>
      <c r="D2264" s="5" t="s">
        <v>70</v>
      </c>
      <c r="E2264" s="20">
        <v>5112</v>
      </c>
      <c r="F2264" s="20"/>
      <c r="G2264" s="20">
        <v>2</v>
      </c>
    </row>
    <row r="2265" spans="3:7" ht="45" x14ac:dyDescent="0.25">
      <c r="C2265" s="19">
        <v>43304</v>
      </c>
      <c r="D2265" s="5" t="s">
        <v>70</v>
      </c>
      <c r="E2265" s="20">
        <v>5112</v>
      </c>
      <c r="F2265" s="20"/>
      <c r="G2265" s="20">
        <v>1</v>
      </c>
    </row>
    <row r="2266" spans="3:7" ht="75" x14ac:dyDescent="0.25">
      <c r="C2266" s="19">
        <v>43304</v>
      </c>
      <c r="D2266" s="5" t="s">
        <v>85</v>
      </c>
      <c r="E2266" s="20">
        <v>728</v>
      </c>
      <c r="F2266" s="20"/>
      <c r="G2266" s="20">
        <v>3</v>
      </c>
    </row>
    <row r="2267" spans="3:7" ht="60" x14ac:dyDescent="0.25">
      <c r="C2267" s="19">
        <v>43304</v>
      </c>
      <c r="D2267" s="5" t="s">
        <v>86</v>
      </c>
      <c r="E2267" s="20">
        <v>727</v>
      </c>
      <c r="F2267" s="20"/>
      <c r="G2267" s="20">
        <v>1</v>
      </c>
    </row>
    <row r="2268" spans="3:7" ht="60" x14ac:dyDescent="0.25">
      <c r="C2268" s="19">
        <v>43304</v>
      </c>
      <c r="D2268" s="5" t="s">
        <v>95</v>
      </c>
      <c r="E2268" s="20">
        <v>305</v>
      </c>
      <c r="F2268" s="20"/>
      <c r="G2268" s="20">
        <v>50</v>
      </c>
    </row>
    <row r="2269" spans="3:7" ht="45" x14ac:dyDescent="0.25">
      <c r="C2269" s="19">
        <v>43304</v>
      </c>
      <c r="D2269" s="5" t="s">
        <v>39</v>
      </c>
      <c r="E2269" s="20">
        <v>1452</v>
      </c>
      <c r="F2269" s="20"/>
      <c r="G2269" s="20">
        <v>3</v>
      </c>
    </row>
    <row r="2270" spans="3:7" ht="45" x14ac:dyDescent="0.25">
      <c r="C2270" s="19">
        <v>43304</v>
      </c>
      <c r="D2270" s="5" t="s">
        <v>191</v>
      </c>
      <c r="E2270" s="20">
        <v>304</v>
      </c>
      <c r="F2270" s="20"/>
      <c r="G2270" s="20">
        <v>1</v>
      </c>
    </row>
    <row r="2271" spans="3:7" ht="45" x14ac:dyDescent="0.25">
      <c r="C2271" s="19">
        <v>43304</v>
      </c>
      <c r="D2271" s="5" t="s">
        <v>35</v>
      </c>
      <c r="E2271" s="20">
        <v>4911</v>
      </c>
      <c r="F2271" s="20"/>
      <c r="G2271" s="20">
        <v>24</v>
      </c>
    </row>
    <row r="2272" spans="3:7" ht="45" x14ac:dyDescent="0.25">
      <c r="C2272" s="19">
        <v>43304</v>
      </c>
      <c r="D2272" s="5" t="s">
        <v>221</v>
      </c>
      <c r="E2272" s="20">
        <v>4907</v>
      </c>
      <c r="F2272" s="20"/>
      <c r="G2272" s="20">
        <v>12</v>
      </c>
    </row>
    <row r="2273" spans="3:7" ht="45" x14ac:dyDescent="0.25">
      <c r="C2273" s="19">
        <v>43304</v>
      </c>
      <c r="D2273" s="5" t="s">
        <v>188</v>
      </c>
      <c r="E2273" s="20">
        <v>4910</v>
      </c>
      <c r="F2273" s="20"/>
      <c r="G2273" s="20">
        <v>24</v>
      </c>
    </row>
    <row r="2274" spans="3:7" x14ac:dyDescent="0.25">
      <c r="C2274" s="19">
        <v>43304</v>
      </c>
      <c r="D2274" s="5" t="s">
        <v>208</v>
      </c>
      <c r="E2274" s="20">
        <v>7933</v>
      </c>
      <c r="F2274" s="20"/>
      <c r="G2274" s="20">
        <v>10</v>
      </c>
    </row>
    <row r="2275" spans="3:7" x14ac:dyDescent="0.25">
      <c r="C2275" s="19">
        <v>43304</v>
      </c>
      <c r="D2275" s="5" t="s">
        <v>37</v>
      </c>
      <c r="E2275" s="20">
        <v>7932</v>
      </c>
      <c r="F2275" s="20"/>
      <c r="G2275" s="20">
        <v>10</v>
      </c>
    </row>
    <row r="2276" spans="3:7" ht="30" x14ac:dyDescent="0.25">
      <c r="C2276" s="19">
        <v>43304</v>
      </c>
      <c r="D2276" s="5" t="s">
        <v>216</v>
      </c>
      <c r="E2276" s="20">
        <v>189</v>
      </c>
      <c r="F2276" s="20"/>
      <c r="G2276" s="20">
        <v>100</v>
      </c>
    </row>
    <row r="2277" spans="3:7" ht="30" x14ac:dyDescent="0.25">
      <c r="C2277" s="19">
        <v>43304</v>
      </c>
      <c r="D2277" s="5" t="s">
        <v>44</v>
      </c>
      <c r="E2277" s="20">
        <v>188</v>
      </c>
      <c r="F2277" s="20"/>
      <c r="G2277" s="20">
        <v>50</v>
      </c>
    </row>
    <row r="2278" spans="3:7" ht="30" x14ac:dyDescent="0.25">
      <c r="C2278" s="19">
        <v>43304</v>
      </c>
      <c r="D2278" s="5" t="s">
        <v>42</v>
      </c>
      <c r="E2278" s="20">
        <v>187</v>
      </c>
      <c r="F2278" s="20"/>
      <c r="G2278" s="20">
        <v>100</v>
      </c>
    </row>
    <row r="2279" spans="3:7" ht="30" x14ac:dyDescent="0.25">
      <c r="C2279" s="19">
        <v>43304</v>
      </c>
      <c r="D2279" s="5" t="s">
        <v>317</v>
      </c>
      <c r="E2279" s="20">
        <v>982</v>
      </c>
      <c r="F2279" s="20"/>
      <c r="G2279" s="20">
        <v>50</v>
      </c>
    </row>
    <row r="2280" spans="3:7" ht="30" x14ac:dyDescent="0.25">
      <c r="C2280" s="19">
        <v>43304</v>
      </c>
      <c r="D2280" s="5" t="s">
        <v>218</v>
      </c>
      <c r="E2280" s="20">
        <v>981</v>
      </c>
      <c r="F2280" s="20"/>
      <c r="G2280" s="20">
        <v>100</v>
      </c>
    </row>
    <row r="2281" spans="3:7" ht="30" x14ac:dyDescent="0.25">
      <c r="C2281" s="19">
        <v>43304</v>
      </c>
      <c r="D2281" s="5" t="s">
        <v>219</v>
      </c>
      <c r="E2281" s="20">
        <v>980</v>
      </c>
      <c r="F2281" s="20"/>
      <c r="G2281" s="20">
        <v>50</v>
      </c>
    </row>
    <row r="2282" spans="3:7" ht="45" x14ac:dyDescent="0.25">
      <c r="C2282" s="19">
        <v>43304</v>
      </c>
      <c r="D2282" s="5" t="s">
        <v>148</v>
      </c>
      <c r="E2282" s="20">
        <v>333</v>
      </c>
      <c r="F2282" s="20"/>
      <c r="G2282" s="20">
        <v>2</v>
      </c>
    </row>
    <row r="2283" spans="3:7" ht="45" x14ac:dyDescent="0.25">
      <c r="C2283" s="19">
        <v>43304</v>
      </c>
      <c r="D2283" s="5" t="s">
        <v>232</v>
      </c>
      <c r="E2283" s="20">
        <v>332</v>
      </c>
      <c r="F2283" s="20"/>
      <c r="G2283" s="20">
        <v>3</v>
      </c>
    </row>
    <row r="2284" spans="3:7" x14ac:dyDescent="0.25">
      <c r="C2284" s="19">
        <v>43304</v>
      </c>
      <c r="D2284" s="5" t="s">
        <v>34</v>
      </c>
      <c r="E2284" s="20">
        <v>520</v>
      </c>
      <c r="F2284" s="20"/>
      <c r="G2284" s="20">
        <v>2</v>
      </c>
    </row>
    <row r="2285" spans="3:7" x14ac:dyDescent="0.25">
      <c r="C2285" s="19">
        <v>43304</v>
      </c>
      <c r="D2285" s="5" t="s">
        <v>27</v>
      </c>
      <c r="E2285" s="20">
        <v>537</v>
      </c>
      <c r="F2285" s="20"/>
      <c r="G2285" s="20">
        <v>2</v>
      </c>
    </row>
    <row r="2286" spans="3:7" ht="30" x14ac:dyDescent="0.25">
      <c r="C2286" s="19">
        <v>43304</v>
      </c>
      <c r="D2286" s="5" t="s">
        <v>31</v>
      </c>
      <c r="E2286" s="20">
        <v>611</v>
      </c>
      <c r="F2286" s="20"/>
      <c r="G2286" s="20">
        <v>6</v>
      </c>
    </row>
    <row r="2287" spans="3:7" ht="45" x14ac:dyDescent="0.25">
      <c r="C2287" s="19">
        <v>43304</v>
      </c>
      <c r="D2287" s="5" t="s">
        <v>29</v>
      </c>
      <c r="E2287" s="20">
        <v>610</v>
      </c>
      <c r="F2287" s="20"/>
      <c r="G2287" s="20">
        <v>12</v>
      </c>
    </row>
    <row r="2288" spans="3:7" ht="30" x14ac:dyDescent="0.25">
      <c r="C2288" s="19">
        <v>43304</v>
      </c>
      <c r="D2288" s="5" t="s">
        <v>30</v>
      </c>
      <c r="E2288" s="20">
        <v>609</v>
      </c>
      <c r="F2288" s="20"/>
      <c r="G2288" s="20">
        <v>5</v>
      </c>
    </row>
    <row r="2289" spans="3:7" ht="45" x14ac:dyDescent="0.25">
      <c r="C2289" s="19">
        <v>43304</v>
      </c>
      <c r="D2289" s="5" t="s">
        <v>28</v>
      </c>
      <c r="E2289" s="20">
        <v>608</v>
      </c>
      <c r="F2289" s="20"/>
      <c r="G2289" s="20">
        <v>12</v>
      </c>
    </row>
    <row r="2290" spans="3:7" ht="30" x14ac:dyDescent="0.25">
      <c r="C2290" s="19">
        <v>43304</v>
      </c>
      <c r="D2290" s="5" t="s">
        <v>238</v>
      </c>
      <c r="E2290" s="20">
        <v>4519</v>
      </c>
      <c r="F2290" s="20"/>
      <c r="G2290" s="20">
        <v>1</v>
      </c>
    </row>
    <row r="2291" spans="3:7" ht="30" x14ac:dyDescent="0.25">
      <c r="C2291" s="19">
        <v>43304</v>
      </c>
      <c r="D2291" s="5" t="s">
        <v>239</v>
      </c>
      <c r="E2291" s="20">
        <v>615</v>
      </c>
      <c r="F2291" s="20"/>
      <c r="G2291" s="20">
        <v>1</v>
      </c>
    </row>
    <row r="2292" spans="3:7" ht="30" x14ac:dyDescent="0.25">
      <c r="C2292" s="19">
        <v>43304</v>
      </c>
      <c r="D2292" s="5" t="s">
        <v>240</v>
      </c>
      <c r="E2292" s="20">
        <v>4520</v>
      </c>
      <c r="F2292" s="20"/>
      <c r="G2292" s="20">
        <v>6</v>
      </c>
    </row>
    <row r="2293" spans="3:7" ht="30" x14ac:dyDescent="0.25">
      <c r="C2293" s="19">
        <v>43304</v>
      </c>
      <c r="D2293" s="5" t="s">
        <v>54</v>
      </c>
      <c r="E2293" s="20">
        <v>7825</v>
      </c>
      <c r="F2293" s="20"/>
      <c r="G2293" s="20">
        <v>2</v>
      </c>
    </row>
    <row r="2294" spans="3:7" ht="60" x14ac:dyDescent="0.25">
      <c r="C2294" s="19">
        <v>43304</v>
      </c>
      <c r="D2294" s="5" t="s">
        <v>151</v>
      </c>
      <c r="E2294" s="20">
        <v>5064</v>
      </c>
      <c r="F2294" s="20"/>
      <c r="G2294" s="20">
        <v>4</v>
      </c>
    </row>
    <row r="2295" spans="3:7" x14ac:dyDescent="0.25">
      <c r="C2295" s="19">
        <v>43304</v>
      </c>
      <c r="D2295" s="5" t="s">
        <v>205</v>
      </c>
      <c r="E2295" s="20">
        <v>7084</v>
      </c>
      <c r="F2295" s="20"/>
      <c r="G2295" s="20">
        <v>1</v>
      </c>
    </row>
    <row r="2296" spans="3:7" ht="30" x14ac:dyDescent="0.25">
      <c r="C2296" s="19">
        <v>43304</v>
      </c>
      <c r="D2296" s="5" t="s">
        <v>24</v>
      </c>
      <c r="E2296" s="20">
        <v>7087</v>
      </c>
      <c r="F2296" s="20"/>
      <c r="G2296" s="20">
        <v>2</v>
      </c>
    </row>
    <row r="2297" spans="3:7" ht="30" x14ac:dyDescent="0.25">
      <c r="C2297" s="19">
        <v>43304</v>
      </c>
      <c r="D2297" s="5" t="s">
        <v>57</v>
      </c>
      <c r="E2297" s="20">
        <v>8825</v>
      </c>
      <c r="F2297" s="20"/>
      <c r="G2297" s="20">
        <v>5</v>
      </c>
    </row>
    <row r="2298" spans="3:7" ht="30" x14ac:dyDescent="0.25">
      <c r="C2298" s="19">
        <v>43304</v>
      </c>
      <c r="D2298" s="5" t="s">
        <v>59</v>
      </c>
      <c r="E2298" s="20">
        <v>8823</v>
      </c>
      <c r="F2298" s="20"/>
      <c r="G2298" s="20">
        <v>1</v>
      </c>
    </row>
    <row r="2299" spans="3:7" ht="45" x14ac:dyDescent="0.25">
      <c r="C2299" s="19">
        <v>43304</v>
      </c>
      <c r="D2299" s="5" t="s">
        <v>188</v>
      </c>
      <c r="E2299" s="20">
        <v>4910</v>
      </c>
      <c r="F2299" s="20"/>
      <c r="G2299" s="20">
        <v>12</v>
      </c>
    </row>
    <row r="2300" spans="3:7" ht="30" x14ac:dyDescent="0.25">
      <c r="C2300" s="19">
        <v>43304</v>
      </c>
      <c r="D2300" s="5" t="s">
        <v>5</v>
      </c>
      <c r="E2300" s="20">
        <v>1445</v>
      </c>
      <c r="F2300" s="20"/>
      <c r="G2300" s="20">
        <v>1000</v>
      </c>
    </row>
    <row r="2301" spans="3:7" ht="45" x14ac:dyDescent="0.25">
      <c r="C2301" s="19">
        <v>43304</v>
      </c>
      <c r="D2301" s="5" t="s">
        <v>61</v>
      </c>
      <c r="E2301" s="20">
        <v>874</v>
      </c>
      <c r="F2301" s="20"/>
      <c r="G2301" s="20">
        <v>3</v>
      </c>
    </row>
    <row r="2302" spans="3:7" ht="30" x14ac:dyDescent="0.25">
      <c r="C2302" s="19">
        <v>43304</v>
      </c>
      <c r="D2302" s="5" t="s">
        <v>32</v>
      </c>
      <c r="E2302" s="20">
        <v>4523</v>
      </c>
      <c r="F2302" s="20"/>
      <c r="G2302" s="20">
        <v>20</v>
      </c>
    </row>
    <row r="2303" spans="3:7" ht="30" x14ac:dyDescent="0.25">
      <c r="C2303" s="19">
        <v>43304</v>
      </c>
      <c r="D2303" s="5" t="s">
        <v>392</v>
      </c>
      <c r="E2303" s="20">
        <v>4524</v>
      </c>
      <c r="F2303" s="20"/>
      <c r="G2303" s="20">
        <v>10</v>
      </c>
    </row>
    <row r="2304" spans="3:7" ht="45" x14ac:dyDescent="0.25">
      <c r="C2304" s="19">
        <v>43304</v>
      </c>
      <c r="D2304" s="5" t="s">
        <v>19</v>
      </c>
      <c r="E2304" s="20">
        <v>5709</v>
      </c>
      <c r="F2304" s="20"/>
      <c r="G2304" s="20">
        <v>400</v>
      </c>
    </row>
    <row r="2305" spans="3:7" ht="30" x14ac:dyDescent="0.25">
      <c r="C2305" s="19">
        <v>43304</v>
      </c>
      <c r="D2305" s="5" t="s">
        <v>167</v>
      </c>
      <c r="E2305" s="20">
        <v>1587</v>
      </c>
      <c r="F2305" s="20"/>
      <c r="G2305" s="20">
        <v>3</v>
      </c>
    </row>
    <row r="2306" spans="3:7" ht="45" x14ac:dyDescent="0.25">
      <c r="C2306" s="19">
        <v>43304</v>
      </c>
      <c r="D2306" s="5" t="s">
        <v>26</v>
      </c>
      <c r="E2306" s="20">
        <v>476</v>
      </c>
      <c r="F2306" s="20"/>
      <c r="G2306" s="20">
        <v>6</v>
      </c>
    </row>
    <row r="2307" spans="3:7" ht="30" x14ac:dyDescent="0.25">
      <c r="C2307" s="19">
        <v>43304</v>
      </c>
      <c r="D2307" s="5" t="s">
        <v>146</v>
      </c>
      <c r="E2307" s="20">
        <v>450</v>
      </c>
      <c r="F2307" s="20"/>
      <c r="G2307" s="20">
        <v>4</v>
      </c>
    </row>
    <row r="2308" spans="3:7" ht="45" x14ac:dyDescent="0.25">
      <c r="C2308" s="19">
        <v>43304</v>
      </c>
      <c r="D2308" s="5" t="s">
        <v>148</v>
      </c>
      <c r="E2308" s="20">
        <v>333</v>
      </c>
      <c r="F2308" s="20">
        <v>5</v>
      </c>
      <c r="G2308" s="20"/>
    </row>
    <row r="2309" spans="3:7" x14ac:dyDescent="0.25">
      <c r="C2309" s="19">
        <v>43304</v>
      </c>
      <c r="D2309" s="5" t="s">
        <v>83</v>
      </c>
      <c r="E2309" s="20">
        <v>842</v>
      </c>
      <c r="F2309" s="20"/>
      <c r="G2309" s="20">
        <v>1</v>
      </c>
    </row>
    <row r="2310" spans="3:7" x14ac:dyDescent="0.25">
      <c r="C2310" s="19">
        <v>43304</v>
      </c>
      <c r="D2310" s="5" t="s">
        <v>247</v>
      </c>
      <c r="E2310" s="20">
        <v>3638</v>
      </c>
      <c r="F2310" s="20"/>
      <c r="G2310" s="20">
        <v>1</v>
      </c>
    </row>
    <row r="2311" spans="3:7" ht="30" x14ac:dyDescent="0.25">
      <c r="C2311" s="19">
        <v>43304</v>
      </c>
      <c r="D2311" s="5" t="s">
        <v>131</v>
      </c>
      <c r="E2311" s="20">
        <v>8310</v>
      </c>
      <c r="F2311" s="20"/>
      <c r="G2311" s="20">
        <v>1</v>
      </c>
    </row>
    <row r="2312" spans="3:7" ht="45" x14ac:dyDescent="0.25">
      <c r="C2312" s="19">
        <v>43304</v>
      </c>
      <c r="D2312" s="5" t="s">
        <v>261</v>
      </c>
      <c r="E2312" s="20">
        <v>419</v>
      </c>
      <c r="F2312" s="20"/>
      <c r="G2312" s="20">
        <v>1000</v>
      </c>
    </row>
    <row r="2313" spans="3:7" x14ac:dyDescent="0.25">
      <c r="C2313" s="19">
        <v>43304</v>
      </c>
      <c r="D2313" s="5" t="s">
        <v>83</v>
      </c>
      <c r="E2313" s="20">
        <v>842</v>
      </c>
      <c r="F2313" s="20"/>
      <c r="G2313" s="20">
        <v>36</v>
      </c>
    </row>
    <row r="2314" spans="3:7" ht="45" x14ac:dyDescent="0.25">
      <c r="C2314" s="19">
        <v>43304</v>
      </c>
      <c r="D2314" s="5" t="s">
        <v>191</v>
      </c>
      <c r="E2314" s="20">
        <v>304</v>
      </c>
      <c r="F2314" s="20"/>
      <c r="G2314" s="20">
        <v>6</v>
      </c>
    </row>
    <row r="2315" spans="3:7" ht="30" x14ac:dyDescent="0.25">
      <c r="C2315" s="19">
        <v>43304</v>
      </c>
      <c r="D2315" s="5" t="s">
        <v>299</v>
      </c>
      <c r="E2315" s="20">
        <v>1494</v>
      </c>
      <c r="F2315" s="20"/>
      <c r="G2315" s="20">
        <v>1</v>
      </c>
    </row>
    <row r="2316" spans="3:7" ht="30" x14ac:dyDescent="0.25">
      <c r="C2316" s="19">
        <v>43304</v>
      </c>
      <c r="D2316" s="5" t="s">
        <v>74</v>
      </c>
      <c r="E2316" s="20">
        <v>616</v>
      </c>
      <c r="F2316" s="20"/>
      <c r="G2316" s="20">
        <v>2</v>
      </c>
    </row>
    <row r="2317" spans="3:7" ht="60" x14ac:dyDescent="0.25">
      <c r="C2317" s="19">
        <v>43303</v>
      </c>
      <c r="D2317" s="5" t="s">
        <v>225</v>
      </c>
      <c r="E2317" s="20">
        <v>625</v>
      </c>
      <c r="F2317" s="20"/>
      <c r="G2317" s="20">
        <v>1</v>
      </c>
    </row>
    <row r="2318" spans="3:7" ht="30" x14ac:dyDescent="0.25">
      <c r="C2318" s="19">
        <v>43301</v>
      </c>
      <c r="D2318" s="5" t="s">
        <v>209</v>
      </c>
      <c r="E2318" s="20">
        <v>174</v>
      </c>
      <c r="F2318" s="20"/>
      <c r="G2318" s="20">
        <v>1</v>
      </c>
    </row>
    <row r="2319" spans="3:7" x14ac:dyDescent="0.25">
      <c r="C2319" s="19">
        <v>43301</v>
      </c>
      <c r="D2319" s="5" t="s">
        <v>203</v>
      </c>
      <c r="E2319" s="20">
        <v>7080</v>
      </c>
      <c r="F2319" s="20"/>
      <c r="G2319" s="20">
        <v>1</v>
      </c>
    </row>
    <row r="2320" spans="3:7" ht="30" x14ac:dyDescent="0.25">
      <c r="C2320" s="19">
        <v>43301</v>
      </c>
      <c r="D2320" s="5" t="s">
        <v>77</v>
      </c>
      <c r="E2320" s="20">
        <v>1428</v>
      </c>
      <c r="F2320" s="20"/>
      <c r="G2320" s="20">
        <v>2</v>
      </c>
    </row>
    <row r="2321" spans="3:7" ht="30" x14ac:dyDescent="0.25">
      <c r="C2321" s="19">
        <v>43301</v>
      </c>
      <c r="D2321" s="5" t="s">
        <v>76</v>
      </c>
      <c r="E2321" s="20">
        <v>1429</v>
      </c>
      <c r="F2321" s="20"/>
      <c r="G2321" s="20">
        <v>2</v>
      </c>
    </row>
    <row r="2322" spans="3:7" ht="30" x14ac:dyDescent="0.25">
      <c r="C2322" s="19">
        <v>43301</v>
      </c>
      <c r="D2322" s="5" t="s">
        <v>459</v>
      </c>
      <c r="E2322" s="20">
        <v>855</v>
      </c>
      <c r="F2322" s="20"/>
      <c r="G2322" s="20">
        <v>7</v>
      </c>
    </row>
    <row r="2323" spans="3:7" ht="45" x14ac:dyDescent="0.25">
      <c r="C2323" s="19">
        <v>43301</v>
      </c>
      <c r="D2323" s="5" t="s">
        <v>221</v>
      </c>
      <c r="E2323" s="20">
        <v>4907</v>
      </c>
      <c r="F2323" s="20"/>
      <c r="G2323" s="20">
        <v>10</v>
      </c>
    </row>
    <row r="2324" spans="3:7" ht="45" x14ac:dyDescent="0.25">
      <c r="C2324" s="19">
        <v>43301</v>
      </c>
      <c r="D2324" s="5" t="s">
        <v>35</v>
      </c>
      <c r="E2324" s="20">
        <v>4911</v>
      </c>
      <c r="F2324" s="20"/>
      <c r="G2324" s="20">
        <v>10</v>
      </c>
    </row>
    <row r="2325" spans="3:7" x14ac:dyDescent="0.25">
      <c r="C2325" s="19">
        <v>43301</v>
      </c>
      <c r="D2325" s="5" t="s">
        <v>251</v>
      </c>
      <c r="E2325" s="20">
        <v>7088</v>
      </c>
      <c r="F2325" s="20"/>
      <c r="G2325" s="20">
        <v>10</v>
      </c>
    </row>
    <row r="2326" spans="3:7" ht="30" x14ac:dyDescent="0.25">
      <c r="C2326" s="19">
        <v>43301</v>
      </c>
      <c r="D2326" s="5" t="s">
        <v>106</v>
      </c>
      <c r="E2326" s="20">
        <v>309</v>
      </c>
      <c r="F2326" s="20"/>
      <c r="G2326" s="20">
        <v>1</v>
      </c>
    </row>
    <row r="2327" spans="3:7" ht="60" x14ac:dyDescent="0.25">
      <c r="C2327" s="19">
        <v>43301</v>
      </c>
      <c r="D2327" s="5" t="s">
        <v>151</v>
      </c>
      <c r="E2327" s="20">
        <v>5064</v>
      </c>
      <c r="F2327" s="20"/>
      <c r="G2327" s="20">
        <v>5</v>
      </c>
    </row>
    <row r="2328" spans="3:7" ht="30" x14ac:dyDescent="0.25">
      <c r="C2328" s="19">
        <v>43301</v>
      </c>
      <c r="D2328" s="5" t="s">
        <v>113</v>
      </c>
      <c r="E2328" s="20">
        <v>4377</v>
      </c>
      <c r="F2328" s="20"/>
      <c r="G2328" s="20">
        <v>2</v>
      </c>
    </row>
    <row r="2329" spans="3:7" ht="30" x14ac:dyDescent="0.25">
      <c r="C2329" s="19">
        <v>43301</v>
      </c>
      <c r="D2329" s="5" t="s">
        <v>278</v>
      </c>
      <c r="E2329" s="20">
        <v>8011</v>
      </c>
      <c r="F2329" s="20"/>
      <c r="G2329" s="20">
        <v>1</v>
      </c>
    </row>
    <row r="2330" spans="3:7" ht="30" x14ac:dyDescent="0.25">
      <c r="C2330" s="19">
        <v>43301</v>
      </c>
      <c r="D2330" s="5" t="s">
        <v>186</v>
      </c>
      <c r="E2330" s="20">
        <v>8464</v>
      </c>
      <c r="F2330" s="20"/>
      <c r="G2330" s="20">
        <v>4</v>
      </c>
    </row>
    <row r="2331" spans="3:7" ht="60" x14ac:dyDescent="0.25">
      <c r="C2331" s="19">
        <v>43301</v>
      </c>
      <c r="D2331" s="5" t="s">
        <v>225</v>
      </c>
      <c r="E2331" s="20">
        <v>625</v>
      </c>
      <c r="F2331" s="20"/>
      <c r="G2331" s="20">
        <v>1</v>
      </c>
    </row>
    <row r="2332" spans="3:7" ht="45" x14ac:dyDescent="0.25">
      <c r="C2332" s="19">
        <v>43301</v>
      </c>
      <c r="D2332" s="5" t="s">
        <v>70</v>
      </c>
      <c r="E2332" s="20">
        <v>5112</v>
      </c>
      <c r="F2332" s="20"/>
      <c r="G2332" s="20">
        <v>1</v>
      </c>
    </row>
    <row r="2333" spans="3:7" ht="30" x14ac:dyDescent="0.25">
      <c r="C2333" s="19">
        <v>43301</v>
      </c>
      <c r="D2333" s="5" t="s">
        <v>75</v>
      </c>
      <c r="E2333" s="20">
        <v>658</v>
      </c>
      <c r="F2333" s="20"/>
      <c r="G2333" s="20">
        <v>16</v>
      </c>
    </row>
    <row r="2334" spans="3:7" ht="45" x14ac:dyDescent="0.25">
      <c r="C2334" s="19">
        <v>43300</v>
      </c>
      <c r="D2334" s="5" t="s">
        <v>191</v>
      </c>
      <c r="E2334" s="20">
        <v>304</v>
      </c>
      <c r="F2334" s="20"/>
      <c r="G2334" s="20">
        <v>4</v>
      </c>
    </row>
    <row r="2335" spans="3:7" ht="60" x14ac:dyDescent="0.25">
      <c r="C2335" s="19">
        <v>43300</v>
      </c>
      <c r="D2335" s="5" t="s">
        <v>510</v>
      </c>
      <c r="E2335" s="20">
        <v>808</v>
      </c>
      <c r="F2335" s="20"/>
      <c r="G2335" s="20">
        <v>1</v>
      </c>
    </row>
    <row r="2336" spans="3:7" ht="30" x14ac:dyDescent="0.25">
      <c r="C2336" s="19">
        <v>43300</v>
      </c>
      <c r="D2336" s="5" t="s">
        <v>76</v>
      </c>
      <c r="E2336" s="20">
        <v>1429</v>
      </c>
      <c r="F2336" s="20"/>
      <c r="G2336" s="20">
        <v>4</v>
      </c>
    </row>
    <row r="2337" spans="3:7" ht="30" x14ac:dyDescent="0.25">
      <c r="C2337" s="19">
        <v>43300</v>
      </c>
      <c r="D2337" s="5" t="s">
        <v>76</v>
      </c>
      <c r="E2337" s="20">
        <v>1429</v>
      </c>
      <c r="F2337" s="20"/>
      <c r="G2337" s="20">
        <v>2</v>
      </c>
    </row>
    <row r="2338" spans="3:7" ht="30" x14ac:dyDescent="0.25">
      <c r="C2338" s="19">
        <v>43300</v>
      </c>
      <c r="D2338" s="5" t="s">
        <v>425</v>
      </c>
      <c r="E2338" s="20">
        <v>8508</v>
      </c>
      <c r="F2338" s="20">
        <v>3</v>
      </c>
      <c r="G2338" s="20"/>
    </row>
    <row r="2339" spans="3:7" ht="45" x14ac:dyDescent="0.25">
      <c r="C2339" s="19">
        <v>43300</v>
      </c>
      <c r="D2339" s="5" t="s">
        <v>415</v>
      </c>
      <c r="E2339" s="20">
        <v>8061</v>
      </c>
      <c r="F2339" s="20">
        <v>3</v>
      </c>
      <c r="G2339" s="20"/>
    </row>
    <row r="2340" spans="3:7" ht="30" x14ac:dyDescent="0.25">
      <c r="C2340" s="19">
        <v>43300</v>
      </c>
      <c r="D2340" s="5" t="s">
        <v>420</v>
      </c>
      <c r="E2340" s="20">
        <v>8055</v>
      </c>
      <c r="F2340" s="20">
        <v>2</v>
      </c>
      <c r="G2340" s="20"/>
    </row>
    <row r="2341" spans="3:7" ht="45" x14ac:dyDescent="0.25">
      <c r="C2341" s="19">
        <v>43300</v>
      </c>
      <c r="D2341" s="5" t="s">
        <v>427</v>
      </c>
      <c r="E2341" s="20">
        <v>8063</v>
      </c>
      <c r="F2341" s="20">
        <v>2</v>
      </c>
      <c r="G2341" s="20"/>
    </row>
    <row r="2342" spans="3:7" ht="30" x14ac:dyDescent="0.25">
      <c r="C2342" s="19">
        <v>43300</v>
      </c>
      <c r="D2342" s="5" t="s">
        <v>426</v>
      </c>
      <c r="E2342" s="20">
        <v>8555</v>
      </c>
      <c r="F2342" s="20">
        <v>1</v>
      </c>
      <c r="G2342" s="20"/>
    </row>
    <row r="2343" spans="3:7" ht="75" x14ac:dyDescent="0.25">
      <c r="C2343" s="19">
        <v>43300</v>
      </c>
      <c r="D2343" s="5" t="s">
        <v>84</v>
      </c>
      <c r="E2343" s="20">
        <v>462</v>
      </c>
      <c r="F2343" s="20"/>
      <c r="G2343" s="20">
        <v>1</v>
      </c>
    </row>
    <row r="2344" spans="3:7" ht="45" x14ac:dyDescent="0.25">
      <c r="C2344" s="19">
        <v>43300</v>
      </c>
      <c r="D2344" s="5" t="s">
        <v>192</v>
      </c>
      <c r="E2344" s="20">
        <v>8914</v>
      </c>
      <c r="F2344" s="20"/>
      <c r="G2344" s="20">
        <v>1</v>
      </c>
    </row>
    <row r="2345" spans="3:7" ht="30" x14ac:dyDescent="0.25">
      <c r="C2345" s="19">
        <v>43300</v>
      </c>
      <c r="D2345" s="5" t="s">
        <v>216</v>
      </c>
      <c r="E2345" s="20">
        <v>189</v>
      </c>
      <c r="F2345" s="20"/>
      <c r="G2345" s="20">
        <v>100</v>
      </c>
    </row>
    <row r="2346" spans="3:7" ht="30" x14ac:dyDescent="0.25">
      <c r="C2346" s="19">
        <v>43300</v>
      </c>
      <c r="D2346" s="5" t="s">
        <v>44</v>
      </c>
      <c r="E2346" s="20">
        <v>188</v>
      </c>
      <c r="F2346" s="20"/>
      <c r="G2346" s="20">
        <v>100</v>
      </c>
    </row>
    <row r="2347" spans="3:7" ht="30" x14ac:dyDescent="0.25">
      <c r="C2347" s="19">
        <v>43300</v>
      </c>
      <c r="D2347" s="5" t="s">
        <v>42</v>
      </c>
      <c r="E2347" s="20">
        <v>187</v>
      </c>
      <c r="F2347" s="20"/>
      <c r="G2347" s="20">
        <v>100</v>
      </c>
    </row>
    <row r="2348" spans="3:7" x14ac:dyDescent="0.25">
      <c r="C2348" s="19">
        <v>43300</v>
      </c>
      <c r="D2348" s="5" t="s">
        <v>90</v>
      </c>
      <c r="E2348" s="20">
        <v>1467</v>
      </c>
      <c r="F2348" s="20"/>
      <c r="G2348" s="20">
        <v>8</v>
      </c>
    </row>
    <row r="2349" spans="3:7" ht="30" x14ac:dyDescent="0.25">
      <c r="C2349" s="19">
        <v>43300</v>
      </c>
      <c r="D2349" s="5" t="s">
        <v>102</v>
      </c>
      <c r="E2349" s="20">
        <v>919</v>
      </c>
      <c r="F2349" s="20"/>
      <c r="G2349" s="20">
        <v>3</v>
      </c>
    </row>
    <row r="2350" spans="3:7" ht="30" x14ac:dyDescent="0.25">
      <c r="C2350" s="19">
        <v>43300</v>
      </c>
      <c r="D2350" s="5" t="s">
        <v>157</v>
      </c>
      <c r="E2350" s="20">
        <v>918</v>
      </c>
      <c r="F2350" s="20"/>
      <c r="G2350" s="20">
        <v>6</v>
      </c>
    </row>
    <row r="2351" spans="3:7" ht="30" x14ac:dyDescent="0.25">
      <c r="C2351" s="19">
        <v>43300</v>
      </c>
      <c r="D2351" s="5" t="s">
        <v>299</v>
      </c>
      <c r="E2351" s="20">
        <v>1494</v>
      </c>
      <c r="F2351" s="20"/>
      <c r="G2351" s="20">
        <v>4</v>
      </c>
    </row>
    <row r="2352" spans="3:7" ht="45" x14ac:dyDescent="0.25">
      <c r="C2352" s="19">
        <v>43300</v>
      </c>
      <c r="D2352" s="5" t="s">
        <v>70</v>
      </c>
      <c r="E2352" s="20">
        <v>5112</v>
      </c>
      <c r="F2352" s="20"/>
      <c r="G2352" s="20">
        <v>3</v>
      </c>
    </row>
    <row r="2353" spans="3:7" ht="30" x14ac:dyDescent="0.25">
      <c r="C2353" s="19">
        <v>43300</v>
      </c>
      <c r="D2353" s="5" t="s">
        <v>92</v>
      </c>
      <c r="E2353" s="20">
        <v>1007</v>
      </c>
      <c r="F2353" s="20"/>
      <c r="G2353" s="20">
        <v>4</v>
      </c>
    </row>
    <row r="2354" spans="3:7" ht="45" x14ac:dyDescent="0.25">
      <c r="C2354" s="19">
        <v>43300</v>
      </c>
      <c r="D2354" s="5" t="s">
        <v>161</v>
      </c>
      <c r="E2354" s="20">
        <v>588</v>
      </c>
      <c r="F2354" s="20"/>
      <c r="G2354" s="20">
        <v>3</v>
      </c>
    </row>
    <row r="2355" spans="3:7" ht="30" x14ac:dyDescent="0.25">
      <c r="C2355" s="19">
        <v>43300</v>
      </c>
      <c r="D2355" s="5" t="s">
        <v>414</v>
      </c>
      <c r="E2355" s="20">
        <v>10094</v>
      </c>
      <c r="F2355" s="20">
        <v>2</v>
      </c>
      <c r="G2355" s="20"/>
    </row>
    <row r="2356" spans="3:7" ht="30" x14ac:dyDescent="0.25">
      <c r="C2356" s="19">
        <v>43300</v>
      </c>
      <c r="D2356" s="5" t="s">
        <v>418</v>
      </c>
      <c r="E2356" s="20">
        <v>8506</v>
      </c>
      <c r="F2356" s="20">
        <v>3</v>
      </c>
      <c r="G2356" s="20"/>
    </row>
    <row r="2357" spans="3:7" ht="45" x14ac:dyDescent="0.25">
      <c r="C2357" s="19">
        <v>43300</v>
      </c>
      <c r="D2357" s="5" t="s">
        <v>43</v>
      </c>
      <c r="E2357" s="20">
        <v>767</v>
      </c>
      <c r="F2357" s="20"/>
      <c r="G2357" s="20">
        <v>2</v>
      </c>
    </row>
    <row r="2358" spans="3:7" ht="45" x14ac:dyDescent="0.25">
      <c r="C2358" s="19">
        <v>43300</v>
      </c>
      <c r="D2358" s="5" t="s">
        <v>41</v>
      </c>
      <c r="E2358" s="20">
        <v>765</v>
      </c>
      <c r="F2358" s="20"/>
      <c r="G2358" s="20">
        <v>2</v>
      </c>
    </row>
    <row r="2359" spans="3:7" ht="45" x14ac:dyDescent="0.25">
      <c r="C2359" s="19">
        <v>43300</v>
      </c>
      <c r="D2359" s="5" t="s">
        <v>189</v>
      </c>
      <c r="E2359" s="20">
        <v>766</v>
      </c>
      <c r="F2359" s="20"/>
      <c r="G2359" s="20">
        <v>2</v>
      </c>
    </row>
    <row r="2360" spans="3:7" ht="45" x14ac:dyDescent="0.25">
      <c r="C2360" s="19">
        <v>43300</v>
      </c>
      <c r="D2360" s="5" t="s">
        <v>254</v>
      </c>
      <c r="E2360" s="20">
        <v>128</v>
      </c>
      <c r="F2360" s="20"/>
      <c r="G2360" s="20">
        <v>2</v>
      </c>
    </row>
    <row r="2361" spans="3:7" ht="30" x14ac:dyDescent="0.25">
      <c r="C2361" s="19">
        <v>43300</v>
      </c>
      <c r="D2361" s="5" t="s">
        <v>209</v>
      </c>
      <c r="E2361" s="20">
        <v>174</v>
      </c>
      <c r="F2361" s="20"/>
      <c r="G2361" s="20">
        <v>6</v>
      </c>
    </row>
    <row r="2362" spans="3:7" ht="30" x14ac:dyDescent="0.25">
      <c r="C2362" s="19">
        <v>43300</v>
      </c>
      <c r="D2362" s="5" t="s">
        <v>57</v>
      </c>
      <c r="E2362" s="20">
        <v>8825</v>
      </c>
      <c r="F2362" s="20"/>
      <c r="G2362" s="20">
        <v>10</v>
      </c>
    </row>
    <row r="2363" spans="3:7" ht="30" x14ac:dyDescent="0.25">
      <c r="C2363" s="19">
        <v>43300</v>
      </c>
      <c r="D2363" s="5" t="s">
        <v>33</v>
      </c>
      <c r="E2363" s="20">
        <v>392</v>
      </c>
      <c r="F2363" s="20"/>
      <c r="G2363" s="20">
        <v>2</v>
      </c>
    </row>
    <row r="2364" spans="3:7" ht="30" x14ac:dyDescent="0.25">
      <c r="C2364" s="19">
        <v>43300</v>
      </c>
      <c r="D2364" s="5" t="s">
        <v>321</v>
      </c>
      <c r="E2364" s="20">
        <v>1585</v>
      </c>
      <c r="F2364" s="20"/>
      <c r="G2364" s="20">
        <v>2</v>
      </c>
    </row>
    <row r="2365" spans="3:7" ht="30" x14ac:dyDescent="0.25">
      <c r="C2365" s="19">
        <v>43300</v>
      </c>
      <c r="D2365" s="5" t="s">
        <v>323</v>
      </c>
      <c r="E2365" s="20">
        <v>1307</v>
      </c>
      <c r="F2365" s="20"/>
      <c r="G2365" s="20">
        <v>2</v>
      </c>
    </row>
    <row r="2366" spans="3:7" ht="30" x14ac:dyDescent="0.25">
      <c r="C2366" s="19">
        <v>43300</v>
      </c>
      <c r="D2366" s="5" t="s">
        <v>331</v>
      </c>
      <c r="E2366" s="20">
        <v>1305</v>
      </c>
      <c r="F2366" s="20"/>
      <c r="G2366" s="20">
        <v>2</v>
      </c>
    </row>
    <row r="2367" spans="3:7" ht="45" x14ac:dyDescent="0.25">
      <c r="C2367" s="19">
        <v>43300</v>
      </c>
      <c r="D2367" s="5" t="s">
        <v>35</v>
      </c>
      <c r="E2367" s="20">
        <v>4911</v>
      </c>
      <c r="F2367" s="20"/>
      <c r="G2367" s="20">
        <v>2</v>
      </c>
    </row>
    <row r="2368" spans="3:7" ht="45" x14ac:dyDescent="0.25">
      <c r="C2368" s="19">
        <v>43300</v>
      </c>
      <c r="D2368" s="5" t="s">
        <v>188</v>
      </c>
      <c r="E2368" s="20">
        <v>4910</v>
      </c>
      <c r="F2368" s="20"/>
      <c r="G2368" s="20">
        <v>2</v>
      </c>
    </row>
    <row r="2369" spans="3:7" ht="45" x14ac:dyDescent="0.25">
      <c r="C2369" s="19">
        <v>43300</v>
      </c>
      <c r="D2369" s="5" t="s">
        <v>233</v>
      </c>
      <c r="E2369" s="20">
        <v>4909</v>
      </c>
      <c r="F2369" s="20"/>
      <c r="G2369" s="20">
        <v>1</v>
      </c>
    </row>
    <row r="2370" spans="3:7" ht="30" x14ac:dyDescent="0.25">
      <c r="C2370" s="19">
        <v>43300</v>
      </c>
      <c r="D2370" s="5" t="s">
        <v>438</v>
      </c>
      <c r="E2370" s="20">
        <v>8799</v>
      </c>
      <c r="F2370" s="20"/>
      <c r="G2370" s="20">
        <v>1</v>
      </c>
    </row>
    <row r="2371" spans="3:7" x14ac:dyDescent="0.25">
      <c r="C2371" s="19">
        <v>43300</v>
      </c>
      <c r="D2371" s="5" t="s">
        <v>201</v>
      </c>
      <c r="E2371" s="20">
        <v>8764</v>
      </c>
      <c r="F2371" s="20"/>
      <c r="G2371" s="20">
        <v>1</v>
      </c>
    </row>
    <row r="2372" spans="3:7" ht="45" x14ac:dyDescent="0.25">
      <c r="C2372" s="19">
        <v>43300</v>
      </c>
      <c r="D2372" s="5" t="s">
        <v>523</v>
      </c>
      <c r="E2372" s="20">
        <v>1471</v>
      </c>
      <c r="F2372" s="20"/>
      <c r="G2372" s="20">
        <v>1</v>
      </c>
    </row>
    <row r="2373" spans="3:7" ht="30" x14ac:dyDescent="0.25">
      <c r="C2373" s="19">
        <v>43300</v>
      </c>
      <c r="D2373" s="5" t="s">
        <v>299</v>
      </c>
      <c r="E2373" s="20">
        <v>1494</v>
      </c>
      <c r="F2373" s="20"/>
      <c r="G2373" s="20">
        <v>1</v>
      </c>
    </row>
    <row r="2374" spans="3:7" ht="30" x14ac:dyDescent="0.25">
      <c r="C2374" s="19">
        <v>43300</v>
      </c>
      <c r="D2374" s="5" t="s">
        <v>54</v>
      </c>
      <c r="E2374" s="20">
        <v>7825</v>
      </c>
      <c r="F2374" s="20"/>
      <c r="G2374" s="20">
        <v>1</v>
      </c>
    </row>
    <row r="2375" spans="3:7" ht="30" x14ac:dyDescent="0.25">
      <c r="C2375" s="19">
        <v>43300</v>
      </c>
      <c r="D2375" s="5" t="s">
        <v>126</v>
      </c>
      <c r="E2375" s="20">
        <v>4738</v>
      </c>
      <c r="F2375" s="20"/>
      <c r="G2375" s="20">
        <v>1</v>
      </c>
    </row>
    <row r="2376" spans="3:7" x14ac:dyDescent="0.25">
      <c r="C2376" s="19">
        <v>43299</v>
      </c>
      <c r="D2376" s="5" t="s">
        <v>103</v>
      </c>
      <c r="E2376" s="20">
        <v>7366</v>
      </c>
      <c r="F2376" s="20"/>
      <c r="G2376" s="20">
        <v>1</v>
      </c>
    </row>
    <row r="2377" spans="3:7" ht="30" x14ac:dyDescent="0.25">
      <c r="C2377" s="19">
        <v>43299</v>
      </c>
      <c r="D2377" s="5" t="s">
        <v>164</v>
      </c>
      <c r="E2377" s="20" t="s">
        <v>165</v>
      </c>
      <c r="F2377" s="20"/>
      <c r="G2377" s="20">
        <v>1</v>
      </c>
    </row>
    <row r="2378" spans="3:7" ht="30" x14ac:dyDescent="0.25">
      <c r="C2378" s="19">
        <v>43299</v>
      </c>
      <c r="D2378" s="5" t="s">
        <v>178</v>
      </c>
      <c r="E2378" s="20" t="s">
        <v>179</v>
      </c>
      <c r="F2378" s="20"/>
      <c r="G2378" s="20">
        <v>1</v>
      </c>
    </row>
    <row r="2379" spans="3:7" ht="45" x14ac:dyDescent="0.25">
      <c r="C2379" s="19">
        <v>43299</v>
      </c>
      <c r="D2379" s="5" t="s">
        <v>189</v>
      </c>
      <c r="E2379" s="20">
        <v>766</v>
      </c>
      <c r="F2379" s="20"/>
      <c r="G2379" s="20">
        <v>1</v>
      </c>
    </row>
    <row r="2380" spans="3:7" x14ac:dyDescent="0.25">
      <c r="C2380" s="19">
        <v>43299</v>
      </c>
      <c r="D2380" s="5" t="s">
        <v>507</v>
      </c>
      <c r="E2380" s="20">
        <v>7978</v>
      </c>
      <c r="F2380" s="20"/>
      <c r="G2380" s="20">
        <v>1</v>
      </c>
    </row>
    <row r="2381" spans="3:7" x14ac:dyDescent="0.25">
      <c r="C2381" s="19">
        <v>43299</v>
      </c>
      <c r="D2381" s="5" t="s">
        <v>150</v>
      </c>
      <c r="E2381" s="20">
        <v>7977</v>
      </c>
      <c r="F2381" s="20">
        <v>1</v>
      </c>
      <c r="G2381" s="20"/>
    </row>
    <row r="2382" spans="3:7" x14ac:dyDescent="0.25">
      <c r="C2382" s="19">
        <v>43299</v>
      </c>
      <c r="D2382" s="5" t="s">
        <v>150</v>
      </c>
      <c r="E2382" s="20">
        <v>7977</v>
      </c>
      <c r="F2382" s="20"/>
      <c r="G2382" s="20">
        <v>1</v>
      </c>
    </row>
    <row r="2383" spans="3:7" x14ac:dyDescent="0.25">
      <c r="C2383" s="19">
        <v>43299</v>
      </c>
      <c r="D2383" s="5" t="s">
        <v>150</v>
      </c>
      <c r="E2383" s="20">
        <v>7977</v>
      </c>
      <c r="F2383" s="20"/>
      <c r="G2383" s="20">
        <v>1</v>
      </c>
    </row>
    <row r="2384" spans="3:7" ht="45" x14ac:dyDescent="0.25">
      <c r="C2384" s="19">
        <v>43299</v>
      </c>
      <c r="D2384" s="5" t="s">
        <v>520</v>
      </c>
      <c r="E2384" s="20">
        <v>904</v>
      </c>
      <c r="F2384" s="20">
        <v>6</v>
      </c>
      <c r="G2384" s="20"/>
    </row>
    <row r="2385" spans="3:7" ht="30" x14ac:dyDescent="0.25">
      <c r="C2385" s="19">
        <v>43299</v>
      </c>
      <c r="D2385" s="5" t="s">
        <v>25</v>
      </c>
      <c r="E2385" s="20">
        <v>238</v>
      </c>
      <c r="F2385" s="20"/>
      <c r="G2385" s="20">
        <v>1</v>
      </c>
    </row>
    <row r="2386" spans="3:7" ht="30" x14ac:dyDescent="0.25">
      <c r="C2386" s="19">
        <v>43299</v>
      </c>
      <c r="D2386" s="5" t="s">
        <v>32</v>
      </c>
      <c r="E2386" s="20">
        <v>4523</v>
      </c>
      <c r="F2386" s="20"/>
      <c r="G2386" s="20">
        <v>9</v>
      </c>
    </row>
    <row r="2387" spans="3:7" x14ac:dyDescent="0.25">
      <c r="C2387" s="19">
        <v>43299</v>
      </c>
      <c r="D2387" s="5" t="s">
        <v>103</v>
      </c>
      <c r="E2387" s="20">
        <v>7366</v>
      </c>
      <c r="F2387" s="20"/>
      <c r="G2387" s="20">
        <v>2</v>
      </c>
    </row>
    <row r="2388" spans="3:7" x14ac:dyDescent="0.25">
      <c r="C2388" s="19">
        <v>43299</v>
      </c>
      <c r="D2388" s="5" t="s">
        <v>201</v>
      </c>
      <c r="E2388" s="20">
        <v>8764</v>
      </c>
      <c r="F2388" s="20"/>
      <c r="G2388" s="20">
        <v>5</v>
      </c>
    </row>
    <row r="2389" spans="3:7" ht="30" x14ac:dyDescent="0.25">
      <c r="C2389" s="19">
        <v>43299</v>
      </c>
      <c r="D2389" s="5" t="s">
        <v>242</v>
      </c>
      <c r="E2389" s="20">
        <v>276</v>
      </c>
      <c r="F2389" s="20"/>
      <c r="G2389" s="20">
        <v>2</v>
      </c>
    </row>
    <row r="2390" spans="3:7" x14ac:dyDescent="0.25">
      <c r="C2390" s="19">
        <v>43298</v>
      </c>
      <c r="D2390" s="5" t="s">
        <v>83</v>
      </c>
      <c r="E2390" s="20">
        <v>842</v>
      </c>
      <c r="F2390" s="20"/>
      <c r="G2390" s="20">
        <v>8</v>
      </c>
    </row>
    <row r="2391" spans="3:7" ht="30" x14ac:dyDescent="0.25">
      <c r="C2391" s="19">
        <v>43298</v>
      </c>
      <c r="D2391" s="5" t="s">
        <v>21</v>
      </c>
      <c r="E2391" s="20">
        <v>4864</v>
      </c>
      <c r="F2391" s="20"/>
      <c r="G2391" s="20">
        <v>1</v>
      </c>
    </row>
    <row r="2392" spans="3:7" ht="30" x14ac:dyDescent="0.25">
      <c r="C2392" s="19">
        <v>43298</v>
      </c>
      <c r="D2392" s="5" t="s">
        <v>5</v>
      </c>
      <c r="E2392" s="20">
        <v>1445</v>
      </c>
      <c r="F2392" s="20"/>
      <c r="G2392" s="20">
        <v>200</v>
      </c>
    </row>
    <row r="2393" spans="3:7" ht="30" x14ac:dyDescent="0.25">
      <c r="C2393" s="19">
        <v>43298</v>
      </c>
      <c r="D2393" s="5" t="s">
        <v>5</v>
      </c>
      <c r="E2393" s="20">
        <v>1445</v>
      </c>
      <c r="F2393" s="20"/>
      <c r="G2393" s="20">
        <v>1000</v>
      </c>
    </row>
    <row r="2394" spans="3:7" ht="30" x14ac:dyDescent="0.25">
      <c r="C2394" s="19">
        <v>43298</v>
      </c>
      <c r="D2394" s="5" t="s">
        <v>157</v>
      </c>
      <c r="E2394" s="20">
        <v>918</v>
      </c>
      <c r="F2394" s="20"/>
      <c r="G2394" s="20">
        <v>1</v>
      </c>
    </row>
    <row r="2395" spans="3:7" ht="30" x14ac:dyDescent="0.25">
      <c r="C2395" s="19">
        <v>43298</v>
      </c>
      <c r="D2395" s="5" t="s">
        <v>66</v>
      </c>
      <c r="E2395" s="20">
        <v>2234</v>
      </c>
      <c r="F2395" s="20"/>
      <c r="G2395" s="20">
        <v>10</v>
      </c>
    </row>
    <row r="2396" spans="3:7" ht="30" x14ac:dyDescent="0.25">
      <c r="C2396" s="19">
        <v>43298</v>
      </c>
      <c r="D2396" s="5" t="s">
        <v>286</v>
      </c>
      <c r="E2396" s="20">
        <v>549</v>
      </c>
      <c r="F2396" s="20">
        <v>5</v>
      </c>
      <c r="G2396" s="20"/>
    </row>
    <row r="2397" spans="3:7" x14ac:dyDescent="0.25">
      <c r="C2397" s="19">
        <v>43298</v>
      </c>
      <c r="D2397" s="5" t="s">
        <v>230</v>
      </c>
      <c r="E2397" s="20">
        <v>7359</v>
      </c>
      <c r="F2397" s="20"/>
      <c r="G2397" s="20">
        <v>1</v>
      </c>
    </row>
    <row r="2398" spans="3:7" ht="30" x14ac:dyDescent="0.25">
      <c r="C2398" s="19">
        <v>43298</v>
      </c>
      <c r="D2398" s="5" t="s">
        <v>157</v>
      </c>
      <c r="E2398" s="20">
        <v>918</v>
      </c>
      <c r="F2398" s="20"/>
      <c r="G2398" s="20">
        <v>1</v>
      </c>
    </row>
    <row r="2399" spans="3:7" ht="30" x14ac:dyDescent="0.25">
      <c r="C2399" s="19">
        <v>43298</v>
      </c>
      <c r="D2399" s="5" t="s">
        <v>301</v>
      </c>
      <c r="E2399" s="20" t="s">
        <v>302</v>
      </c>
      <c r="F2399" s="20"/>
      <c r="G2399" s="20">
        <v>1</v>
      </c>
    </row>
    <row r="2400" spans="3:7" ht="45" x14ac:dyDescent="0.25">
      <c r="C2400" s="19">
        <v>43298</v>
      </c>
      <c r="D2400" s="5" t="s">
        <v>260</v>
      </c>
      <c r="E2400" s="20">
        <v>5679</v>
      </c>
      <c r="F2400" s="20"/>
      <c r="G2400" s="20">
        <v>27</v>
      </c>
    </row>
    <row r="2401" spans="3:7" ht="45" x14ac:dyDescent="0.25">
      <c r="C2401" s="19">
        <v>43298</v>
      </c>
      <c r="D2401" s="5" t="s">
        <v>350</v>
      </c>
      <c r="E2401" s="20">
        <v>5678</v>
      </c>
      <c r="F2401" s="20"/>
      <c r="G2401" s="20">
        <v>27</v>
      </c>
    </row>
    <row r="2402" spans="3:7" ht="45" x14ac:dyDescent="0.25">
      <c r="C2402" s="19">
        <v>43298</v>
      </c>
      <c r="D2402" s="5" t="s">
        <v>350</v>
      </c>
      <c r="E2402" s="20">
        <v>5678</v>
      </c>
      <c r="F2402" s="20"/>
      <c r="G2402" s="20">
        <v>3</v>
      </c>
    </row>
    <row r="2403" spans="3:7" ht="45" x14ac:dyDescent="0.25">
      <c r="C2403" s="19">
        <v>43298</v>
      </c>
      <c r="D2403" s="5" t="s">
        <v>260</v>
      </c>
      <c r="E2403" s="20">
        <v>5679</v>
      </c>
      <c r="F2403" s="20"/>
      <c r="G2403" s="20">
        <v>3</v>
      </c>
    </row>
    <row r="2404" spans="3:7" ht="45" x14ac:dyDescent="0.25">
      <c r="C2404" s="19">
        <v>43298</v>
      </c>
      <c r="D2404" s="5" t="s">
        <v>61</v>
      </c>
      <c r="E2404" s="20">
        <v>874</v>
      </c>
      <c r="F2404" s="20"/>
      <c r="G2404" s="20">
        <v>5</v>
      </c>
    </row>
    <row r="2405" spans="3:7" ht="30" x14ac:dyDescent="0.25">
      <c r="C2405" s="19">
        <v>43298</v>
      </c>
      <c r="D2405" s="5" t="s">
        <v>66</v>
      </c>
      <c r="E2405" s="20">
        <v>2234</v>
      </c>
      <c r="F2405" s="20"/>
      <c r="G2405" s="20">
        <v>1</v>
      </c>
    </row>
    <row r="2406" spans="3:7" ht="30" x14ac:dyDescent="0.25">
      <c r="C2406" s="19">
        <v>43298</v>
      </c>
      <c r="D2406" s="5" t="s">
        <v>54</v>
      </c>
      <c r="E2406" s="20">
        <v>7825</v>
      </c>
      <c r="F2406" s="20"/>
      <c r="G2406" s="20">
        <v>5</v>
      </c>
    </row>
    <row r="2407" spans="3:7" ht="30" x14ac:dyDescent="0.25">
      <c r="C2407" s="19">
        <v>43298</v>
      </c>
      <c r="D2407" s="5" t="s">
        <v>126</v>
      </c>
      <c r="E2407" s="20">
        <v>4738</v>
      </c>
      <c r="F2407" s="20"/>
      <c r="G2407" s="20">
        <v>4</v>
      </c>
    </row>
    <row r="2408" spans="3:7" ht="30" x14ac:dyDescent="0.25">
      <c r="C2408" s="19">
        <v>43298</v>
      </c>
      <c r="D2408" s="5" t="s">
        <v>22</v>
      </c>
      <c r="E2408" s="20">
        <v>4330</v>
      </c>
      <c r="F2408" s="20"/>
      <c r="G2408" s="20">
        <v>1</v>
      </c>
    </row>
    <row r="2409" spans="3:7" x14ac:dyDescent="0.25">
      <c r="C2409" s="19">
        <v>43298</v>
      </c>
      <c r="D2409" s="5" t="s">
        <v>90</v>
      </c>
      <c r="E2409" s="20">
        <v>1467</v>
      </c>
      <c r="F2409" s="20"/>
      <c r="G2409" s="20">
        <v>1</v>
      </c>
    </row>
    <row r="2410" spans="3:7" ht="30" x14ac:dyDescent="0.25">
      <c r="C2410" s="19">
        <v>43298</v>
      </c>
      <c r="D2410" s="5" t="s">
        <v>198</v>
      </c>
      <c r="E2410" s="20">
        <v>681</v>
      </c>
      <c r="F2410" s="20"/>
      <c r="G2410" s="20">
        <v>1</v>
      </c>
    </row>
    <row r="2411" spans="3:7" ht="45" x14ac:dyDescent="0.25">
      <c r="C2411" s="19">
        <v>43298</v>
      </c>
      <c r="D2411" s="5" t="s">
        <v>88</v>
      </c>
      <c r="E2411" s="20">
        <v>4277</v>
      </c>
      <c r="F2411" s="20"/>
      <c r="G2411" s="20">
        <v>1</v>
      </c>
    </row>
    <row r="2412" spans="3:7" x14ac:dyDescent="0.25">
      <c r="C2412" s="19">
        <v>43298</v>
      </c>
      <c r="D2412" s="5" t="s">
        <v>169</v>
      </c>
      <c r="E2412" s="20">
        <v>3104</v>
      </c>
      <c r="F2412" s="20"/>
      <c r="G2412" s="20">
        <v>1</v>
      </c>
    </row>
    <row r="2413" spans="3:7" x14ac:dyDescent="0.25">
      <c r="C2413" s="19">
        <v>43298</v>
      </c>
      <c r="D2413" s="5" t="s">
        <v>507</v>
      </c>
      <c r="E2413" s="20">
        <v>7978</v>
      </c>
      <c r="F2413" s="20"/>
      <c r="G2413" s="20">
        <v>1</v>
      </c>
    </row>
    <row r="2414" spans="3:7" ht="30" x14ac:dyDescent="0.25">
      <c r="C2414" s="19">
        <v>43297</v>
      </c>
      <c r="D2414" s="5" t="s">
        <v>320</v>
      </c>
      <c r="E2414" s="20">
        <v>3632</v>
      </c>
      <c r="F2414" s="20">
        <v>2</v>
      </c>
      <c r="G2414" s="20"/>
    </row>
    <row r="2415" spans="3:7" x14ac:dyDescent="0.25">
      <c r="C2415" s="19">
        <v>43297</v>
      </c>
      <c r="D2415" s="5" t="s">
        <v>63</v>
      </c>
      <c r="E2415" s="20">
        <v>268</v>
      </c>
      <c r="F2415" s="20">
        <v>10</v>
      </c>
      <c r="G2415" s="20"/>
    </row>
    <row r="2416" spans="3:7" ht="30" x14ac:dyDescent="0.25">
      <c r="C2416" s="19">
        <v>43297</v>
      </c>
      <c r="D2416" s="5" t="s">
        <v>73</v>
      </c>
      <c r="E2416" s="20">
        <v>912</v>
      </c>
      <c r="F2416" s="20"/>
      <c r="G2416" s="20">
        <v>1</v>
      </c>
    </row>
    <row r="2417" spans="3:7" ht="30" x14ac:dyDescent="0.25">
      <c r="C2417" s="19">
        <v>43297</v>
      </c>
      <c r="D2417" s="5" t="s">
        <v>525</v>
      </c>
      <c r="E2417" s="20">
        <v>1480</v>
      </c>
      <c r="F2417" s="20"/>
      <c r="G2417" s="20">
        <v>1</v>
      </c>
    </row>
    <row r="2418" spans="3:7" ht="30" x14ac:dyDescent="0.25">
      <c r="C2418" s="19">
        <v>43297</v>
      </c>
      <c r="D2418" s="5" t="s">
        <v>145</v>
      </c>
      <c r="E2418" s="20">
        <v>911</v>
      </c>
      <c r="F2418" s="20">
        <v>1</v>
      </c>
      <c r="G2418" s="20"/>
    </row>
    <row r="2419" spans="3:7" ht="45" x14ac:dyDescent="0.25">
      <c r="C2419" s="19">
        <v>43297</v>
      </c>
      <c r="D2419" s="5" t="s">
        <v>232</v>
      </c>
      <c r="E2419" s="20">
        <v>332</v>
      </c>
      <c r="F2419" s="20">
        <v>1</v>
      </c>
      <c r="G2419" s="20"/>
    </row>
    <row r="2420" spans="3:7" ht="45" x14ac:dyDescent="0.25">
      <c r="C2420" s="19">
        <v>43297</v>
      </c>
      <c r="D2420" s="5" t="s">
        <v>45</v>
      </c>
      <c r="E2420" s="20">
        <v>151</v>
      </c>
      <c r="F2420" s="20">
        <v>1</v>
      </c>
      <c r="G2420" s="20"/>
    </row>
    <row r="2421" spans="3:7" ht="30" x14ac:dyDescent="0.25">
      <c r="C2421" s="19">
        <v>43297</v>
      </c>
      <c r="D2421" s="5" t="s">
        <v>186</v>
      </c>
      <c r="E2421" s="20">
        <v>8464</v>
      </c>
      <c r="F2421" s="20"/>
      <c r="G2421" s="20">
        <v>5</v>
      </c>
    </row>
    <row r="2422" spans="3:7" ht="30" x14ac:dyDescent="0.25">
      <c r="C2422" s="19">
        <v>43297</v>
      </c>
      <c r="D2422" s="5" t="s">
        <v>143</v>
      </c>
      <c r="E2422" s="20">
        <v>1262</v>
      </c>
      <c r="F2422" s="20">
        <v>1</v>
      </c>
      <c r="G2422" s="20"/>
    </row>
    <row r="2423" spans="3:7" ht="30" x14ac:dyDescent="0.25">
      <c r="C2423" s="19">
        <v>43297</v>
      </c>
      <c r="D2423" s="5" t="s">
        <v>158</v>
      </c>
      <c r="E2423" s="20">
        <v>917</v>
      </c>
      <c r="F2423" s="20"/>
      <c r="G2423" s="20">
        <v>1</v>
      </c>
    </row>
    <row r="2424" spans="3:7" ht="30" x14ac:dyDescent="0.25">
      <c r="C2424" s="19">
        <v>43297</v>
      </c>
      <c r="D2424" s="5" t="s">
        <v>152</v>
      </c>
      <c r="E2424" s="20">
        <v>4280</v>
      </c>
      <c r="F2424" s="20">
        <v>1</v>
      </c>
      <c r="G2424" s="20"/>
    </row>
    <row r="2425" spans="3:7" ht="45" x14ac:dyDescent="0.25">
      <c r="C2425" s="19">
        <v>43297</v>
      </c>
      <c r="D2425" s="5" t="s">
        <v>377</v>
      </c>
      <c r="E2425" s="20">
        <v>8986</v>
      </c>
      <c r="F2425" s="20">
        <v>110</v>
      </c>
      <c r="G2425" s="20"/>
    </row>
    <row r="2426" spans="3:7" ht="30" x14ac:dyDescent="0.25">
      <c r="C2426" s="19">
        <v>43297</v>
      </c>
      <c r="D2426" s="5" t="s">
        <v>508</v>
      </c>
      <c r="E2426" s="20">
        <v>1610</v>
      </c>
      <c r="F2426" s="20"/>
      <c r="G2426" s="20">
        <v>20</v>
      </c>
    </row>
    <row r="2427" spans="3:7" ht="45" x14ac:dyDescent="0.25">
      <c r="C2427" s="19">
        <v>43297</v>
      </c>
      <c r="D2427" s="5" t="s">
        <v>200</v>
      </c>
      <c r="E2427" s="20">
        <v>680</v>
      </c>
      <c r="F2427" s="20"/>
      <c r="G2427" s="20">
        <v>2</v>
      </c>
    </row>
    <row r="2428" spans="3:7" ht="45" x14ac:dyDescent="0.25">
      <c r="C2428" s="19">
        <v>43297</v>
      </c>
      <c r="D2428" s="5" t="s">
        <v>526</v>
      </c>
      <c r="E2428" s="20">
        <v>8166</v>
      </c>
      <c r="F2428" s="20"/>
      <c r="G2428" s="20">
        <v>1</v>
      </c>
    </row>
    <row r="2429" spans="3:7" x14ac:dyDescent="0.25">
      <c r="C2429" s="19">
        <v>43297</v>
      </c>
      <c r="D2429" s="5" t="s">
        <v>527</v>
      </c>
      <c r="E2429" s="20">
        <v>5016</v>
      </c>
      <c r="F2429" s="20"/>
      <c r="G2429" s="20">
        <v>160</v>
      </c>
    </row>
    <row r="2430" spans="3:7" ht="45" x14ac:dyDescent="0.25">
      <c r="C2430" s="19">
        <v>43297</v>
      </c>
      <c r="D2430" s="5" t="s">
        <v>523</v>
      </c>
      <c r="E2430" s="20">
        <v>1471</v>
      </c>
      <c r="F2430" s="20">
        <v>1</v>
      </c>
      <c r="G2430" s="20"/>
    </row>
    <row r="2431" spans="3:7" ht="30" x14ac:dyDescent="0.25">
      <c r="C2431" s="19">
        <v>43297</v>
      </c>
      <c r="D2431" s="5" t="s">
        <v>171</v>
      </c>
      <c r="E2431" s="20" t="s">
        <v>172</v>
      </c>
      <c r="F2431" s="20"/>
      <c r="G2431" s="20">
        <v>1</v>
      </c>
    </row>
    <row r="2432" spans="3:7" ht="30" x14ac:dyDescent="0.25">
      <c r="C2432" s="19">
        <v>43297</v>
      </c>
      <c r="D2432" s="5" t="s">
        <v>58</v>
      </c>
      <c r="E2432" s="20">
        <v>8824</v>
      </c>
      <c r="F2432" s="20"/>
      <c r="G2432" s="20">
        <v>4</v>
      </c>
    </row>
    <row r="2433" spans="3:7" ht="30" x14ac:dyDescent="0.25">
      <c r="C2433" s="19">
        <v>43297</v>
      </c>
      <c r="D2433" s="5" t="s">
        <v>211</v>
      </c>
      <c r="E2433" s="20">
        <v>9702</v>
      </c>
      <c r="F2433" s="20"/>
      <c r="G2433" s="20">
        <v>7</v>
      </c>
    </row>
    <row r="2434" spans="3:7" ht="30" x14ac:dyDescent="0.25">
      <c r="C2434" s="19">
        <v>43297</v>
      </c>
      <c r="D2434" s="5" t="s">
        <v>12</v>
      </c>
      <c r="E2434" s="20" t="s">
        <v>13</v>
      </c>
      <c r="F2434" s="20"/>
      <c r="G2434" s="20">
        <v>1</v>
      </c>
    </row>
    <row r="2435" spans="3:7" ht="30" x14ac:dyDescent="0.25">
      <c r="C2435" s="19">
        <v>43297</v>
      </c>
      <c r="D2435" s="5" t="s">
        <v>76</v>
      </c>
      <c r="E2435" s="20">
        <v>1429</v>
      </c>
      <c r="F2435" s="20"/>
      <c r="G2435" s="20">
        <v>2</v>
      </c>
    </row>
    <row r="2436" spans="3:7" ht="30" x14ac:dyDescent="0.25">
      <c r="C2436" s="19">
        <v>43297</v>
      </c>
      <c r="D2436" s="5" t="s">
        <v>65</v>
      </c>
      <c r="E2436" s="20">
        <v>256</v>
      </c>
      <c r="F2436" s="20"/>
      <c r="G2436" s="20">
        <v>2</v>
      </c>
    </row>
    <row r="2437" spans="3:7" ht="30" x14ac:dyDescent="0.25">
      <c r="C2437" s="19">
        <v>43297</v>
      </c>
      <c r="D2437" s="5" t="s">
        <v>21</v>
      </c>
      <c r="E2437" s="20">
        <v>4864</v>
      </c>
      <c r="F2437" s="20"/>
      <c r="G2437" s="20">
        <v>1</v>
      </c>
    </row>
    <row r="2438" spans="3:7" x14ac:dyDescent="0.25">
      <c r="C2438" s="19">
        <v>43297</v>
      </c>
      <c r="D2438" s="5" t="s">
        <v>20</v>
      </c>
      <c r="E2438" s="20">
        <v>1335</v>
      </c>
      <c r="F2438" s="20"/>
      <c r="G2438" s="20">
        <v>1</v>
      </c>
    </row>
    <row r="2439" spans="3:7" ht="30" x14ac:dyDescent="0.25">
      <c r="C2439" s="19">
        <v>43297</v>
      </c>
      <c r="D2439" s="5" t="s">
        <v>66</v>
      </c>
      <c r="E2439" s="20">
        <v>2234</v>
      </c>
      <c r="F2439" s="20"/>
      <c r="G2439" s="20">
        <v>9</v>
      </c>
    </row>
    <row r="2440" spans="3:7" ht="30" x14ac:dyDescent="0.25">
      <c r="C2440" s="19">
        <v>43297</v>
      </c>
      <c r="D2440" s="5" t="s">
        <v>430</v>
      </c>
      <c r="E2440" s="20">
        <v>4893</v>
      </c>
      <c r="F2440" s="20">
        <v>3</v>
      </c>
      <c r="G2440" s="20"/>
    </row>
    <row r="2441" spans="3:7" ht="30" x14ac:dyDescent="0.25">
      <c r="C2441" s="19">
        <v>43297</v>
      </c>
      <c r="D2441" s="5" t="s">
        <v>126</v>
      </c>
      <c r="E2441" s="20">
        <v>4738</v>
      </c>
      <c r="F2441" s="20"/>
      <c r="G2441" s="20">
        <v>2</v>
      </c>
    </row>
    <row r="2442" spans="3:7" ht="30" x14ac:dyDescent="0.25">
      <c r="C2442" s="19">
        <v>43297</v>
      </c>
      <c r="D2442" s="5" t="s">
        <v>142</v>
      </c>
      <c r="E2442" s="20">
        <v>1426</v>
      </c>
      <c r="F2442" s="20"/>
      <c r="G2442" s="20">
        <v>1</v>
      </c>
    </row>
    <row r="2443" spans="3:7" ht="30" x14ac:dyDescent="0.25">
      <c r="C2443" s="19">
        <v>43296</v>
      </c>
      <c r="D2443" s="5" t="s">
        <v>73</v>
      </c>
      <c r="E2443" s="20">
        <v>912</v>
      </c>
      <c r="F2443" s="20"/>
      <c r="G2443" s="20">
        <v>1</v>
      </c>
    </row>
    <row r="2444" spans="3:7" ht="45" x14ac:dyDescent="0.25">
      <c r="C2444" s="19">
        <v>43296</v>
      </c>
      <c r="D2444" s="5" t="s">
        <v>521</v>
      </c>
      <c r="E2444" s="20">
        <v>10711</v>
      </c>
      <c r="F2444" s="20"/>
      <c r="G2444" s="20">
        <v>1</v>
      </c>
    </row>
    <row r="2445" spans="3:7" ht="30" x14ac:dyDescent="0.25">
      <c r="C2445" s="19">
        <v>43295</v>
      </c>
      <c r="D2445" s="5" t="s">
        <v>67</v>
      </c>
      <c r="E2445" s="20">
        <v>913</v>
      </c>
      <c r="F2445" s="20"/>
      <c r="G2445" s="20">
        <v>2</v>
      </c>
    </row>
    <row r="2446" spans="3:7" x14ac:dyDescent="0.25">
      <c r="C2446" s="19">
        <v>43294</v>
      </c>
      <c r="D2446" s="5" t="s">
        <v>83</v>
      </c>
      <c r="E2446" s="20">
        <v>842</v>
      </c>
      <c r="F2446" s="20"/>
      <c r="G2446" s="20">
        <v>7</v>
      </c>
    </row>
    <row r="2447" spans="3:7" x14ac:dyDescent="0.25">
      <c r="C2447" s="19">
        <v>43294</v>
      </c>
      <c r="D2447" s="5" t="s">
        <v>83</v>
      </c>
      <c r="E2447" s="20">
        <v>842</v>
      </c>
      <c r="F2447" s="20"/>
      <c r="G2447" s="20">
        <v>1</v>
      </c>
    </row>
    <row r="2448" spans="3:7" ht="30" x14ac:dyDescent="0.25">
      <c r="C2448" s="19">
        <v>43294</v>
      </c>
      <c r="D2448" s="5" t="s">
        <v>126</v>
      </c>
      <c r="E2448" s="20">
        <v>4738</v>
      </c>
      <c r="F2448" s="20"/>
      <c r="G2448" s="20">
        <v>1</v>
      </c>
    </row>
    <row r="2449" spans="3:7" ht="45" x14ac:dyDescent="0.25">
      <c r="C2449" s="19">
        <v>43294</v>
      </c>
      <c r="D2449" s="5" t="s">
        <v>19</v>
      </c>
      <c r="E2449" s="20">
        <v>5709</v>
      </c>
      <c r="F2449" s="20"/>
      <c r="G2449" s="20">
        <v>200</v>
      </c>
    </row>
    <row r="2450" spans="3:7" ht="45" x14ac:dyDescent="0.25">
      <c r="C2450" s="19">
        <v>43294</v>
      </c>
      <c r="D2450" s="5" t="s">
        <v>40</v>
      </c>
      <c r="E2450" s="20">
        <v>1381</v>
      </c>
      <c r="F2450" s="20"/>
      <c r="G2450" s="20">
        <v>1</v>
      </c>
    </row>
    <row r="2451" spans="3:7" ht="30" x14ac:dyDescent="0.25">
      <c r="C2451" s="19">
        <v>43294</v>
      </c>
      <c r="D2451" s="5" t="s">
        <v>77</v>
      </c>
      <c r="E2451" s="20">
        <v>1428</v>
      </c>
      <c r="F2451" s="20"/>
      <c r="G2451" s="20">
        <v>20</v>
      </c>
    </row>
    <row r="2452" spans="3:7" ht="45" x14ac:dyDescent="0.25">
      <c r="C2452" s="19">
        <v>43294</v>
      </c>
      <c r="D2452" s="5" t="s">
        <v>253</v>
      </c>
      <c r="E2452" s="20">
        <v>482</v>
      </c>
      <c r="F2452" s="20">
        <v>4</v>
      </c>
      <c r="G2452" s="20"/>
    </row>
    <row r="2453" spans="3:7" ht="30" x14ac:dyDescent="0.25">
      <c r="C2453" s="19">
        <v>43294</v>
      </c>
      <c r="D2453" s="5" t="s">
        <v>54</v>
      </c>
      <c r="E2453" s="20">
        <v>7825</v>
      </c>
      <c r="F2453" s="20">
        <v>20</v>
      </c>
      <c r="G2453" s="20"/>
    </row>
    <row r="2454" spans="3:7" ht="30" x14ac:dyDescent="0.25">
      <c r="C2454" s="19">
        <v>43294</v>
      </c>
      <c r="D2454" s="5" t="s">
        <v>126</v>
      </c>
      <c r="E2454" s="20">
        <v>4738</v>
      </c>
      <c r="F2454" s="20">
        <v>20</v>
      </c>
      <c r="G2454" s="20"/>
    </row>
    <row r="2455" spans="3:7" x14ac:dyDescent="0.25">
      <c r="C2455" s="19">
        <v>43294</v>
      </c>
      <c r="D2455" s="5" t="s">
        <v>133</v>
      </c>
      <c r="E2455" s="20">
        <v>5728</v>
      </c>
      <c r="F2455" s="20"/>
      <c r="G2455" s="20">
        <v>1</v>
      </c>
    </row>
    <row r="2456" spans="3:7" x14ac:dyDescent="0.25">
      <c r="C2456" s="19">
        <v>43294</v>
      </c>
      <c r="D2456" s="5" t="s">
        <v>201</v>
      </c>
      <c r="E2456" s="20">
        <v>8764</v>
      </c>
      <c r="F2456" s="20"/>
      <c r="G2456" s="20">
        <v>5</v>
      </c>
    </row>
    <row r="2457" spans="3:7" ht="45" x14ac:dyDescent="0.25">
      <c r="C2457" s="19">
        <v>43294</v>
      </c>
      <c r="D2457" s="5" t="s">
        <v>221</v>
      </c>
      <c r="E2457" s="20">
        <v>4907</v>
      </c>
      <c r="F2457" s="20"/>
      <c r="G2457" s="20">
        <v>24</v>
      </c>
    </row>
    <row r="2458" spans="3:7" x14ac:dyDescent="0.25">
      <c r="C2458" s="19">
        <v>43294</v>
      </c>
      <c r="D2458" s="5" t="s">
        <v>83</v>
      </c>
      <c r="E2458" s="20">
        <v>842</v>
      </c>
      <c r="F2458" s="20"/>
      <c r="G2458" s="20">
        <v>1</v>
      </c>
    </row>
    <row r="2459" spans="3:7" ht="30" x14ac:dyDescent="0.25">
      <c r="C2459" s="19">
        <v>43294</v>
      </c>
      <c r="D2459" s="5" t="s">
        <v>100</v>
      </c>
      <c r="E2459" s="20" t="s">
        <v>101</v>
      </c>
      <c r="F2459" s="20"/>
      <c r="G2459" s="20">
        <v>1</v>
      </c>
    </row>
    <row r="2460" spans="3:7" ht="30" x14ac:dyDescent="0.25">
      <c r="C2460" s="19">
        <v>43294</v>
      </c>
      <c r="D2460" s="5" t="s">
        <v>57</v>
      </c>
      <c r="E2460" s="20">
        <v>8825</v>
      </c>
      <c r="F2460" s="20"/>
      <c r="G2460" s="20">
        <v>10</v>
      </c>
    </row>
    <row r="2461" spans="3:7" ht="45" x14ac:dyDescent="0.25">
      <c r="C2461" s="19">
        <v>43294</v>
      </c>
      <c r="D2461" s="5" t="s">
        <v>35</v>
      </c>
      <c r="E2461" s="20">
        <v>4911</v>
      </c>
      <c r="F2461" s="20"/>
      <c r="G2461" s="20">
        <v>36</v>
      </c>
    </row>
    <row r="2462" spans="3:7" ht="45" x14ac:dyDescent="0.25">
      <c r="C2462" s="19">
        <v>43294</v>
      </c>
      <c r="D2462" s="5" t="s">
        <v>35</v>
      </c>
      <c r="E2462" s="20">
        <v>4911</v>
      </c>
      <c r="F2462" s="20"/>
      <c r="G2462" s="20">
        <v>24</v>
      </c>
    </row>
    <row r="2463" spans="3:7" ht="45" x14ac:dyDescent="0.25">
      <c r="C2463" s="19">
        <v>43294</v>
      </c>
      <c r="D2463" s="5" t="s">
        <v>188</v>
      </c>
      <c r="E2463" s="20">
        <v>4910</v>
      </c>
      <c r="F2463" s="20"/>
      <c r="G2463" s="20">
        <v>24</v>
      </c>
    </row>
    <row r="2464" spans="3:7" ht="45" x14ac:dyDescent="0.25">
      <c r="C2464" s="19">
        <v>43294</v>
      </c>
      <c r="D2464" s="5" t="s">
        <v>188</v>
      </c>
      <c r="E2464" s="20">
        <v>4910</v>
      </c>
      <c r="F2464" s="20"/>
      <c r="G2464" s="20">
        <v>36</v>
      </c>
    </row>
    <row r="2465" spans="3:7" ht="30" x14ac:dyDescent="0.25">
      <c r="C2465" s="19">
        <v>43294</v>
      </c>
      <c r="D2465" s="5" t="s">
        <v>242</v>
      </c>
      <c r="E2465" s="20">
        <v>276</v>
      </c>
      <c r="F2465" s="20">
        <v>40</v>
      </c>
      <c r="G2465" s="20"/>
    </row>
    <row r="2466" spans="3:7" ht="30" x14ac:dyDescent="0.25">
      <c r="C2466" s="19">
        <v>43294</v>
      </c>
      <c r="D2466" s="5" t="s">
        <v>57</v>
      </c>
      <c r="E2466" s="20">
        <v>8825</v>
      </c>
      <c r="F2466" s="20">
        <v>50</v>
      </c>
      <c r="G2466" s="20"/>
    </row>
    <row r="2467" spans="3:7" ht="45" x14ac:dyDescent="0.25">
      <c r="C2467" s="19">
        <v>43294</v>
      </c>
      <c r="D2467" s="5" t="s">
        <v>61</v>
      </c>
      <c r="E2467" s="20">
        <v>874</v>
      </c>
      <c r="F2467" s="20">
        <v>10</v>
      </c>
      <c r="G2467" s="20"/>
    </row>
    <row r="2468" spans="3:7" ht="45" x14ac:dyDescent="0.25">
      <c r="C2468" s="19">
        <v>43294</v>
      </c>
      <c r="D2468" s="5" t="s">
        <v>35</v>
      </c>
      <c r="E2468" s="20">
        <v>4911</v>
      </c>
      <c r="F2468" s="20">
        <v>144</v>
      </c>
      <c r="G2468" s="20"/>
    </row>
    <row r="2469" spans="3:7" ht="45" x14ac:dyDescent="0.25">
      <c r="C2469" s="19">
        <v>43294</v>
      </c>
      <c r="D2469" s="5" t="s">
        <v>188</v>
      </c>
      <c r="E2469" s="20">
        <v>4910</v>
      </c>
      <c r="F2469" s="20">
        <v>144</v>
      </c>
      <c r="G2469" s="20"/>
    </row>
    <row r="2470" spans="3:7" ht="30" x14ac:dyDescent="0.25">
      <c r="C2470" s="19">
        <v>43294</v>
      </c>
      <c r="D2470" s="5" t="s">
        <v>178</v>
      </c>
      <c r="E2470" s="20" t="s">
        <v>179</v>
      </c>
      <c r="F2470" s="20">
        <v>3</v>
      </c>
      <c r="G2470" s="20"/>
    </row>
    <row r="2471" spans="3:7" ht="30" x14ac:dyDescent="0.25">
      <c r="C2471" s="19">
        <v>43294</v>
      </c>
      <c r="D2471" s="5" t="s">
        <v>108</v>
      </c>
      <c r="E2471" s="20" t="s">
        <v>109</v>
      </c>
      <c r="F2471" s="20">
        <v>5</v>
      </c>
      <c r="G2471" s="20"/>
    </row>
    <row r="2472" spans="3:7" x14ac:dyDescent="0.25">
      <c r="C2472" s="19">
        <v>43294</v>
      </c>
      <c r="D2472" s="5" t="s">
        <v>201</v>
      </c>
      <c r="E2472" s="20">
        <v>8764</v>
      </c>
      <c r="F2472" s="20"/>
      <c r="G2472" s="20">
        <v>1</v>
      </c>
    </row>
    <row r="2473" spans="3:7" x14ac:dyDescent="0.25">
      <c r="C2473" s="19">
        <v>43294</v>
      </c>
      <c r="D2473" s="5" t="s">
        <v>91</v>
      </c>
      <c r="E2473" s="20">
        <v>1465</v>
      </c>
      <c r="F2473" s="20"/>
      <c r="G2473" s="20">
        <v>1</v>
      </c>
    </row>
    <row r="2474" spans="3:7" x14ac:dyDescent="0.25">
      <c r="C2474" s="19">
        <v>43294</v>
      </c>
      <c r="D2474" s="5" t="s">
        <v>201</v>
      </c>
      <c r="E2474" s="20">
        <v>8764</v>
      </c>
      <c r="F2474" s="20"/>
      <c r="G2474" s="20">
        <v>20</v>
      </c>
    </row>
    <row r="2475" spans="3:7" x14ac:dyDescent="0.25">
      <c r="C2475" s="19">
        <v>43294</v>
      </c>
      <c r="D2475" s="5" t="s">
        <v>201</v>
      </c>
      <c r="E2475" s="20">
        <v>8764</v>
      </c>
      <c r="F2475" s="20">
        <v>50</v>
      </c>
      <c r="G2475" s="20"/>
    </row>
    <row r="2476" spans="3:7" ht="30" x14ac:dyDescent="0.25">
      <c r="C2476" s="19">
        <v>43294</v>
      </c>
      <c r="D2476" s="5" t="s">
        <v>33</v>
      </c>
      <c r="E2476" s="20">
        <v>392</v>
      </c>
      <c r="F2476" s="20"/>
      <c r="G2476" s="20">
        <v>1</v>
      </c>
    </row>
    <row r="2477" spans="3:7" x14ac:dyDescent="0.25">
      <c r="C2477" s="19">
        <v>43294</v>
      </c>
      <c r="D2477" s="5" t="s">
        <v>36</v>
      </c>
      <c r="E2477" s="20">
        <v>7934</v>
      </c>
      <c r="F2477" s="20"/>
      <c r="G2477" s="20">
        <v>28</v>
      </c>
    </row>
    <row r="2478" spans="3:7" x14ac:dyDescent="0.25">
      <c r="C2478" s="19">
        <v>43294</v>
      </c>
      <c r="D2478" s="5" t="s">
        <v>208</v>
      </c>
      <c r="E2478" s="20">
        <v>7933</v>
      </c>
      <c r="F2478" s="20"/>
      <c r="G2478" s="20">
        <v>20</v>
      </c>
    </row>
    <row r="2479" spans="3:7" ht="75" x14ac:dyDescent="0.25">
      <c r="C2479" s="19">
        <v>43294</v>
      </c>
      <c r="D2479" s="5" t="s">
        <v>85</v>
      </c>
      <c r="E2479" s="20">
        <v>728</v>
      </c>
      <c r="F2479" s="20"/>
      <c r="G2479" s="20">
        <v>1</v>
      </c>
    </row>
    <row r="2480" spans="3:7" ht="30" x14ac:dyDescent="0.25">
      <c r="C2480" s="19">
        <v>43294</v>
      </c>
      <c r="D2480" s="5" t="s">
        <v>42</v>
      </c>
      <c r="E2480" s="20">
        <v>187</v>
      </c>
      <c r="F2480" s="20"/>
      <c r="G2480" s="20">
        <v>50</v>
      </c>
    </row>
    <row r="2481" spans="3:7" ht="30" x14ac:dyDescent="0.25">
      <c r="C2481" s="19">
        <v>43294</v>
      </c>
      <c r="D2481" s="5" t="s">
        <v>218</v>
      </c>
      <c r="E2481" s="20">
        <v>981</v>
      </c>
      <c r="F2481" s="20"/>
      <c r="G2481" s="20">
        <v>50</v>
      </c>
    </row>
    <row r="2482" spans="3:7" ht="30" x14ac:dyDescent="0.25">
      <c r="C2482" s="19">
        <v>43294</v>
      </c>
      <c r="D2482" s="5" t="s">
        <v>219</v>
      </c>
      <c r="E2482" s="20">
        <v>980</v>
      </c>
      <c r="F2482" s="20"/>
      <c r="G2482" s="20">
        <v>50</v>
      </c>
    </row>
    <row r="2483" spans="3:7" ht="45" x14ac:dyDescent="0.25">
      <c r="C2483" s="19">
        <v>43294</v>
      </c>
      <c r="D2483" s="5" t="s">
        <v>148</v>
      </c>
      <c r="E2483" s="20">
        <v>333</v>
      </c>
      <c r="F2483" s="20"/>
      <c r="G2483" s="20">
        <v>2</v>
      </c>
    </row>
    <row r="2484" spans="3:7" ht="45" x14ac:dyDescent="0.25">
      <c r="C2484" s="19">
        <v>43294</v>
      </c>
      <c r="D2484" s="5" t="s">
        <v>232</v>
      </c>
      <c r="E2484" s="20">
        <v>332</v>
      </c>
      <c r="F2484" s="20"/>
      <c r="G2484" s="20">
        <v>3</v>
      </c>
    </row>
    <row r="2485" spans="3:7" ht="45" x14ac:dyDescent="0.25">
      <c r="C2485" s="19">
        <v>43294</v>
      </c>
      <c r="D2485" s="5" t="s">
        <v>46</v>
      </c>
      <c r="E2485" s="20">
        <v>331</v>
      </c>
      <c r="F2485" s="20"/>
      <c r="G2485" s="20">
        <v>5</v>
      </c>
    </row>
    <row r="2486" spans="3:7" ht="30" x14ac:dyDescent="0.25">
      <c r="C2486" s="19">
        <v>43294</v>
      </c>
      <c r="D2486" s="5" t="s">
        <v>187</v>
      </c>
      <c r="E2486" s="20">
        <v>1592</v>
      </c>
      <c r="F2486" s="20"/>
      <c r="G2486" s="20">
        <v>100</v>
      </c>
    </row>
    <row r="2487" spans="3:7" ht="30" x14ac:dyDescent="0.25">
      <c r="C2487" s="19">
        <v>43294</v>
      </c>
      <c r="D2487" s="5" t="s">
        <v>33</v>
      </c>
      <c r="E2487" s="20">
        <v>392</v>
      </c>
      <c r="F2487" s="20"/>
      <c r="G2487" s="20">
        <v>1</v>
      </c>
    </row>
    <row r="2488" spans="3:7" ht="45" x14ac:dyDescent="0.25">
      <c r="C2488" s="19">
        <v>43294</v>
      </c>
      <c r="D2488" s="5" t="s">
        <v>233</v>
      </c>
      <c r="E2488" s="20">
        <v>4909</v>
      </c>
      <c r="F2488" s="20"/>
      <c r="G2488" s="20">
        <v>12</v>
      </c>
    </row>
    <row r="2489" spans="3:7" x14ac:dyDescent="0.25">
      <c r="C2489" s="19">
        <v>43294</v>
      </c>
      <c r="D2489" s="5" t="s">
        <v>103</v>
      </c>
      <c r="E2489" s="20">
        <v>7366</v>
      </c>
      <c r="F2489" s="20"/>
      <c r="G2489" s="20">
        <v>4</v>
      </c>
    </row>
    <row r="2490" spans="3:7" ht="30" x14ac:dyDescent="0.25">
      <c r="C2490" s="19">
        <v>43294</v>
      </c>
      <c r="D2490" s="5" t="s">
        <v>18</v>
      </c>
      <c r="E2490" s="20">
        <v>726</v>
      </c>
      <c r="F2490" s="20"/>
      <c r="G2490" s="20">
        <v>1</v>
      </c>
    </row>
    <row r="2491" spans="3:7" x14ac:dyDescent="0.25">
      <c r="C2491" s="19">
        <v>43294</v>
      </c>
      <c r="D2491" s="5" t="s">
        <v>36</v>
      </c>
      <c r="E2491" s="20">
        <v>7934</v>
      </c>
      <c r="F2491" s="20"/>
      <c r="G2491" s="20">
        <v>10</v>
      </c>
    </row>
    <row r="2492" spans="3:7" x14ac:dyDescent="0.25">
      <c r="C2492" s="19">
        <v>43294</v>
      </c>
      <c r="D2492" s="5" t="s">
        <v>208</v>
      </c>
      <c r="E2492" s="20">
        <v>7933</v>
      </c>
      <c r="F2492" s="20"/>
      <c r="G2492" s="20">
        <v>10</v>
      </c>
    </row>
    <row r="2493" spans="3:7" ht="30" x14ac:dyDescent="0.25">
      <c r="C2493" s="19">
        <v>43294</v>
      </c>
      <c r="D2493" s="5" t="s">
        <v>65</v>
      </c>
      <c r="E2493" s="20">
        <v>256</v>
      </c>
      <c r="F2493" s="20"/>
      <c r="G2493" s="20">
        <v>5</v>
      </c>
    </row>
    <row r="2494" spans="3:7" x14ac:dyDescent="0.25">
      <c r="C2494" s="19">
        <v>43294</v>
      </c>
      <c r="D2494" s="5" t="s">
        <v>34</v>
      </c>
      <c r="E2494" s="20">
        <v>520</v>
      </c>
      <c r="F2494" s="20"/>
      <c r="G2494" s="20">
        <v>2</v>
      </c>
    </row>
    <row r="2495" spans="3:7" x14ac:dyDescent="0.25">
      <c r="C2495" s="19">
        <v>43294</v>
      </c>
      <c r="D2495" s="5" t="s">
        <v>27</v>
      </c>
      <c r="E2495" s="20">
        <v>537</v>
      </c>
      <c r="F2495" s="20"/>
      <c r="G2495" s="20">
        <v>1</v>
      </c>
    </row>
    <row r="2496" spans="3:7" ht="45" x14ac:dyDescent="0.25">
      <c r="C2496" s="19">
        <v>43294</v>
      </c>
      <c r="D2496" s="5" t="s">
        <v>29</v>
      </c>
      <c r="E2496" s="20">
        <v>610</v>
      </c>
      <c r="F2496" s="20"/>
      <c r="G2496" s="20">
        <v>2</v>
      </c>
    </row>
    <row r="2497" spans="3:7" x14ac:dyDescent="0.25">
      <c r="C2497" s="19">
        <v>43294</v>
      </c>
      <c r="D2497" s="5" t="s">
        <v>237</v>
      </c>
      <c r="E2497" s="20">
        <v>643</v>
      </c>
      <c r="F2497" s="20"/>
      <c r="G2497" s="20">
        <v>1</v>
      </c>
    </row>
    <row r="2498" spans="3:7" ht="30" x14ac:dyDescent="0.25">
      <c r="C2498" s="19">
        <v>43294</v>
      </c>
      <c r="D2498" s="5" t="s">
        <v>240</v>
      </c>
      <c r="E2498" s="20">
        <v>4520</v>
      </c>
      <c r="F2498" s="20"/>
      <c r="G2498" s="20">
        <v>1</v>
      </c>
    </row>
    <row r="2499" spans="3:7" ht="30" x14ac:dyDescent="0.25">
      <c r="C2499" s="19">
        <v>43294</v>
      </c>
      <c r="D2499" s="5" t="s">
        <v>54</v>
      </c>
      <c r="E2499" s="20">
        <v>7825</v>
      </c>
      <c r="F2499" s="20"/>
      <c r="G2499" s="20">
        <v>1</v>
      </c>
    </row>
    <row r="2500" spans="3:7" ht="30" x14ac:dyDescent="0.25">
      <c r="C2500" s="19">
        <v>43294</v>
      </c>
      <c r="D2500" s="5" t="s">
        <v>56</v>
      </c>
      <c r="E2500" s="20">
        <v>2270</v>
      </c>
      <c r="F2500" s="20"/>
      <c r="G2500" s="20">
        <v>1</v>
      </c>
    </row>
    <row r="2501" spans="3:7" ht="30" x14ac:dyDescent="0.25">
      <c r="C2501" s="19">
        <v>43294</v>
      </c>
      <c r="D2501" s="5" t="s">
        <v>58</v>
      </c>
      <c r="E2501" s="20">
        <v>8824</v>
      </c>
      <c r="F2501" s="20"/>
      <c r="G2501" s="20">
        <v>2</v>
      </c>
    </row>
    <row r="2502" spans="3:7" ht="30" x14ac:dyDescent="0.25">
      <c r="C2502" s="19">
        <v>43294</v>
      </c>
      <c r="D2502" s="5" t="s">
        <v>59</v>
      </c>
      <c r="E2502" s="20">
        <v>8823</v>
      </c>
      <c r="F2502" s="20"/>
      <c r="G2502" s="20">
        <v>2</v>
      </c>
    </row>
    <row r="2503" spans="3:7" x14ac:dyDescent="0.25">
      <c r="C2503" s="19">
        <v>43294</v>
      </c>
      <c r="D2503" s="5" t="s">
        <v>8</v>
      </c>
      <c r="E2503" s="20">
        <v>7094</v>
      </c>
      <c r="F2503" s="20"/>
      <c r="G2503" s="20">
        <v>2</v>
      </c>
    </row>
    <row r="2504" spans="3:7" ht="45" x14ac:dyDescent="0.25">
      <c r="C2504" s="19">
        <v>43294</v>
      </c>
      <c r="D2504" s="5" t="s">
        <v>61</v>
      </c>
      <c r="E2504" s="20">
        <v>874</v>
      </c>
      <c r="F2504" s="20"/>
      <c r="G2504" s="20">
        <v>1</v>
      </c>
    </row>
    <row r="2505" spans="3:7" ht="30" x14ac:dyDescent="0.25">
      <c r="C2505" s="19">
        <v>43294</v>
      </c>
      <c r="D2505" s="5" t="s">
        <v>32</v>
      </c>
      <c r="E2505" s="20">
        <v>4523</v>
      </c>
      <c r="F2505" s="20"/>
      <c r="G2505" s="20">
        <v>10</v>
      </c>
    </row>
    <row r="2506" spans="3:7" ht="30" x14ac:dyDescent="0.25">
      <c r="C2506" s="19">
        <v>43294</v>
      </c>
      <c r="D2506" s="5" t="s">
        <v>167</v>
      </c>
      <c r="E2506" s="20">
        <v>1587</v>
      </c>
      <c r="F2506" s="20"/>
      <c r="G2506" s="20">
        <v>2</v>
      </c>
    </row>
    <row r="2507" spans="3:7" x14ac:dyDescent="0.25">
      <c r="C2507" s="19">
        <v>43294</v>
      </c>
      <c r="D2507" s="5" t="s">
        <v>103</v>
      </c>
      <c r="E2507" s="20">
        <v>7366</v>
      </c>
      <c r="F2507" s="20"/>
      <c r="G2507" s="20">
        <v>6</v>
      </c>
    </row>
    <row r="2508" spans="3:7" ht="45" x14ac:dyDescent="0.25">
      <c r="C2508" s="19">
        <v>43294</v>
      </c>
      <c r="D2508" s="5" t="s">
        <v>26</v>
      </c>
      <c r="E2508" s="20">
        <v>476</v>
      </c>
      <c r="F2508" s="20"/>
      <c r="G2508" s="20">
        <v>5</v>
      </c>
    </row>
    <row r="2509" spans="3:7" ht="45" x14ac:dyDescent="0.25">
      <c r="C2509" s="19">
        <v>43294</v>
      </c>
      <c r="D2509" s="5" t="s">
        <v>64</v>
      </c>
      <c r="E2509" s="20">
        <v>7623</v>
      </c>
      <c r="F2509" s="20"/>
      <c r="G2509" s="20">
        <v>6</v>
      </c>
    </row>
    <row r="2510" spans="3:7" x14ac:dyDescent="0.25">
      <c r="C2510" s="19">
        <v>43294</v>
      </c>
      <c r="D2510" s="5" t="s">
        <v>251</v>
      </c>
      <c r="E2510" s="20">
        <v>7088</v>
      </c>
      <c r="F2510" s="20"/>
      <c r="G2510" s="20">
        <v>10</v>
      </c>
    </row>
    <row r="2511" spans="3:7" ht="30" x14ac:dyDescent="0.25">
      <c r="C2511" s="19">
        <v>43294</v>
      </c>
      <c r="D2511" s="5" t="s">
        <v>5</v>
      </c>
      <c r="E2511" s="20">
        <v>1445</v>
      </c>
      <c r="F2511" s="20"/>
      <c r="G2511" s="20">
        <v>100</v>
      </c>
    </row>
    <row r="2512" spans="3:7" ht="30" x14ac:dyDescent="0.25">
      <c r="C2512" s="19">
        <v>43293</v>
      </c>
      <c r="D2512" s="5" t="s">
        <v>528</v>
      </c>
      <c r="E2512" s="20">
        <v>10709</v>
      </c>
      <c r="F2512" s="20"/>
      <c r="G2512" s="20">
        <v>1</v>
      </c>
    </row>
    <row r="2513" spans="3:7" ht="45" x14ac:dyDescent="0.25">
      <c r="C2513" s="19">
        <v>43293</v>
      </c>
      <c r="D2513" s="5" t="s">
        <v>35</v>
      </c>
      <c r="E2513" s="20">
        <v>4911</v>
      </c>
      <c r="F2513" s="20"/>
      <c r="G2513" s="20">
        <v>1</v>
      </c>
    </row>
    <row r="2514" spans="3:7" ht="30" x14ac:dyDescent="0.25">
      <c r="C2514" s="19">
        <v>43293</v>
      </c>
      <c r="D2514" s="5" t="s">
        <v>209</v>
      </c>
      <c r="E2514" s="20">
        <v>174</v>
      </c>
      <c r="F2514" s="20"/>
      <c r="G2514" s="20">
        <v>1</v>
      </c>
    </row>
    <row r="2515" spans="3:7" ht="30" x14ac:dyDescent="0.25">
      <c r="C2515" s="19">
        <v>43293</v>
      </c>
      <c r="D2515" s="5" t="s">
        <v>199</v>
      </c>
      <c r="E2515" s="20">
        <v>676</v>
      </c>
      <c r="F2515" s="20"/>
      <c r="G2515" s="20">
        <v>5</v>
      </c>
    </row>
    <row r="2516" spans="3:7" ht="30" x14ac:dyDescent="0.25">
      <c r="C2516" s="19">
        <v>43293</v>
      </c>
      <c r="D2516" s="5" t="s">
        <v>197</v>
      </c>
      <c r="E2516" s="20">
        <v>678</v>
      </c>
      <c r="F2516" s="20"/>
      <c r="G2516" s="20">
        <v>5</v>
      </c>
    </row>
    <row r="2517" spans="3:7" ht="30" x14ac:dyDescent="0.25">
      <c r="C2517" s="19">
        <v>43293</v>
      </c>
      <c r="D2517" s="5" t="s">
        <v>198</v>
      </c>
      <c r="E2517" s="20">
        <v>681</v>
      </c>
      <c r="F2517" s="20"/>
      <c r="G2517" s="20">
        <v>5</v>
      </c>
    </row>
    <row r="2518" spans="3:7" ht="30" x14ac:dyDescent="0.25">
      <c r="C2518" s="19">
        <v>43293</v>
      </c>
      <c r="D2518" s="5" t="s">
        <v>196</v>
      </c>
      <c r="E2518" s="20">
        <v>705</v>
      </c>
      <c r="F2518" s="20"/>
      <c r="G2518" s="20">
        <v>5</v>
      </c>
    </row>
    <row r="2519" spans="3:7" ht="45" x14ac:dyDescent="0.25">
      <c r="C2519" s="19">
        <v>43293</v>
      </c>
      <c r="D2519" s="5" t="s">
        <v>89</v>
      </c>
      <c r="E2519" s="20">
        <v>155</v>
      </c>
      <c r="F2519" s="20"/>
      <c r="G2519" s="20">
        <v>5</v>
      </c>
    </row>
    <row r="2520" spans="3:7" ht="45" x14ac:dyDescent="0.25">
      <c r="C2520" s="19">
        <v>43293</v>
      </c>
      <c r="D2520" s="5" t="s">
        <v>200</v>
      </c>
      <c r="E2520" s="20">
        <v>680</v>
      </c>
      <c r="F2520" s="20"/>
      <c r="G2520" s="20">
        <v>5</v>
      </c>
    </row>
    <row r="2521" spans="3:7" ht="45" x14ac:dyDescent="0.25">
      <c r="C2521" s="19">
        <v>43293</v>
      </c>
      <c r="D2521" s="5" t="s">
        <v>202</v>
      </c>
      <c r="E2521" s="20">
        <v>693</v>
      </c>
      <c r="F2521" s="20"/>
      <c r="G2521" s="20">
        <v>5</v>
      </c>
    </row>
    <row r="2522" spans="3:7" x14ac:dyDescent="0.25">
      <c r="C2522" s="19">
        <v>43293</v>
      </c>
      <c r="D2522" s="5" t="s">
        <v>60</v>
      </c>
      <c r="E2522" s="20">
        <v>7085</v>
      </c>
      <c r="F2522" s="20">
        <v>80</v>
      </c>
      <c r="G2522" s="20"/>
    </row>
    <row r="2523" spans="3:7" ht="30" x14ac:dyDescent="0.25">
      <c r="C2523" s="19">
        <v>43293</v>
      </c>
      <c r="D2523" s="5" t="s">
        <v>5</v>
      </c>
      <c r="E2523" s="20">
        <v>1445</v>
      </c>
      <c r="F2523" s="20"/>
      <c r="G2523" s="20">
        <v>100</v>
      </c>
    </row>
    <row r="2524" spans="3:7" ht="30" x14ac:dyDescent="0.25">
      <c r="C2524" s="19">
        <v>43293</v>
      </c>
      <c r="D2524" s="5" t="s">
        <v>294</v>
      </c>
      <c r="E2524" s="20">
        <v>1554</v>
      </c>
      <c r="F2524" s="20"/>
      <c r="G2524" s="20">
        <v>1</v>
      </c>
    </row>
    <row r="2525" spans="3:7" ht="30" x14ac:dyDescent="0.25">
      <c r="C2525" s="19">
        <v>43293</v>
      </c>
      <c r="D2525" s="5" t="s">
        <v>255</v>
      </c>
      <c r="E2525" s="20">
        <v>1002</v>
      </c>
      <c r="F2525" s="20"/>
      <c r="G2525" s="20">
        <v>1</v>
      </c>
    </row>
    <row r="2526" spans="3:7" x14ac:dyDescent="0.25">
      <c r="C2526" s="19">
        <v>43293</v>
      </c>
      <c r="D2526" s="5" t="s">
        <v>83</v>
      </c>
      <c r="E2526" s="20">
        <v>842</v>
      </c>
      <c r="F2526" s="20"/>
      <c r="G2526" s="20">
        <v>3</v>
      </c>
    </row>
    <row r="2527" spans="3:7" ht="30" x14ac:dyDescent="0.25">
      <c r="C2527" s="19">
        <v>43293</v>
      </c>
      <c r="D2527" s="5" t="s">
        <v>529</v>
      </c>
      <c r="E2527" s="20">
        <v>10760</v>
      </c>
      <c r="F2527" s="20">
        <v>6</v>
      </c>
      <c r="G2527" s="20"/>
    </row>
    <row r="2528" spans="3:7" ht="45" x14ac:dyDescent="0.25">
      <c r="C2528" s="19">
        <v>43293</v>
      </c>
      <c r="D2528" s="5" t="s">
        <v>520</v>
      </c>
      <c r="E2528" s="20">
        <v>904</v>
      </c>
      <c r="F2528" s="20">
        <v>5</v>
      </c>
      <c r="G2528" s="20"/>
    </row>
    <row r="2529" spans="3:7" ht="45" x14ac:dyDescent="0.25">
      <c r="C2529" s="19">
        <v>43293</v>
      </c>
      <c r="D2529" s="5" t="s">
        <v>156</v>
      </c>
      <c r="E2529" s="20">
        <v>1470</v>
      </c>
      <c r="F2529" s="20">
        <v>10</v>
      </c>
      <c r="G2529" s="20"/>
    </row>
    <row r="2530" spans="3:7" ht="60" x14ac:dyDescent="0.25">
      <c r="C2530" s="19">
        <v>43293</v>
      </c>
      <c r="D2530" s="5" t="s">
        <v>81</v>
      </c>
      <c r="E2530" s="20">
        <v>8957</v>
      </c>
      <c r="F2530" s="20">
        <v>4</v>
      </c>
      <c r="G2530" s="20"/>
    </row>
    <row r="2531" spans="3:7" ht="30" x14ac:dyDescent="0.25">
      <c r="C2531" s="19">
        <v>43293</v>
      </c>
      <c r="D2531" s="5" t="s">
        <v>271</v>
      </c>
      <c r="E2531" s="20">
        <v>3625</v>
      </c>
      <c r="F2531" s="20">
        <v>40</v>
      </c>
      <c r="G2531" s="20"/>
    </row>
    <row r="2532" spans="3:7" ht="30" x14ac:dyDescent="0.25">
      <c r="C2532" s="19">
        <v>43293</v>
      </c>
      <c r="D2532" s="5" t="s">
        <v>299</v>
      </c>
      <c r="E2532" s="20">
        <v>1494</v>
      </c>
      <c r="F2532" s="20">
        <v>10</v>
      </c>
      <c r="G2532" s="20"/>
    </row>
    <row r="2533" spans="3:7" ht="45" x14ac:dyDescent="0.25">
      <c r="C2533" s="19">
        <v>43293</v>
      </c>
      <c r="D2533" s="5" t="s">
        <v>41</v>
      </c>
      <c r="E2533" s="20">
        <v>765</v>
      </c>
      <c r="F2533" s="20">
        <v>8</v>
      </c>
      <c r="G2533" s="20"/>
    </row>
    <row r="2534" spans="3:7" ht="45" x14ac:dyDescent="0.25">
      <c r="C2534" s="19">
        <v>43293</v>
      </c>
      <c r="D2534" s="5" t="s">
        <v>256</v>
      </c>
      <c r="E2534" s="20">
        <v>768</v>
      </c>
      <c r="F2534" s="20">
        <v>8</v>
      </c>
      <c r="G2534" s="20"/>
    </row>
    <row r="2535" spans="3:7" x14ac:dyDescent="0.25">
      <c r="C2535" s="19">
        <v>43293</v>
      </c>
      <c r="D2535" s="5" t="s">
        <v>467</v>
      </c>
      <c r="E2535" s="20">
        <v>527</v>
      </c>
      <c r="F2535" s="20">
        <v>6</v>
      </c>
      <c r="G2535" s="20"/>
    </row>
    <row r="2536" spans="3:7" ht="45" x14ac:dyDescent="0.25">
      <c r="C2536" s="19">
        <v>43293</v>
      </c>
      <c r="D2536" s="5" t="s">
        <v>105</v>
      </c>
      <c r="E2536" s="20">
        <v>1006</v>
      </c>
      <c r="F2536" s="20">
        <v>8</v>
      </c>
      <c r="G2536" s="20"/>
    </row>
    <row r="2537" spans="3:7" ht="30" x14ac:dyDescent="0.25">
      <c r="C2537" s="19">
        <v>43293</v>
      </c>
      <c r="D2537" s="5" t="s">
        <v>71</v>
      </c>
      <c r="E2537" s="20">
        <v>1435</v>
      </c>
      <c r="F2537" s="20">
        <v>20</v>
      </c>
      <c r="G2537" s="20"/>
    </row>
    <row r="2538" spans="3:7" ht="45" x14ac:dyDescent="0.25">
      <c r="C2538" s="19">
        <v>43293</v>
      </c>
      <c r="D2538" s="5" t="s">
        <v>94</v>
      </c>
      <c r="E2538" s="20">
        <v>289</v>
      </c>
      <c r="F2538" s="20">
        <v>8</v>
      </c>
      <c r="G2538" s="20"/>
    </row>
    <row r="2539" spans="3:7" ht="30" x14ac:dyDescent="0.25">
      <c r="C2539" s="19">
        <v>43293</v>
      </c>
      <c r="D2539" s="5" t="s">
        <v>92</v>
      </c>
      <c r="E2539" s="20">
        <v>1007</v>
      </c>
      <c r="F2539" s="20">
        <v>10</v>
      </c>
      <c r="G2539" s="20"/>
    </row>
    <row r="2540" spans="3:7" ht="30" x14ac:dyDescent="0.25">
      <c r="C2540" s="19">
        <v>43293</v>
      </c>
      <c r="D2540" s="5" t="s">
        <v>126</v>
      </c>
      <c r="E2540" s="20">
        <v>4738</v>
      </c>
      <c r="F2540" s="20"/>
      <c r="G2540" s="20">
        <v>1</v>
      </c>
    </row>
    <row r="2541" spans="3:7" x14ac:dyDescent="0.25">
      <c r="C2541" s="19">
        <v>43293</v>
      </c>
      <c r="D2541" s="5" t="s">
        <v>91</v>
      </c>
      <c r="E2541" s="20">
        <v>1465</v>
      </c>
      <c r="F2541" s="20"/>
      <c r="G2541" s="20">
        <v>2</v>
      </c>
    </row>
    <row r="2542" spans="3:7" ht="30" x14ac:dyDescent="0.25">
      <c r="C2542" s="19">
        <v>43293</v>
      </c>
      <c r="D2542" s="5" t="s">
        <v>123</v>
      </c>
      <c r="E2542" s="20">
        <v>9170</v>
      </c>
      <c r="F2542" s="20"/>
      <c r="G2542" s="20">
        <v>1</v>
      </c>
    </row>
    <row r="2543" spans="3:7" ht="30" x14ac:dyDescent="0.25">
      <c r="C2543" s="19">
        <v>43293</v>
      </c>
      <c r="D2543" s="5" t="s">
        <v>450</v>
      </c>
      <c r="E2543" s="20">
        <v>7093</v>
      </c>
      <c r="F2543" s="20"/>
      <c r="G2543" s="20">
        <v>4</v>
      </c>
    </row>
    <row r="2544" spans="3:7" x14ac:dyDescent="0.25">
      <c r="C2544" s="19">
        <v>43293</v>
      </c>
      <c r="D2544" s="5" t="s">
        <v>205</v>
      </c>
      <c r="E2544" s="20">
        <v>7084</v>
      </c>
      <c r="F2544" s="20"/>
      <c r="G2544" s="20">
        <v>4</v>
      </c>
    </row>
    <row r="2545" spans="3:7" ht="30" x14ac:dyDescent="0.25">
      <c r="C2545" s="19">
        <v>43293</v>
      </c>
      <c r="D2545" s="5" t="s">
        <v>24</v>
      </c>
      <c r="E2545" s="20">
        <v>7087</v>
      </c>
      <c r="F2545" s="20"/>
      <c r="G2545" s="20">
        <v>4</v>
      </c>
    </row>
    <row r="2546" spans="3:7" ht="30" x14ac:dyDescent="0.25">
      <c r="C2546" s="19">
        <v>43293</v>
      </c>
      <c r="D2546" s="5" t="s">
        <v>300</v>
      </c>
      <c r="E2546" s="20">
        <v>175</v>
      </c>
      <c r="F2546" s="20"/>
      <c r="G2546" s="20">
        <v>2</v>
      </c>
    </row>
    <row r="2547" spans="3:7" ht="30" x14ac:dyDescent="0.25">
      <c r="C2547" s="19">
        <v>43293</v>
      </c>
      <c r="D2547" s="5" t="s">
        <v>209</v>
      </c>
      <c r="E2547" s="20">
        <v>174</v>
      </c>
      <c r="F2547" s="20"/>
      <c r="G2547" s="20">
        <v>2</v>
      </c>
    </row>
    <row r="2548" spans="3:7" ht="45" x14ac:dyDescent="0.25">
      <c r="C2548" s="19">
        <v>43293</v>
      </c>
      <c r="D2548" s="5" t="s">
        <v>400</v>
      </c>
      <c r="E2548" s="20">
        <v>177</v>
      </c>
      <c r="F2548" s="20"/>
      <c r="G2548" s="20">
        <v>2</v>
      </c>
    </row>
    <row r="2549" spans="3:7" ht="30" x14ac:dyDescent="0.25">
      <c r="C2549" s="19">
        <v>43293</v>
      </c>
      <c r="D2549" s="5" t="s">
        <v>210</v>
      </c>
      <c r="E2549" s="20">
        <v>178</v>
      </c>
      <c r="F2549" s="20"/>
      <c r="G2549" s="20">
        <v>2</v>
      </c>
    </row>
    <row r="2550" spans="3:7" ht="30" x14ac:dyDescent="0.25">
      <c r="C2550" s="19">
        <v>43293</v>
      </c>
      <c r="D2550" s="5" t="s">
        <v>485</v>
      </c>
      <c r="E2550" s="20">
        <v>8286</v>
      </c>
      <c r="F2550" s="20"/>
      <c r="G2550" s="20">
        <v>17</v>
      </c>
    </row>
    <row r="2551" spans="3:7" ht="30" x14ac:dyDescent="0.25">
      <c r="C2551" s="19">
        <v>43293</v>
      </c>
      <c r="D2551" s="5" t="s">
        <v>468</v>
      </c>
      <c r="E2551" s="20">
        <v>374</v>
      </c>
      <c r="F2551" s="20"/>
      <c r="G2551" s="20">
        <v>400</v>
      </c>
    </row>
    <row r="2552" spans="3:7" ht="30" x14ac:dyDescent="0.25">
      <c r="C2552" s="19">
        <v>43293</v>
      </c>
      <c r="D2552" s="5" t="s">
        <v>505</v>
      </c>
      <c r="E2552" s="20">
        <v>371</v>
      </c>
      <c r="F2552" s="20"/>
      <c r="G2552" s="20">
        <v>200</v>
      </c>
    </row>
    <row r="2553" spans="3:7" ht="30" x14ac:dyDescent="0.25">
      <c r="C2553" s="19">
        <v>43293</v>
      </c>
      <c r="D2553" s="5" t="s">
        <v>497</v>
      </c>
      <c r="E2553" s="20">
        <v>236</v>
      </c>
      <c r="F2553" s="20"/>
      <c r="G2553" s="20">
        <v>400</v>
      </c>
    </row>
    <row r="2554" spans="3:7" ht="30" x14ac:dyDescent="0.25">
      <c r="C2554" s="19">
        <v>43292</v>
      </c>
      <c r="D2554" s="5" t="s">
        <v>56</v>
      </c>
      <c r="E2554" s="20">
        <v>2270</v>
      </c>
      <c r="F2554" s="20"/>
      <c r="G2554" s="20">
        <v>2</v>
      </c>
    </row>
    <row r="2555" spans="3:7" ht="60" x14ac:dyDescent="0.25">
      <c r="C2555" s="19">
        <v>43292</v>
      </c>
      <c r="D2555" s="5" t="s">
        <v>10</v>
      </c>
      <c r="E2555" s="20">
        <v>892</v>
      </c>
      <c r="F2555" s="20"/>
      <c r="G2555" s="20">
        <v>3</v>
      </c>
    </row>
    <row r="2556" spans="3:7" ht="30" x14ac:dyDescent="0.25">
      <c r="C2556" s="19">
        <v>43292</v>
      </c>
      <c r="D2556" s="5" t="s">
        <v>142</v>
      </c>
      <c r="E2556" s="20">
        <v>1426</v>
      </c>
      <c r="F2556" s="20"/>
      <c r="G2556" s="20">
        <v>2</v>
      </c>
    </row>
    <row r="2557" spans="3:7" ht="45" x14ac:dyDescent="0.25">
      <c r="C2557" s="19">
        <v>43292</v>
      </c>
      <c r="D2557" s="5" t="s">
        <v>153</v>
      </c>
      <c r="E2557" s="20">
        <v>4278</v>
      </c>
      <c r="F2557" s="20">
        <v>30</v>
      </c>
      <c r="G2557" s="20"/>
    </row>
    <row r="2558" spans="3:7" ht="30" x14ac:dyDescent="0.25">
      <c r="C2558" s="19">
        <v>43292</v>
      </c>
      <c r="D2558" s="5" t="s">
        <v>5</v>
      </c>
      <c r="E2558" s="20">
        <v>1445</v>
      </c>
      <c r="F2558" s="20"/>
      <c r="G2558" s="20">
        <v>1000</v>
      </c>
    </row>
    <row r="2559" spans="3:7" x14ac:dyDescent="0.25">
      <c r="C2559" s="19">
        <v>43292</v>
      </c>
      <c r="D2559" s="5" t="s">
        <v>83</v>
      </c>
      <c r="E2559" s="20">
        <v>842</v>
      </c>
      <c r="F2559" s="20"/>
      <c r="G2559" s="20">
        <v>36</v>
      </c>
    </row>
    <row r="2560" spans="3:7" ht="45" x14ac:dyDescent="0.25">
      <c r="C2560" s="19">
        <v>43292</v>
      </c>
      <c r="D2560" s="5" t="s">
        <v>191</v>
      </c>
      <c r="E2560" s="20">
        <v>304</v>
      </c>
      <c r="F2560" s="20"/>
      <c r="G2560" s="20">
        <v>1</v>
      </c>
    </row>
    <row r="2561" spans="3:7" ht="60" x14ac:dyDescent="0.25">
      <c r="C2561" s="19">
        <v>43292</v>
      </c>
      <c r="D2561" s="5" t="s">
        <v>154</v>
      </c>
      <c r="E2561" s="20">
        <v>3002</v>
      </c>
      <c r="F2561" s="20"/>
      <c r="G2561" s="20">
        <v>1</v>
      </c>
    </row>
    <row r="2562" spans="3:7" ht="30" x14ac:dyDescent="0.25">
      <c r="C2562" s="19">
        <v>43292</v>
      </c>
      <c r="D2562" s="5" t="s">
        <v>54</v>
      </c>
      <c r="E2562" s="20">
        <v>7825</v>
      </c>
      <c r="F2562" s="20"/>
      <c r="G2562" s="20">
        <v>1</v>
      </c>
    </row>
    <row r="2563" spans="3:7" x14ac:dyDescent="0.25">
      <c r="C2563" s="19">
        <v>43292</v>
      </c>
      <c r="D2563" s="5" t="s">
        <v>207</v>
      </c>
      <c r="E2563" s="20">
        <v>7935</v>
      </c>
      <c r="F2563" s="20"/>
      <c r="G2563" s="20">
        <v>1</v>
      </c>
    </row>
    <row r="2564" spans="3:7" ht="30" x14ac:dyDescent="0.25">
      <c r="C2564" s="19">
        <v>43292</v>
      </c>
      <c r="D2564" s="5" t="s">
        <v>66</v>
      </c>
      <c r="E2564" s="20">
        <v>2234</v>
      </c>
      <c r="F2564" s="20"/>
      <c r="G2564" s="20">
        <v>1</v>
      </c>
    </row>
    <row r="2565" spans="3:7" ht="30" x14ac:dyDescent="0.25">
      <c r="C2565" s="19">
        <v>43292</v>
      </c>
      <c r="D2565" s="5" t="s">
        <v>271</v>
      </c>
      <c r="E2565" s="20">
        <v>3625</v>
      </c>
      <c r="F2565" s="20"/>
      <c r="G2565" s="20">
        <v>1</v>
      </c>
    </row>
    <row r="2566" spans="3:7" ht="45" x14ac:dyDescent="0.25">
      <c r="C2566" s="19">
        <v>43292</v>
      </c>
      <c r="D2566" s="5" t="s">
        <v>191</v>
      </c>
      <c r="E2566" s="20">
        <v>304</v>
      </c>
      <c r="F2566" s="20"/>
      <c r="G2566" s="20">
        <v>1</v>
      </c>
    </row>
    <row r="2567" spans="3:7" x14ac:dyDescent="0.25">
      <c r="C2567" s="19">
        <v>43292</v>
      </c>
      <c r="D2567" s="5" t="s">
        <v>480</v>
      </c>
      <c r="E2567" s="20">
        <v>3600</v>
      </c>
      <c r="F2567" s="20">
        <v>100</v>
      </c>
      <c r="G2567" s="20"/>
    </row>
    <row r="2568" spans="3:7" ht="30" x14ac:dyDescent="0.25">
      <c r="C2568" s="19">
        <v>43292</v>
      </c>
      <c r="D2568" s="5" t="s">
        <v>470</v>
      </c>
      <c r="E2568" s="20">
        <v>5120</v>
      </c>
      <c r="F2568" s="20">
        <v>1600</v>
      </c>
      <c r="G2568" s="20"/>
    </row>
    <row r="2569" spans="3:7" ht="60" x14ac:dyDescent="0.25">
      <c r="C2569" s="19">
        <v>43292</v>
      </c>
      <c r="D2569" s="5" t="s">
        <v>95</v>
      </c>
      <c r="E2569" s="20">
        <v>305</v>
      </c>
      <c r="F2569" s="20"/>
      <c r="G2569" s="20">
        <v>150</v>
      </c>
    </row>
    <row r="2570" spans="3:7" ht="30" x14ac:dyDescent="0.25">
      <c r="C2570" s="19">
        <v>43292</v>
      </c>
      <c r="D2570" s="5" t="s">
        <v>54</v>
      </c>
      <c r="E2570" s="20">
        <v>7825</v>
      </c>
      <c r="F2570" s="20"/>
      <c r="G2570" s="20">
        <v>3</v>
      </c>
    </row>
    <row r="2571" spans="3:7" ht="30" x14ac:dyDescent="0.25">
      <c r="C2571" s="19">
        <v>43292</v>
      </c>
      <c r="D2571" s="5" t="s">
        <v>126</v>
      </c>
      <c r="E2571" s="20">
        <v>4738</v>
      </c>
      <c r="F2571" s="20"/>
      <c r="G2571" s="20">
        <v>6</v>
      </c>
    </row>
    <row r="2572" spans="3:7" ht="30" x14ac:dyDescent="0.25">
      <c r="C2572" s="19">
        <v>43292</v>
      </c>
      <c r="D2572" s="5" t="s">
        <v>485</v>
      </c>
      <c r="E2572" s="20">
        <v>8286</v>
      </c>
      <c r="F2572" s="20"/>
      <c r="G2572" s="20">
        <v>12</v>
      </c>
    </row>
    <row r="2573" spans="3:7" ht="30" x14ac:dyDescent="0.25">
      <c r="C2573" s="19">
        <v>43292</v>
      </c>
      <c r="D2573" s="5" t="s">
        <v>469</v>
      </c>
      <c r="E2573" s="20">
        <v>372</v>
      </c>
      <c r="F2573" s="20"/>
      <c r="G2573" s="20">
        <v>900</v>
      </c>
    </row>
    <row r="2574" spans="3:7" ht="30" x14ac:dyDescent="0.25">
      <c r="C2574" s="19">
        <v>43292</v>
      </c>
      <c r="D2574" s="5" t="s">
        <v>470</v>
      </c>
      <c r="E2574" s="20">
        <v>5120</v>
      </c>
      <c r="F2574" s="20"/>
      <c r="G2574" s="20">
        <v>1600</v>
      </c>
    </row>
    <row r="2575" spans="3:7" ht="30" x14ac:dyDescent="0.25">
      <c r="C2575" s="19">
        <v>43292</v>
      </c>
      <c r="D2575" s="5" t="s">
        <v>471</v>
      </c>
      <c r="E2575" s="20">
        <v>369</v>
      </c>
      <c r="F2575" s="20"/>
      <c r="G2575" s="20">
        <v>80</v>
      </c>
    </row>
    <row r="2576" spans="3:7" x14ac:dyDescent="0.25">
      <c r="C2576" s="19">
        <v>43292</v>
      </c>
      <c r="D2576" s="5" t="s">
        <v>506</v>
      </c>
      <c r="E2576" s="20">
        <v>2224</v>
      </c>
      <c r="F2576" s="20"/>
      <c r="G2576" s="20">
        <v>120</v>
      </c>
    </row>
    <row r="2577" spans="3:7" x14ac:dyDescent="0.25">
      <c r="C2577" s="19">
        <v>43292</v>
      </c>
      <c r="D2577" s="5" t="s">
        <v>480</v>
      </c>
      <c r="E2577" s="20">
        <v>3600</v>
      </c>
      <c r="F2577" s="20"/>
      <c r="G2577" s="20">
        <v>100</v>
      </c>
    </row>
    <row r="2578" spans="3:7" x14ac:dyDescent="0.25">
      <c r="C2578" s="19">
        <v>43292</v>
      </c>
      <c r="D2578" s="5" t="s">
        <v>486</v>
      </c>
      <c r="E2578" s="20">
        <v>4900</v>
      </c>
      <c r="F2578" s="20"/>
      <c r="G2578" s="20">
        <v>115</v>
      </c>
    </row>
    <row r="2579" spans="3:7" x14ac:dyDescent="0.25">
      <c r="C2579" s="19">
        <v>43292</v>
      </c>
      <c r="D2579" s="5" t="s">
        <v>83</v>
      </c>
      <c r="E2579" s="20">
        <v>842</v>
      </c>
      <c r="F2579" s="20"/>
      <c r="G2579" s="20">
        <v>2</v>
      </c>
    </row>
    <row r="2580" spans="3:7" x14ac:dyDescent="0.25">
      <c r="C2580" s="19">
        <v>43292</v>
      </c>
      <c r="D2580" s="5" t="s">
        <v>90</v>
      </c>
      <c r="E2580" s="20">
        <v>1467</v>
      </c>
      <c r="F2580" s="20"/>
      <c r="G2580" s="20">
        <v>6</v>
      </c>
    </row>
    <row r="2581" spans="3:7" x14ac:dyDescent="0.25">
      <c r="C2581" s="19">
        <v>43292</v>
      </c>
      <c r="D2581" s="5" t="s">
        <v>27</v>
      </c>
      <c r="E2581" s="20">
        <v>537</v>
      </c>
      <c r="F2581" s="20"/>
      <c r="G2581" s="20">
        <v>1</v>
      </c>
    </row>
    <row r="2582" spans="3:7" ht="30" x14ac:dyDescent="0.25">
      <c r="C2582" s="19">
        <v>43292</v>
      </c>
      <c r="D2582" s="5" t="s">
        <v>286</v>
      </c>
      <c r="E2582" s="20">
        <v>549</v>
      </c>
      <c r="F2582" s="20"/>
      <c r="G2582" s="20">
        <v>1</v>
      </c>
    </row>
    <row r="2583" spans="3:7" ht="30" x14ac:dyDescent="0.25">
      <c r="C2583" s="19">
        <v>43292</v>
      </c>
      <c r="D2583" s="5" t="s">
        <v>31</v>
      </c>
      <c r="E2583" s="20">
        <v>611</v>
      </c>
      <c r="F2583" s="20"/>
      <c r="G2583" s="20">
        <v>3</v>
      </c>
    </row>
    <row r="2584" spans="3:7" ht="45" x14ac:dyDescent="0.25">
      <c r="C2584" s="19">
        <v>43292</v>
      </c>
      <c r="D2584" s="5" t="s">
        <v>29</v>
      </c>
      <c r="E2584" s="20">
        <v>610</v>
      </c>
      <c r="F2584" s="20"/>
      <c r="G2584" s="20">
        <v>1</v>
      </c>
    </row>
    <row r="2585" spans="3:7" ht="30" x14ac:dyDescent="0.25">
      <c r="C2585" s="19">
        <v>43292</v>
      </c>
      <c r="D2585" s="5" t="s">
        <v>30</v>
      </c>
      <c r="E2585" s="20">
        <v>609</v>
      </c>
      <c r="F2585" s="20"/>
      <c r="G2585" s="20">
        <v>2</v>
      </c>
    </row>
    <row r="2586" spans="3:7" ht="45" x14ac:dyDescent="0.25">
      <c r="C2586" s="19">
        <v>43292</v>
      </c>
      <c r="D2586" s="5" t="s">
        <v>28</v>
      </c>
      <c r="E2586" s="20">
        <v>608</v>
      </c>
      <c r="F2586" s="20"/>
      <c r="G2586" s="20">
        <v>2</v>
      </c>
    </row>
    <row r="2587" spans="3:7" ht="30" x14ac:dyDescent="0.25">
      <c r="C2587" s="19">
        <v>43292</v>
      </c>
      <c r="D2587" s="5" t="s">
        <v>58</v>
      </c>
      <c r="E2587" s="20">
        <v>8824</v>
      </c>
      <c r="F2587" s="20"/>
      <c r="G2587" s="20">
        <v>1</v>
      </c>
    </row>
    <row r="2588" spans="3:7" ht="30" x14ac:dyDescent="0.25">
      <c r="C2588" s="19">
        <v>43292</v>
      </c>
      <c r="D2588" s="5" t="s">
        <v>59</v>
      </c>
      <c r="E2588" s="20">
        <v>8823</v>
      </c>
      <c r="F2588" s="20"/>
      <c r="G2588" s="20">
        <v>1</v>
      </c>
    </row>
    <row r="2589" spans="3:7" x14ac:dyDescent="0.25">
      <c r="C2589" s="19">
        <v>43292</v>
      </c>
      <c r="D2589" s="5" t="s">
        <v>8</v>
      </c>
      <c r="E2589" s="20">
        <v>7094</v>
      </c>
      <c r="F2589" s="20"/>
      <c r="G2589" s="20">
        <v>4</v>
      </c>
    </row>
    <row r="2590" spans="3:7" ht="30" x14ac:dyDescent="0.25">
      <c r="C2590" s="19">
        <v>43292</v>
      </c>
      <c r="D2590" s="5" t="s">
        <v>492</v>
      </c>
      <c r="E2590" s="20">
        <v>2267</v>
      </c>
      <c r="F2590" s="20">
        <v>300</v>
      </c>
      <c r="G2590" s="20"/>
    </row>
    <row r="2591" spans="3:7" x14ac:dyDescent="0.25">
      <c r="C2591" s="19">
        <v>43292</v>
      </c>
      <c r="D2591" s="5" t="s">
        <v>493</v>
      </c>
      <c r="E2591" s="20">
        <v>2268</v>
      </c>
      <c r="F2591" s="20">
        <v>300</v>
      </c>
      <c r="G2591" s="20"/>
    </row>
    <row r="2592" spans="3:7" ht="30" x14ac:dyDescent="0.25">
      <c r="C2592" s="19">
        <v>43292</v>
      </c>
      <c r="D2592" s="5" t="s">
        <v>495</v>
      </c>
      <c r="E2592" s="20">
        <v>3130</v>
      </c>
      <c r="F2592" s="20">
        <v>300</v>
      </c>
      <c r="G2592" s="20"/>
    </row>
    <row r="2593" spans="3:7" ht="30" x14ac:dyDescent="0.25">
      <c r="C2593" s="19">
        <v>43292</v>
      </c>
      <c r="D2593" s="5" t="s">
        <v>146</v>
      </c>
      <c r="E2593" s="20">
        <v>450</v>
      </c>
      <c r="F2593" s="20"/>
      <c r="G2593" s="20">
        <v>1</v>
      </c>
    </row>
    <row r="2594" spans="3:7" ht="30" x14ac:dyDescent="0.25">
      <c r="C2594" s="19">
        <v>43291</v>
      </c>
      <c r="D2594" s="5" t="s">
        <v>530</v>
      </c>
      <c r="E2594" s="20">
        <v>146</v>
      </c>
      <c r="F2594" s="20">
        <v>10</v>
      </c>
      <c r="G2594" s="20"/>
    </row>
    <row r="2595" spans="3:7" ht="45" x14ac:dyDescent="0.25">
      <c r="C2595" s="19">
        <v>43291</v>
      </c>
      <c r="D2595" s="5" t="s">
        <v>173</v>
      </c>
      <c r="E2595" s="20">
        <v>1595</v>
      </c>
      <c r="F2595" s="20">
        <v>150</v>
      </c>
      <c r="G2595" s="20"/>
    </row>
    <row r="2596" spans="3:7" ht="45" x14ac:dyDescent="0.25">
      <c r="C2596" s="19">
        <v>43291</v>
      </c>
      <c r="D2596" s="5" t="s">
        <v>236</v>
      </c>
      <c r="E2596" s="20">
        <v>1600</v>
      </c>
      <c r="F2596" s="20">
        <v>1150</v>
      </c>
      <c r="G2596" s="20"/>
    </row>
    <row r="2597" spans="3:7" ht="30" x14ac:dyDescent="0.25">
      <c r="C2597" s="19">
        <v>43291</v>
      </c>
      <c r="D2597" s="5" t="s">
        <v>219</v>
      </c>
      <c r="E2597" s="20">
        <v>980</v>
      </c>
      <c r="F2597" s="20"/>
      <c r="G2597" s="20">
        <v>50</v>
      </c>
    </row>
    <row r="2598" spans="3:7" ht="30" x14ac:dyDescent="0.25">
      <c r="C2598" s="19">
        <v>43291</v>
      </c>
      <c r="D2598" s="5" t="s">
        <v>167</v>
      </c>
      <c r="E2598" s="20">
        <v>1587</v>
      </c>
      <c r="F2598" s="20"/>
      <c r="G2598" s="20">
        <v>3465</v>
      </c>
    </row>
    <row r="2599" spans="3:7" x14ac:dyDescent="0.25">
      <c r="C2599" s="19">
        <v>43291</v>
      </c>
      <c r="D2599" s="5" t="s">
        <v>247</v>
      </c>
      <c r="E2599" s="20">
        <v>3638</v>
      </c>
      <c r="F2599" s="20"/>
      <c r="G2599" s="20">
        <v>1</v>
      </c>
    </row>
    <row r="2600" spans="3:7" ht="30" x14ac:dyDescent="0.25">
      <c r="C2600" s="19">
        <v>43291</v>
      </c>
      <c r="D2600" s="5" t="s">
        <v>531</v>
      </c>
      <c r="E2600" s="20">
        <v>10710</v>
      </c>
      <c r="F2600" s="20"/>
      <c r="G2600" s="20">
        <v>3</v>
      </c>
    </row>
    <row r="2601" spans="3:7" ht="60" x14ac:dyDescent="0.25">
      <c r="C2601" s="19">
        <v>43291</v>
      </c>
      <c r="D2601" s="5" t="s">
        <v>532</v>
      </c>
      <c r="E2601" s="20">
        <v>889</v>
      </c>
      <c r="F2601" s="20"/>
      <c r="G2601" s="20">
        <v>2</v>
      </c>
    </row>
    <row r="2602" spans="3:7" ht="45" x14ac:dyDescent="0.25">
      <c r="C2602" s="19">
        <v>43291</v>
      </c>
      <c r="D2602" s="5" t="s">
        <v>46</v>
      </c>
      <c r="E2602" s="20">
        <v>331</v>
      </c>
      <c r="F2602" s="20">
        <v>5</v>
      </c>
      <c r="G2602" s="20"/>
    </row>
    <row r="2603" spans="3:7" ht="45" x14ac:dyDescent="0.25">
      <c r="C2603" s="19">
        <v>43291</v>
      </c>
      <c r="D2603" s="5" t="s">
        <v>147</v>
      </c>
      <c r="E2603" s="20">
        <v>334</v>
      </c>
      <c r="F2603" s="20">
        <v>25</v>
      </c>
      <c r="G2603" s="20"/>
    </row>
    <row r="2604" spans="3:7" ht="45" x14ac:dyDescent="0.25">
      <c r="C2604" s="19">
        <v>43291</v>
      </c>
      <c r="D2604" s="5" t="s">
        <v>45</v>
      </c>
      <c r="E2604" s="20">
        <v>151</v>
      </c>
      <c r="F2604" s="20">
        <v>5</v>
      </c>
      <c r="G2604" s="20"/>
    </row>
    <row r="2605" spans="3:7" ht="30" x14ac:dyDescent="0.25">
      <c r="C2605" s="19">
        <v>43291</v>
      </c>
      <c r="D2605" s="5" t="s">
        <v>65</v>
      </c>
      <c r="E2605" s="20">
        <v>256</v>
      </c>
      <c r="F2605" s="20"/>
      <c r="G2605" s="20">
        <v>1</v>
      </c>
    </row>
    <row r="2606" spans="3:7" ht="30" x14ac:dyDescent="0.25">
      <c r="C2606" s="19">
        <v>43291</v>
      </c>
      <c r="D2606" s="5" t="s">
        <v>65</v>
      </c>
      <c r="E2606" s="20">
        <v>256</v>
      </c>
      <c r="F2606" s="20"/>
      <c r="G2606" s="20">
        <v>1</v>
      </c>
    </row>
    <row r="2607" spans="3:7" x14ac:dyDescent="0.25">
      <c r="C2607" s="19">
        <v>43291</v>
      </c>
      <c r="D2607" s="5" t="s">
        <v>169</v>
      </c>
      <c r="E2607" s="20">
        <v>3104</v>
      </c>
      <c r="F2607" s="20"/>
      <c r="G2607" s="20">
        <v>1</v>
      </c>
    </row>
    <row r="2608" spans="3:7" ht="30" x14ac:dyDescent="0.25">
      <c r="C2608" s="19">
        <v>43291</v>
      </c>
      <c r="D2608" s="5" t="s">
        <v>271</v>
      </c>
      <c r="E2608" s="20">
        <v>3625</v>
      </c>
      <c r="F2608" s="20"/>
      <c r="G2608" s="20">
        <v>1</v>
      </c>
    </row>
    <row r="2609" spans="3:7" ht="30" x14ac:dyDescent="0.25">
      <c r="C2609" s="19">
        <v>43291</v>
      </c>
      <c r="D2609" s="5" t="s">
        <v>300</v>
      </c>
      <c r="E2609" s="20">
        <v>175</v>
      </c>
      <c r="F2609" s="20"/>
      <c r="G2609" s="20">
        <v>1</v>
      </c>
    </row>
    <row r="2610" spans="3:7" ht="30" x14ac:dyDescent="0.25">
      <c r="C2610" s="19">
        <v>43291</v>
      </c>
      <c r="D2610" s="5" t="s">
        <v>65</v>
      </c>
      <c r="E2610" s="20">
        <v>256</v>
      </c>
      <c r="F2610" s="20"/>
      <c r="G2610" s="20">
        <v>1</v>
      </c>
    </row>
    <row r="2611" spans="3:7" x14ac:dyDescent="0.25">
      <c r="C2611" s="19">
        <v>43291</v>
      </c>
      <c r="D2611" s="5" t="s">
        <v>8</v>
      </c>
      <c r="E2611" s="20">
        <v>7094</v>
      </c>
      <c r="F2611" s="20"/>
      <c r="G2611" s="20">
        <v>6</v>
      </c>
    </row>
    <row r="2612" spans="3:7" x14ac:dyDescent="0.25">
      <c r="C2612" s="19">
        <v>43291</v>
      </c>
      <c r="D2612" s="5" t="s">
        <v>60</v>
      </c>
      <c r="E2612" s="20">
        <v>7085</v>
      </c>
      <c r="F2612" s="20"/>
      <c r="G2612" s="20">
        <v>10</v>
      </c>
    </row>
    <row r="2613" spans="3:7" x14ac:dyDescent="0.25">
      <c r="C2613" s="19">
        <v>43291</v>
      </c>
      <c r="D2613" s="5" t="s">
        <v>103</v>
      </c>
      <c r="E2613" s="20">
        <v>7366</v>
      </c>
      <c r="F2613" s="20"/>
      <c r="G2613" s="20">
        <v>50</v>
      </c>
    </row>
    <row r="2614" spans="3:7" ht="30" x14ac:dyDescent="0.25">
      <c r="C2614" s="19">
        <v>43291</v>
      </c>
      <c r="D2614" s="5" t="s">
        <v>289</v>
      </c>
      <c r="E2614" s="20">
        <v>308</v>
      </c>
      <c r="F2614" s="20"/>
      <c r="G2614" s="20">
        <v>1</v>
      </c>
    </row>
    <row r="2615" spans="3:7" ht="45" x14ac:dyDescent="0.25">
      <c r="C2615" s="19">
        <v>43291</v>
      </c>
      <c r="D2615" s="5" t="s">
        <v>221</v>
      </c>
      <c r="E2615" s="20">
        <v>4907</v>
      </c>
      <c r="F2615" s="20"/>
      <c r="G2615" s="20">
        <v>24</v>
      </c>
    </row>
    <row r="2616" spans="3:7" ht="30" x14ac:dyDescent="0.25">
      <c r="C2616" s="19">
        <v>43291</v>
      </c>
      <c r="D2616" s="5" t="s">
        <v>289</v>
      </c>
      <c r="E2616" s="20">
        <v>308</v>
      </c>
      <c r="F2616" s="20"/>
      <c r="G2616" s="20">
        <v>1</v>
      </c>
    </row>
    <row r="2617" spans="3:7" ht="30" x14ac:dyDescent="0.25">
      <c r="C2617" s="19">
        <v>43291</v>
      </c>
      <c r="D2617" s="5" t="s">
        <v>54</v>
      </c>
      <c r="E2617" s="20">
        <v>7825</v>
      </c>
      <c r="F2617" s="20"/>
      <c r="G2617" s="20">
        <v>1</v>
      </c>
    </row>
    <row r="2618" spans="3:7" x14ac:dyDescent="0.25">
      <c r="C2618" s="19">
        <v>43291</v>
      </c>
      <c r="D2618" s="5" t="s">
        <v>90</v>
      </c>
      <c r="E2618" s="20">
        <v>1467</v>
      </c>
      <c r="F2618" s="20"/>
      <c r="G2618" s="20">
        <v>6</v>
      </c>
    </row>
    <row r="2619" spans="3:7" ht="30" x14ac:dyDescent="0.25">
      <c r="C2619" s="19">
        <v>43291</v>
      </c>
      <c r="D2619" s="5" t="s">
        <v>76</v>
      </c>
      <c r="E2619" s="20">
        <v>1429</v>
      </c>
      <c r="F2619" s="20"/>
      <c r="G2619" s="20">
        <v>60</v>
      </c>
    </row>
    <row r="2620" spans="3:7" ht="45" x14ac:dyDescent="0.25">
      <c r="C2620" s="19">
        <v>43291</v>
      </c>
      <c r="D2620" s="5" t="s">
        <v>35</v>
      </c>
      <c r="E2620" s="20">
        <v>4911</v>
      </c>
      <c r="F2620" s="20"/>
      <c r="G2620" s="20">
        <v>1</v>
      </c>
    </row>
    <row r="2621" spans="3:7" ht="45" x14ac:dyDescent="0.25">
      <c r="C2621" s="19">
        <v>43291</v>
      </c>
      <c r="D2621" s="5" t="s">
        <v>475</v>
      </c>
      <c r="E2621" s="20">
        <v>391</v>
      </c>
      <c r="F2621" s="20"/>
      <c r="G2621" s="20">
        <v>1</v>
      </c>
    </row>
    <row r="2622" spans="3:7" ht="30" x14ac:dyDescent="0.25">
      <c r="C2622" s="19">
        <v>43291</v>
      </c>
      <c r="D2622" s="5" t="s">
        <v>468</v>
      </c>
      <c r="E2622" s="20">
        <v>374</v>
      </c>
      <c r="F2622" s="20"/>
      <c r="G2622" s="20">
        <v>250</v>
      </c>
    </row>
    <row r="2623" spans="3:7" ht="30" x14ac:dyDescent="0.25">
      <c r="C2623" s="19">
        <v>43291</v>
      </c>
      <c r="D2623" s="5" t="s">
        <v>469</v>
      </c>
      <c r="E2623" s="20">
        <v>372</v>
      </c>
      <c r="F2623" s="20"/>
      <c r="G2623" s="20">
        <v>100</v>
      </c>
    </row>
    <row r="2624" spans="3:7" ht="30" x14ac:dyDescent="0.25">
      <c r="C2624" s="19">
        <v>43291</v>
      </c>
      <c r="D2624" s="5" t="s">
        <v>505</v>
      </c>
      <c r="E2624" s="20">
        <v>371</v>
      </c>
      <c r="F2624" s="20"/>
      <c r="G2624" s="20">
        <v>200</v>
      </c>
    </row>
    <row r="2625" spans="3:7" ht="30" x14ac:dyDescent="0.25">
      <c r="C2625" s="19">
        <v>43291</v>
      </c>
      <c r="D2625" s="5" t="s">
        <v>497</v>
      </c>
      <c r="E2625" s="20">
        <v>236</v>
      </c>
      <c r="F2625" s="20"/>
      <c r="G2625" s="20">
        <v>200</v>
      </c>
    </row>
    <row r="2626" spans="3:7" ht="30" x14ac:dyDescent="0.25">
      <c r="C2626" s="19">
        <v>43291</v>
      </c>
      <c r="D2626" s="5" t="s">
        <v>470</v>
      </c>
      <c r="E2626" s="20">
        <v>5120</v>
      </c>
      <c r="F2626" s="20"/>
      <c r="G2626" s="20">
        <v>400</v>
      </c>
    </row>
    <row r="2627" spans="3:7" ht="30" x14ac:dyDescent="0.25">
      <c r="C2627" s="19">
        <v>43291</v>
      </c>
      <c r="D2627" s="5" t="s">
        <v>65</v>
      </c>
      <c r="E2627" s="20">
        <v>256</v>
      </c>
      <c r="F2627" s="20"/>
      <c r="G2627" s="20">
        <v>1</v>
      </c>
    </row>
    <row r="2628" spans="3:7" ht="30" x14ac:dyDescent="0.25">
      <c r="C2628" s="19">
        <v>43291</v>
      </c>
      <c r="D2628" s="5" t="s">
        <v>211</v>
      </c>
      <c r="E2628" s="20">
        <v>9702</v>
      </c>
      <c r="F2628" s="20"/>
      <c r="G2628" s="20">
        <v>10</v>
      </c>
    </row>
    <row r="2629" spans="3:7" ht="30" x14ac:dyDescent="0.25">
      <c r="C2629" s="19">
        <v>43291</v>
      </c>
      <c r="D2629" s="5" t="s">
        <v>533</v>
      </c>
      <c r="E2629" s="20">
        <v>2192</v>
      </c>
      <c r="F2629" s="20"/>
      <c r="G2629" s="20">
        <v>2</v>
      </c>
    </row>
    <row r="2630" spans="3:7" ht="30" x14ac:dyDescent="0.25">
      <c r="C2630" s="19">
        <v>43291</v>
      </c>
      <c r="D2630" s="5" t="s">
        <v>438</v>
      </c>
      <c r="E2630" s="20">
        <v>8799</v>
      </c>
      <c r="F2630" s="20"/>
      <c r="G2630" s="20">
        <v>2</v>
      </c>
    </row>
    <row r="2631" spans="3:7" x14ac:dyDescent="0.25">
      <c r="C2631" s="19">
        <v>43291</v>
      </c>
      <c r="D2631" s="5" t="s">
        <v>127</v>
      </c>
      <c r="E2631" s="20">
        <v>7360</v>
      </c>
      <c r="F2631" s="20"/>
      <c r="G2631" s="20">
        <v>4</v>
      </c>
    </row>
    <row r="2632" spans="3:7" ht="30" x14ac:dyDescent="0.25">
      <c r="C2632" s="19">
        <v>43291</v>
      </c>
      <c r="D2632" s="5" t="s">
        <v>77</v>
      </c>
      <c r="E2632" s="20">
        <v>1428</v>
      </c>
      <c r="F2632" s="20"/>
      <c r="G2632" s="20">
        <v>4</v>
      </c>
    </row>
    <row r="2633" spans="3:7" x14ac:dyDescent="0.25">
      <c r="C2633" s="19">
        <v>43290</v>
      </c>
      <c r="D2633" s="5" t="s">
        <v>235</v>
      </c>
      <c r="E2633" s="20">
        <v>7998</v>
      </c>
      <c r="F2633" s="20">
        <v>1</v>
      </c>
      <c r="G2633" s="20"/>
    </row>
    <row r="2634" spans="3:7" ht="30" x14ac:dyDescent="0.25">
      <c r="C2634" s="19">
        <v>43290</v>
      </c>
      <c r="D2634" s="5" t="s">
        <v>65</v>
      </c>
      <c r="E2634" s="20">
        <v>256</v>
      </c>
      <c r="F2634" s="20">
        <v>1</v>
      </c>
      <c r="G2634" s="20"/>
    </row>
    <row r="2635" spans="3:7" ht="30" x14ac:dyDescent="0.25">
      <c r="C2635" s="19">
        <v>43290</v>
      </c>
      <c r="D2635" s="5" t="s">
        <v>143</v>
      </c>
      <c r="E2635" s="20">
        <v>1262</v>
      </c>
      <c r="F2635" s="20"/>
      <c r="G2635" s="20">
        <v>1</v>
      </c>
    </row>
    <row r="2636" spans="3:7" ht="30" x14ac:dyDescent="0.25">
      <c r="C2636" s="19">
        <v>43290</v>
      </c>
      <c r="D2636" s="5" t="s">
        <v>519</v>
      </c>
      <c r="E2636" s="20">
        <v>269</v>
      </c>
      <c r="F2636" s="20">
        <v>80</v>
      </c>
      <c r="G2636" s="20"/>
    </row>
    <row r="2637" spans="3:7" ht="30" x14ac:dyDescent="0.25">
      <c r="C2637" s="19">
        <v>43290</v>
      </c>
      <c r="D2637" s="5" t="s">
        <v>51</v>
      </c>
      <c r="E2637" s="20">
        <v>1444</v>
      </c>
      <c r="F2637" s="20">
        <v>600</v>
      </c>
      <c r="G2637" s="20"/>
    </row>
    <row r="2638" spans="3:7" ht="30.75" thickBot="1" x14ac:dyDescent="0.3">
      <c r="C2638" s="21">
        <v>43290</v>
      </c>
      <c r="D2638" s="7" t="s">
        <v>505</v>
      </c>
      <c r="E2638" s="22">
        <v>371</v>
      </c>
      <c r="F2638" s="22">
        <v>1000</v>
      </c>
      <c r="G2638" s="22"/>
    </row>
    <row r="2639" spans="3:7" ht="30" x14ac:dyDescent="0.25">
      <c r="C2639" s="19">
        <v>43290</v>
      </c>
      <c r="D2639" s="5" t="s">
        <v>5</v>
      </c>
      <c r="E2639" s="20">
        <v>1445</v>
      </c>
      <c r="F2639" s="20">
        <v>9000</v>
      </c>
      <c r="G2639" s="20"/>
    </row>
    <row r="2640" spans="3:7" ht="30" x14ac:dyDescent="0.25">
      <c r="C2640" s="19">
        <v>43290</v>
      </c>
      <c r="D2640" s="5" t="s">
        <v>5</v>
      </c>
      <c r="E2640" s="20">
        <v>1445</v>
      </c>
      <c r="F2640" s="20">
        <v>1000</v>
      </c>
      <c r="G2640" s="20"/>
    </row>
    <row r="2641" spans="3:7" x14ac:dyDescent="0.25">
      <c r="C2641" s="19">
        <v>43290</v>
      </c>
      <c r="D2641" s="5" t="s">
        <v>480</v>
      </c>
      <c r="E2641" s="20">
        <v>3600</v>
      </c>
      <c r="F2641" s="20">
        <v>100</v>
      </c>
      <c r="G2641" s="20"/>
    </row>
    <row r="2642" spans="3:7" ht="30" x14ac:dyDescent="0.25">
      <c r="C2642" s="19">
        <v>43290</v>
      </c>
      <c r="D2642" s="5" t="s">
        <v>469</v>
      </c>
      <c r="E2642" s="20">
        <v>372</v>
      </c>
      <c r="F2642" s="20">
        <v>1000</v>
      </c>
      <c r="G2642" s="20"/>
    </row>
    <row r="2643" spans="3:7" x14ac:dyDescent="0.25">
      <c r="C2643" s="19">
        <v>43290</v>
      </c>
      <c r="D2643" s="5" t="s">
        <v>527</v>
      </c>
      <c r="E2643" s="20">
        <v>5016</v>
      </c>
      <c r="F2643" s="20">
        <v>160</v>
      </c>
      <c r="G2643" s="20"/>
    </row>
    <row r="2644" spans="3:7" ht="30" x14ac:dyDescent="0.25">
      <c r="C2644" s="19">
        <v>43290</v>
      </c>
      <c r="D2644" s="5" t="s">
        <v>528</v>
      </c>
      <c r="E2644" s="20">
        <v>10709</v>
      </c>
      <c r="F2644" s="20"/>
      <c r="G2644" s="20">
        <v>1</v>
      </c>
    </row>
    <row r="2645" spans="3:7" ht="45" x14ac:dyDescent="0.25">
      <c r="C2645" s="19">
        <v>43290</v>
      </c>
      <c r="D2645" s="5" t="s">
        <v>191</v>
      </c>
      <c r="E2645" s="20">
        <v>304</v>
      </c>
      <c r="F2645" s="20"/>
      <c r="G2645" s="20">
        <v>1</v>
      </c>
    </row>
    <row r="2646" spans="3:7" ht="75" x14ac:dyDescent="0.25">
      <c r="C2646" s="19">
        <v>43290</v>
      </c>
      <c r="D2646" s="5" t="s">
        <v>85</v>
      </c>
      <c r="E2646" s="20">
        <v>728</v>
      </c>
      <c r="F2646" s="20"/>
      <c r="G2646" s="20">
        <v>1</v>
      </c>
    </row>
    <row r="2647" spans="3:7" ht="45" x14ac:dyDescent="0.25">
      <c r="C2647" s="19">
        <v>43290</v>
      </c>
      <c r="D2647" s="5" t="s">
        <v>9</v>
      </c>
      <c r="E2647" s="20">
        <v>180</v>
      </c>
      <c r="F2647" s="20"/>
      <c r="G2647" s="20">
        <v>5</v>
      </c>
    </row>
    <row r="2648" spans="3:7" ht="45" x14ac:dyDescent="0.25">
      <c r="C2648" s="19">
        <v>43290</v>
      </c>
      <c r="D2648" s="5" t="s">
        <v>290</v>
      </c>
      <c r="E2648" s="20">
        <v>4908</v>
      </c>
      <c r="F2648" s="20"/>
      <c r="G2648" s="20">
        <v>12</v>
      </c>
    </row>
    <row r="2649" spans="3:7" x14ac:dyDescent="0.25">
      <c r="C2649" s="19">
        <v>43290</v>
      </c>
      <c r="D2649" s="5" t="s">
        <v>207</v>
      </c>
      <c r="E2649" s="20">
        <v>7935</v>
      </c>
      <c r="F2649" s="20"/>
      <c r="G2649" s="20">
        <v>10</v>
      </c>
    </row>
    <row r="2650" spans="3:7" x14ac:dyDescent="0.25">
      <c r="C2650" s="19">
        <v>43290</v>
      </c>
      <c r="D2650" s="5" t="s">
        <v>36</v>
      </c>
      <c r="E2650" s="20">
        <v>7934</v>
      </c>
      <c r="F2650" s="20"/>
      <c r="G2650" s="20">
        <v>10</v>
      </c>
    </row>
    <row r="2651" spans="3:7" ht="30" x14ac:dyDescent="0.25">
      <c r="C2651" s="19">
        <v>43290</v>
      </c>
      <c r="D2651" s="5" t="s">
        <v>216</v>
      </c>
      <c r="E2651" s="20">
        <v>189</v>
      </c>
      <c r="F2651" s="20"/>
      <c r="G2651" s="20">
        <v>50</v>
      </c>
    </row>
    <row r="2652" spans="3:7" ht="30" x14ac:dyDescent="0.25">
      <c r="C2652" s="19">
        <v>43290</v>
      </c>
      <c r="D2652" s="5" t="s">
        <v>44</v>
      </c>
      <c r="E2652" s="20">
        <v>188</v>
      </c>
      <c r="F2652" s="20"/>
      <c r="G2652" s="20">
        <v>50</v>
      </c>
    </row>
    <row r="2653" spans="3:7" ht="30" x14ac:dyDescent="0.25">
      <c r="C2653" s="19">
        <v>43290</v>
      </c>
      <c r="D2653" s="5" t="s">
        <v>42</v>
      </c>
      <c r="E2653" s="20">
        <v>187</v>
      </c>
      <c r="F2653" s="20"/>
      <c r="G2653" s="20">
        <v>50</v>
      </c>
    </row>
    <row r="2654" spans="3:7" ht="30" x14ac:dyDescent="0.25">
      <c r="C2654" s="19">
        <v>43290</v>
      </c>
      <c r="D2654" s="5" t="s">
        <v>218</v>
      </c>
      <c r="E2654" s="20">
        <v>981</v>
      </c>
      <c r="F2654" s="20"/>
      <c r="G2654" s="20">
        <v>50</v>
      </c>
    </row>
    <row r="2655" spans="3:7" ht="30" x14ac:dyDescent="0.25">
      <c r="C2655" s="19">
        <v>43290</v>
      </c>
      <c r="D2655" s="5" t="s">
        <v>219</v>
      </c>
      <c r="E2655" s="20">
        <v>980</v>
      </c>
      <c r="F2655" s="20"/>
      <c r="G2655" s="20">
        <v>100</v>
      </c>
    </row>
    <row r="2656" spans="3:7" ht="30" x14ac:dyDescent="0.25">
      <c r="C2656" s="19">
        <v>43290</v>
      </c>
      <c r="D2656" s="5" t="s">
        <v>220</v>
      </c>
      <c r="E2656" s="20">
        <v>979</v>
      </c>
      <c r="F2656" s="20"/>
      <c r="G2656" s="20">
        <v>50</v>
      </c>
    </row>
    <row r="2657" spans="3:7" ht="30" x14ac:dyDescent="0.25">
      <c r="C2657" s="19">
        <v>43290</v>
      </c>
      <c r="D2657" s="5" t="s">
        <v>187</v>
      </c>
      <c r="E2657" s="20">
        <v>1592</v>
      </c>
      <c r="F2657" s="20"/>
      <c r="G2657" s="20">
        <v>600</v>
      </c>
    </row>
    <row r="2658" spans="3:7" ht="60" x14ac:dyDescent="0.25">
      <c r="C2658" s="19">
        <v>43290</v>
      </c>
      <c r="D2658" s="5" t="s">
        <v>95</v>
      </c>
      <c r="E2658" s="20">
        <v>305</v>
      </c>
      <c r="F2658" s="20"/>
      <c r="G2658" s="20">
        <v>75</v>
      </c>
    </row>
    <row r="2659" spans="3:7" ht="30" x14ac:dyDescent="0.25">
      <c r="C2659" s="19">
        <v>43290</v>
      </c>
      <c r="D2659" s="5" t="s">
        <v>65</v>
      </c>
      <c r="E2659" s="20">
        <v>256</v>
      </c>
      <c r="F2659" s="20"/>
      <c r="G2659" s="20">
        <v>1</v>
      </c>
    </row>
    <row r="2660" spans="3:7" ht="30" x14ac:dyDescent="0.25">
      <c r="C2660" s="19">
        <v>43290</v>
      </c>
      <c r="D2660" s="5" t="s">
        <v>180</v>
      </c>
      <c r="E2660" s="20" t="s">
        <v>181</v>
      </c>
      <c r="F2660" s="20"/>
      <c r="G2660" s="20">
        <v>1</v>
      </c>
    </row>
    <row r="2661" spans="3:7" ht="30" x14ac:dyDescent="0.25">
      <c r="C2661" s="19">
        <v>43290</v>
      </c>
      <c r="D2661" s="5" t="s">
        <v>187</v>
      </c>
      <c r="E2661" s="20">
        <v>1592</v>
      </c>
      <c r="F2661" s="20">
        <v>2000</v>
      </c>
      <c r="G2661" s="20"/>
    </row>
    <row r="2662" spans="3:7" ht="60" x14ac:dyDescent="0.25">
      <c r="C2662" s="19">
        <v>43290</v>
      </c>
      <c r="D2662" s="5" t="s">
        <v>104</v>
      </c>
      <c r="E2662" s="20">
        <v>1613</v>
      </c>
      <c r="F2662" s="20">
        <v>500</v>
      </c>
      <c r="G2662" s="20"/>
    </row>
    <row r="2663" spans="3:7" ht="60" x14ac:dyDescent="0.25">
      <c r="C2663" s="19">
        <v>43290</v>
      </c>
      <c r="D2663" s="5" t="s">
        <v>95</v>
      </c>
      <c r="E2663" s="20">
        <v>305</v>
      </c>
      <c r="F2663" s="20">
        <v>500</v>
      </c>
      <c r="G2663" s="20"/>
    </row>
    <row r="2664" spans="3:7" ht="30" x14ac:dyDescent="0.25">
      <c r="C2664" s="19">
        <v>43290</v>
      </c>
      <c r="D2664" s="5" t="s">
        <v>266</v>
      </c>
      <c r="E2664" s="20">
        <v>7956</v>
      </c>
      <c r="F2664" s="20"/>
      <c r="G2664" s="20">
        <v>10</v>
      </c>
    </row>
    <row r="2665" spans="3:7" ht="30" x14ac:dyDescent="0.25">
      <c r="C2665" s="19">
        <v>43290</v>
      </c>
      <c r="D2665" s="5" t="s">
        <v>259</v>
      </c>
      <c r="E2665" s="20">
        <v>644</v>
      </c>
      <c r="F2665" s="20"/>
      <c r="G2665" s="20">
        <v>7</v>
      </c>
    </row>
    <row r="2666" spans="3:7" ht="30" x14ac:dyDescent="0.25">
      <c r="C2666" s="19">
        <v>43290</v>
      </c>
      <c r="D2666" s="5" t="s">
        <v>113</v>
      </c>
      <c r="E2666" s="20">
        <v>4377</v>
      </c>
      <c r="F2666" s="20"/>
      <c r="G2666" s="20">
        <v>9</v>
      </c>
    </row>
    <row r="2667" spans="3:7" ht="30" x14ac:dyDescent="0.25">
      <c r="C2667" s="19">
        <v>43290</v>
      </c>
      <c r="D2667" s="5" t="s">
        <v>65</v>
      </c>
      <c r="E2667" s="20">
        <v>256</v>
      </c>
      <c r="F2667" s="20"/>
      <c r="G2667" s="20">
        <v>5</v>
      </c>
    </row>
    <row r="2668" spans="3:7" x14ac:dyDescent="0.25">
      <c r="C2668" s="19">
        <v>43290</v>
      </c>
      <c r="D2668" s="5" t="s">
        <v>27</v>
      </c>
      <c r="E2668" s="20">
        <v>537</v>
      </c>
      <c r="F2668" s="20"/>
      <c r="G2668" s="20">
        <v>1</v>
      </c>
    </row>
    <row r="2669" spans="3:7" ht="45" x14ac:dyDescent="0.25">
      <c r="C2669" s="19">
        <v>43290</v>
      </c>
      <c r="D2669" s="5" t="s">
        <v>29</v>
      </c>
      <c r="E2669" s="20">
        <v>610</v>
      </c>
      <c r="F2669" s="20"/>
      <c r="G2669" s="20">
        <v>4</v>
      </c>
    </row>
    <row r="2670" spans="3:7" ht="30" x14ac:dyDescent="0.25">
      <c r="C2670" s="19">
        <v>43290</v>
      </c>
      <c r="D2670" s="5" t="s">
        <v>30</v>
      </c>
      <c r="E2670" s="20">
        <v>609</v>
      </c>
      <c r="F2670" s="20"/>
      <c r="G2670" s="20">
        <v>2</v>
      </c>
    </row>
    <row r="2671" spans="3:7" ht="30" x14ac:dyDescent="0.25">
      <c r="C2671" s="19">
        <v>43290</v>
      </c>
      <c r="D2671" s="5" t="s">
        <v>238</v>
      </c>
      <c r="E2671" s="20">
        <v>4519</v>
      </c>
      <c r="F2671" s="20"/>
      <c r="G2671" s="20">
        <v>1</v>
      </c>
    </row>
    <row r="2672" spans="3:7" ht="30" x14ac:dyDescent="0.25">
      <c r="C2672" s="19">
        <v>43290</v>
      </c>
      <c r="D2672" s="5" t="s">
        <v>33</v>
      </c>
      <c r="E2672" s="20">
        <v>392</v>
      </c>
      <c r="F2672" s="20"/>
      <c r="G2672" s="20">
        <v>1</v>
      </c>
    </row>
    <row r="2673" spans="3:7" ht="30" x14ac:dyDescent="0.25">
      <c r="C2673" s="19">
        <v>43290</v>
      </c>
      <c r="D2673" s="5" t="s">
        <v>24</v>
      </c>
      <c r="E2673" s="20">
        <v>7087</v>
      </c>
      <c r="F2673" s="20"/>
      <c r="G2673" s="20">
        <v>2</v>
      </c>
    </row>
    <row r="2674" spans="3:7" ht="30" x14ac:dyDescent="0.25">
      <c r="C2674" s="19">
        <v>43290</v>
      </c>
      <c r="D2674" s="5" t="s">
        <v>56</v>
      </c>
      <c r="E2674" s="20">
        <v>2270</v>
      </c>
      <c r="F2674" s="20"/>
      <c r="G2674" s="20">
        <v>2</v>
      </c>
    </row>
    <row r="2675" spans="3:7" ht="30" x14ac:dyDescent="0.25">
      <c r="C2675" s="19">
        <v>43290</v>
      </c>
      <c r="D2675" s="5" t="s">
        <v>241</v>
      </c>
      <c r="E2675" s="20">
        <v>2269</v>
      </c>
      <c r="F2675" s="20"/>
      <c r="G2675" s="20">
        <v>2</v>
      </c>
    </row>
    <row r="2676" spans="3:7" ht="30" x14ac:dyDescent="0.25">
      <c r="C2676" s="19">
        <v>43290</v>
      </c>
      <c r="D2676" s="5" t="s">
        <v>58</v>
      </c>
      <c r="E2676" s="20">
        <v>8824</v>
      </c>
      <c r="F2676" s="20"/>
      <c r="G2676" s="20">
        <v>2</v>
      </c>
    </row>
    <row r="2677" spans="3:7" ht="30" x14ac:dyDescent="0.25">
      <c r="C2677" s="19">
        <v>43290</v>
      </c>
      <c r="D2677" s="5" t="s">
        <v>5</v>
      </c>
      <c r="E2677" s="20">
        <v>1445</v>
      </c>
      <c r="F2677" s="20"/>
      <c r="G2677" s="20">
        <v>1000</v>
      </c>
    </row>
    <row r="2678" spans="3:7" ht="30" x14ac:dyDescent="0.25">
      <c r="C2678" s="19">
        <v>43290</v>
      </c>
      <c r="D2678" s="5" t="s">
        <v>32</v>
      </c>
      <c r="E2678" s="20">
        <v>4523</v>
      </c>
      <c r="F2678" s="20"/>
      <c r="G2678" s="20">
        <v>10</v>
      </c>
    </row>
    <row r="2679" spans="3:7" ht="45" x14ac:dyDescent="0.25">
      <c r="C2679" s="19">
        <v>43290</v>
      </c>
      <c r="D2679" s="5" t="s">
        <v>19</v>
      </c>
      <c r="E2679" s="20">
        <v>5709</v>
      </c>
      <c r="F2679" s="20"/>
      <c r="G2679" s="20">
        <v>200</v>
      </c>
    </row>
    <row r="2680" spans="3:7" ht="30" x14ac:dyDescent="0.25">
      <c r="C2680" s="19">
        <v>43290</v>
      </c>
      <c r="D2680" s="5" t="s">
        <v>167</v>
      </c>
      <c r="E2680" s="20">
        <v>1587</v>
      </c>
      <c r="F2680" s="20"/>
      <c r="G2680" s="20">
        <v>1</v>
      </c>
    </row>
    <row r="2681" spans="3:7" ht="45" x14ac:dyDescent="0.25">
      <c r="C2681" s="19">
        <v>43290</v>
      </c>
      <c r="D2681" s="5" t="s">
        <v>26</v>
      </c>
      <c r="E2681" s="20">
        <v>476</v>
      </c>
      <c r="F2681" s="20"/>
      <c r="G2681" s="20">
        <v>3</v>
      </c>
    </row>
    <row r="2682" spans="3:7" ht="30" x14ac:dyDescent="0.25">
      <c r="C2682" s="19">
        <v>43290</v>
      </c>
      <c r="D2682" s="5" t="s">
        <v>146</v>
      </c>
      <c r="E2682" s="20">
        <v>450</v>
      </c>
      <c r="F2682" s="20"/>
      <c r="G2682" s="20">
        <v>5</v>
      </c>
    </row>
    <row r="2683" spans="3:7" ht="45" x14ac:dyDescent="0.25">
      <c r="C2683" s="19">
        <v>43290</v>
      </c>
      <c r="D2683" s="5" t="s">
        <v>140</v>
      </c>
      <c r="E2683" s="20">
        <v>3622</v>
      </c>
      <c r="F2683" s="20"/>
      <c r="G2683" s="20">
        <v>12</v>
      </c>
    </row>
    <row r="2684" spans="3:7" ht="45" x14ac:dyDescent="0.25">
      <c r="C2684" s="19">
        <v>43290</v>
      </c>
      <c r="D2684" s="5" t="s">
        <v>64</v>
      </c>
      <c r="E2684" s="20">
        <v>7623</v>
      </c>
      <c r="F2684" s="20"/>
      <c r="G2684" s="20">
        <v>6</v>
      </c>
    </row>
    <row r="2685" spans="3:7" x14ac:dyDescent="0.25">
      <c r="C2685" s="19">
        <v>43290</v>
      </c>
      <c r="D2685" s="5" t="s">
        <v>103</v>
      </c>
      <c r="E2685" s="20">
        <v>7366</v>
      </c>
      <c r="F2685" s="20"/>
      <c r="G2685" s="20">
        <v>3</v>
      </c>
    </row>
    <row r="2686" spans="3:7" x14ac:dyDescent="0.25">
      <c r="C2686" s="19">
        <v>43290</v>
      </c>
      <c r="D2686" s="5" t="s">
        <v>20</v>
      </c>
      <c r="E2686" s="20">
        <v>1335</v>
      </c>
      <c r="F2686" s="20"/>
      <c r="G2686" s="20">
        <v>1</v>
      </c>
    </row>
    <row r="2687" spans="3:7" x14ac:dyDescent="0.25">
      <c r="C2687" s="19">
        <v>43288</v>
      </c>
      <c r="D2687" s="5" t="s">
        <v>149</v>
      </c>
      <c r="E2687" s="20">
        <v>7979</v>
      </c>
      <c r="F2687" s="20"/>
      <c r="G2687" s="20">
        <v>1</v>
      </c>
    </row>
    <row r="2688" spans="3:7" ht="30" x14ac:dyDescent="0.25">
      <c r="C2688" s="19">
        <v>43287</v>
      </c>
      <c r="D2688" s="5" t="s">
        <v>66</v>
      </c>
      <c r="E2688" s="20">
        <v>2234</v>
      </c>
      <c r="F2688" s="20"/>
      <c r="G2688" s="20">
        <v>1</v>
      </c>
    </row>
    <row r="2689" spans="3:7" ht="45" x14ac:dyDescent="0.25">
      <c r="C2689" s="19">
        <v>43287</v>
      </c>
      <c r="D2689" s="5" t="s">
        <v>191</v>
      </c>
      <c r="E2689" s="20">
        <v>304</v>
      </c>
      <c r="F2689" s="20"/>
      <c r="G2689" s="20">
        <v>1</v>
      </c>
    </row>
    <row r="2690" spans="3:7" ht="30" x14ac:dyDescent="0.25">
      <c r="C2690" s="19">
        <v>43287</v>
      </c>
      <c r="D2690" s="5" t="s">
        <v>178</v>
      </c>
      <c r="E2690" s="20" t="s">
        <v>179</v>
      </c>
      <c r="F2690" s="20"/>
      <c r="G2690" s="20">
        <v>1</v>
      </c>
    </row>
    <row r="2691" spans="3:7" ht="45" x14ac:dyDescent="0.25">
      <c r="C2691" s="19">
        <v>43287</v>
      </c>
      <c r="D2691" s="5" t="s">
        <v>41</v>
      </c>
      <c r="E2691" s="20">
        <v>765</v>
      </c>
      <c r="F2691" s="20"/>
      <c r="G2691" s="20">
        <v>1</v>
      </c>
    </row>
    <row r="2692" spans="3:7" ht="45" x14ac:dyDescent="0.25">
      <c r="C2692" s="19">
        <v>43287</v>
      </c>
      <c r="D2692" s="5" t="s">
        <v>256</v>
      </c>
      <c r="E2692" s="20">
        <v>768</v>
      </c>
      <c r="F2692" s="20"/>
      <c r="G2692" s="20">
        <v>1</v>
      </c>
    </row>
    <row r="2693" spans="3:7" ht="45" x14ac:dyDescent="0.25">
      <c r="C2693" s="19">
        <v>43287</v>
      </c>
      <c r="D2693" s="5" t="s">
        <v>254</v>
      </c>
      <c r="E2693" s="20">
        <v>128</v>
      </c>
      <c r="F2693" s="20"/>
      <c r="G2693" s="20">
        <v>1</v>
      </c>
    </row>
    <row r="2694" spans="3:7" ht="30" x14ac:dyDescent="0.25">
      <c r="C2694" s="19">
        <v>43287</v>
      </c>
      <c r="D2694" s="5" t="s">
        <v>209</v>
      </c>
      <c r="E2694" s="20">
        <v>174</v>
      </c>
      <c r="F2694" s="20">
        <v>22</v>
      </c>
      <c r="G2694" s="20"/>
    </row>
    <row r="2695" spans="3:7" ht="75" x14ac:dyDescent="0.25">
      <c r="C2695" s="19">
        <v>43287</v>
      </c>
      <c r="D2695" s="5" t="s">
        <v>85</v>
      </c>
      <c r="E2695" s="20">
        <v>728</v>
      </c>
      <c r="F2695" s="20"/>
      <c r="G2695" s="20">
        <v>2</v>
      </c>
    </row>
    <row r="2696" spans="3:7" ht="60" x14ac:dyDescent="0.25">
      <c r="C2696" s="19">
        <v>43287</v>
      </c>
      <c r="D2696" s="5" t="s">
        <v>86</v>
      </c>
      <c r="E2696" s="20">
        <v>727</v>
      </c>
      <c r="F2696" s="20"/>
      <c r="G2696" s="20">
        <v>1</v>
      </c>
    </row>
    <row r="2697" spans="3:7" ht="75" x14ac:dyDescent="0.25">
      <c r="C2697" s="19">
        <v>43287</v>
      </c>
      <c r="D2697" s="5" t="s">
        <v>38</v>
      </c>
      <c r="E2697" s="20">
        <v>551</v>
      </c>
      <c r="F2697" s="20"/>
      <c r="G2697" s="20">
        <v>1</v>
      </c>
    </row>
    <row r="2698" spans="3:7" ht="45" x14ac:dyDescent="0.25">
      <c r="C2698" s="19">
        <v>43287</v>
      </c>
      <c r="D2698" s="5" t="s">
        <v>19</v>
      </c>
      <c r="E2698" s="20">
        <v>5709</v>
      </c>
      <c r="F2698" s="20"/>
      <c r="G2698" s="20">
        <v>300</v>
      </c>
    </row>
    <row r="2699" spans="3:7" ht="75" x14ac:dyDescent="0.25">
      <c r="C2699" s="19">
        <v>43287</v>
      </c>
      <c r="D2699" s="5" t="s">
        <v>204</v>
      </c>
      <c r="E2699" s="20">
        <v>424</v>
      </c>
      <c r="F2699" s="20"/>
      <c r="G2699" s="20">
        <v>2</v>
      </c>
    </row>
    <row r="2700" spans="3:7" ht="45" x14ac:dyDescent="0.25">
      <c r="C2700" s="19">
        <v>43287</v>
      </c>
      <c r="D2700" s="5" t="s">
        <v>173</v>
      </c>
      <c r="E2700" s="20">
        <v>1595</v>
      </c>
      <c r="F2700" s="20"/>
      <c r="G2700" s="20">
        <v>200</v>
      </c>
    </row>
    <row r="2701" spans="3:7" x14ac:dyDescent="0.25">
      <c r="C2701" s="19">
        <v>43287</v>
      </c>
      <c r="D2701" s="5" t="s">
        <v>170</v>
      </c>
      <c r="E2701" s="20">
        <v>1906</v>
      </c>
      <c r="F2701" s="20"/>
      <c r="G2701" s="20">
        <v>2</v>
      </c>
    </row>
    <row r="2702" spans="3:7" x14ac:dyDescent="0.25">
      <c r="C2702" s="19">
        <v>43287</v>
      </c>
      <c r="D2702" s="5" t="s">
        <v>231</v>
      </c>
      <c r="E2702" s="20">
        <v>1907</v>
      </c>
      <c r="F2702" s="20"/>
      <c r="G2702" s="20">
        <v>2</v>
      </c>
    </row>
    <row r="2703" spans="3:7" x14ac:dyDescent="0.25">
      <c r="C2703" s="19">
        <v>43287</v>
      </c>
      <c r="D2703" s="5" t="s">
        <v>217</v>
      </c>
      <c r="E2703" s="20">
        <v>1908</v>
      </c>
      <c r="F2703" s="20"/>
      <c r="G2703" s="20">
        <v>2</v>
      </c>
    </row>
    <row r="2704" spans="3:7" ht="30" x14ac:dyDescent="0.25">
      <c r="C2704" s="19">
        <v>43287</v>
      </c>
      <c r="D2704" s="5" t="s">
        <v>291</v>
      </c>
      <c r="E2704" s="20">
        <v>579</v>
      </c>
      <c r="F2704" s="20"/>
      <c r="G2704" s="20">
        <v>50</v>
      </c>
    </row>
    <row r="2705" spans="3:7" ht="30" x14ac:dyDescent="0.25">
      <c r="C2705" s="19">
        <v>43287</v>
      </c>
      <c r="D2705" s="5" t="s">
        <v>215</v>
      </c>
      <c r="E2705" s="20">
        <v>580</v>
      </c>
      <c r="F2705" s="20"/>
      <c r="G2705" s="20">
        <v>50</v>
      </c>
    </row>
    <row r="2706" spans="3:7" ht="45" x14ac:dyDescent="0.25">
      <c r="C2706" s="19">
        <v>43287</v>
      </c>
      <c r="D2706" s="5" t="s">
        <v>233</v>
      </c>
      <c r="E2706" s="20">
        <v>4909</v>
      </c>
      <c r="F2706" s="20"/>
      <c r="G2706" s="20">
        <v>12</v>
      </c>
    </row>
    <row r="2707" spans="3:7" x14ac:dyDescent="0.25">
      <c r="C2707" s="19">
        <v>43287</v>
      </c>
      <c r="D2707" s="5" t="s">
        <v>103</v>
      </c>
      <c r="E2707" s="20">
        <v>7366</v>
      </c>
      <c r="F2707" s="20"/>
      <c r="G2707" s="20">
        <v>3</v>
      </c>
    </row>
    <row r="2708" spans="3:7" x14ac:dyDescent="0.25">
      <c r="C2708" s="19">
        <v>43287</v>
      </c>
      <c r="D2708" s="5" t="s">
        <v>234</v>
      </c>
      <c r="E2708" s="20">
        <v>8000</v>
      </c>
      <c r="F2708" s="20"/>
      <c r="G2708" s="20">
        <v>10</v>
      </c>
    </row>
    <row r="2709" spans="3:7" x14ac:dyDescent="0.25">
      <c r="C2709" s="19">
        <v>43287</v>
      </c>
      <c r="D2709" s="5" t="s">
        <v>235</v>
      </c>
      <c r="E2709" s="20">
        <v>7998</v>
      </c>
      <c r="F2709" s="20"/>
      <c r="G2709" s="20">
        <v>10</v>
      </c>
    </row>
    <row r="2710" spans="3:7" x14ac:dyDescent="0.25">
      <c r="C2710" s="19">
        <v>43287</v>
      </c>
      <c r="D2710" s="5" t="s">
        <v>107</v>
      </c>
      <c r="E2710" s="20">
        <v>7997</v>
      </c>
      <c r="F2710" s="20"/>
      <c r="G2710" s="20">
        <v>10</v>
      </c>
    </row>
    <row r="2711" spans="3:7" ht="45" x14ac:dyDescent="0.25">
      <c r="C2711" s="19">
        <v>43287</v>
      </c>
      <c r="D2711" s="5" t="s">
        <v>221</v>
      </c>
      <c r="E2711" s="20">
        <v>4907</v>
      </c>
      <c r="F2711" s="20"/>
      <c r="G2711" s="20">
        <v>24</v>
      </c>
    </row>
    <row r="2712" spans="3:7" x14ac:dyDescent="0.25">
      <c r="C2712" s="19">
        <v>43287</v>
      </c>
      <c r="D2712" s="5" t="s">
        <v>37</v>
      </c>
      <c r="E2712" s="20">
        <v>7932</v>
      </c>
      <c r="F2712" s="20"/>
      <c r="G2712" s="20">
        <v>10</v>
      </c>
    </row>
    <row r="2713" spans="3:7" ht="30" x14ac:dyDescent="0.25">
      <c r="C2713" s="19">
        <v>43287</v>
      </c>
      <c r="D2713" s="5" t="s">
        <v>42</v>
      </c>
      <c r="E2713" s="20">
        <v>187</v>
      </c>
      <c r="F2713" s="20"/>
      <c r="G2713" s="20">
        <v>100</v>
      </c>
    </row>
    <row r="2714" spans="3:7" ht="30" x14ac:dyDescent="0.25">
      <c r="C2714" s="19">
        <v>43287</v>
      </c>
      <c r="D2714" s="5" t="s">
        <v>341</v>
      </c>
      <c r="E2714" s="20">
        <v>983</v>
      </c>
      <c r="F2714" s="20"/>
      <c r="G2714" s="20">
        <v>50</v>
      </c>
    </row>
    <row r="2715" spans="3:7" ht="30" x14ac:dyDescent="0.25">
      <c r="C2715" s="19">
        <v>43287</v>
      </c>
      <c r="D2715" s="5" t="s">
        <v>218</v>
      </c>
      <c r="E2715" s="20">
        <v>981</v>
      </c>
      <c r="F2715" s="20"/>
      <c r="G2715" s="20">
        <v>50</v>
      </c>
    </row>
    <row r="2716" spans="3:7" ht="30" x14ac:dyDescent="0.25">
      <c r="C2716" s="19">
        <v>43287</v>
      </c>
      <c r="D2716" s="5" t="s">
        <v>219</v>
      </c>
      <c r="E2716" s="20">
        <v>980</v>
      </c>
      <c r="F2716" s="20"/>
      <c r="G2716" s="20">
        <v>50</v>
      </c>
    </row>
    <row r="2717" spans="3:7" ht="30" x14ac:dyDescent="0.25">
      <c r="C2717" s="19">
        <v>43287</v>
      </c>
      <c r="D2717" s="5" t="s">
        <v>220</v>
      </c>
      <c r="E2717" s="20">
        <v>979</v>
      </c>
      <c r="F2717" s="20"/>
      <c r="G2717" s="20">
        <v>50</v>
      </c>
    </row>
    <row r="2718" spans="3:7" ht="45" x14ac:dyDescent="0.25">
      <c r="C2718" s="19">
        <v>43287</v>
      </c>
      <c r="D2718" s="5" t="s">
        <v>147</v>
      </c>
      <c r="E2718" s="20">
        <v>334</v>
      </c>
      <c r="F2718" s="20"/>
      <c r="G2718" s="20">
        <v>3</v>
      </c>
    </row>
    <row r="2719" spans="3:7" ht="45" x14ac:dyDescent="0.25">
      <c r="C2719" s="19">
        <v>43287</v>
      </c>
      <c r="D2719" s="5" t="s">
        <v>148</v>
      </c>
      <c r="E2719" s="20">
        <v>333</v>
      </c>
      <c r="F2719" s="20"/>
      <c r="G2719" s="20">
        <v>4</v>
      </c>
    </row>
    <row r="2720" spans="3:7" ht="45" x14ac:dyDescent="0.25">
      <c r="C2720" s="19">
        <v>43287</v>
      </c>
      <c r="D2720" s="5" t="s">
        <v>46</v>
      </c>
      <c r="E2720" s="20">
        <v>331</v>
      </c>
      <c r="F2720" s="20"/>
      <c r="G2720" s="20">
        <v>2</v>
      </c>
    </row>
    <row r="2721" spans="3:7" ht="45" x14ac:dyDescent="0.25">
      <c r="C2721" s="19">
        <v>43287</v>
      </c>
      <c r="D2721" s="5" t="s">
        <v>232</v>
      </c>
      <c r="E2721" s="20">
        <v>332</v>
      </c>
      <c r="F2721" s="20"/>
      <c r="G2721" s="20">
        <v>3</v>
      </c>
    </row>
    <row r="2722" spans="3:7" ht="45" x14ac:dyDescent="0.25">
      <c r="C2722" s="19">
        <v>43287</v>
      </c>
      <c r="D2722" s="5" t="s">
        <v>232</v>
      </c>
      <c r="E2722" s="20">
        <v>332</v>
      </c>
      <c r="F2722" s="20"/>
      <c r="G2722" s="20">
        <v>2</v>
      </c>
    </row>
    <row r="2723" spans="3:7" ht="45" x14ac:dyDescent="0.25">
      <c r="C2723" s="19">
        <v>43287</v>
      </c>
      <c r="D2723" s="5" t="s">
        <v>45</v>
      </c>
      <c r="E2723" s="20">
        <v>151</v>
      </c>
      <c r="F2723" s="20"/>
      <c r="G2723" s="20">
        <v>4</v>
      </c>
    </row>
    <row r="2724" spans="3:7" ht="30" x14ac:dyDescent="0.25">
      <c r="C2724" s="19">
        <v>43287</v>
      </c>
      <c r="D2724" s="5" t="s">
        <v>33</v>
      </c>
      <c r="E2724" s="20">
        <v>392</v>
      </c>
      <c r="F2724" s="20"/>
      <c r="G2724" s="20">
        <v>1</v>
      </c>
    </row>
    <row r="2725" spans="3:7" ht="30" x14ac:dyDescent="0.25">
      <c r="C2725" s="19">
        <v>43287</v>
      </c>
      <c r="D2725" s="5" t="s">
        <v>108</v>
      </c>
      <c r="E2725" s="20" t="s">
        <v>109</v>
      </c>
      <c r="F2725" s="20"/>
      <c r="G2725" s="20">
        <v>1</v>
      </c>
    </row>
    <row r="2726" spans="3:7" ht="30" x14ac:dyDescent="0.25">
      <c r="C2726" s="19">
        <v>43287</v>
      </c>
      <c r="D2726" s="5" t="s">
        <v>307</v>
      </c>
      <c r="E2726" s="20" t="s">
        <v>308</v>
      </c>
      <c r="F2726" s="20"/>
      <c r="G2726" s="20">
        <v>1</v>
      </c>
    </row>
    <row r="2727" spans="3:7" ht="30" x14ac:dyDescent="0.25">
      <c r="C2727" s="19">
        <v>43287</v>
      </c>
      <c r="D2727" s="5" t="s">
        <v>102</v>
      </c>
      <c r="E2727" s="20">
        <v>919</v>
      </c>
      <c r="F2727" s="20"/>
      <c r="G2727" s="20">
        <v>1</v>
      </c>
    </row>
    <row r="2728" spans="3:7" x14ac:dyDescent="0.25">
      <c r="C2728" s="19">
        <v>43287</v>
      </c>
      <c r="D2728" s="5" t="s">
        <v>27</v>
      </c>
      <c r="E2728" s="20">
        <v>537</v>
      </c>
      <c r="F2728" s="20"/>
      <c r="G2728" s="20">
        <v>1</v>
      </c>
    </row>
    <row r="2729" spans="3:7" ht="30" x14ac:dyDescent="0.25">
      <c r="C2729" s="19">
        <v>43287</v>
      </c>
      <c r="D2729" s="5" t="s">
        <v>31</v>
      </c>
      <c r="E2729" s="20">
        <v>611</v>
      </c>
      <c r="F2729" s="20"/>
      <c r="G2729" s="20">
        <v>4</v>
      </c>
    </row>
    <row r="2730" spans="3:7" ht="30" x14ac:dyDescent="0.25">
      <c r="C2730" s="19">
        <v>43287</v>
      </c>
      <c r="D2730" s="5" t="s">
        <v>30</v>
      </c>
      <c r="E2730" s="20">
        <v>609</v>
      </c>
      <c r="F2730" s="20"/>
      <c r="G2730" s="20">
        <v>2</v>
      </c>
    </row>
    <row r="2731" spans="3:7" ht="30" x14ac:dyDescent="0.25">
      <c r="C2731" s="19">
        <v>43287</v>
      </c>
      <c r="D2731" s="5" t="s">
        <v>259</v>
      </c>
      <c r="E2731" s="20">
        <v>644</v>
      </c>
      <c r="F2731" s="20"/>
      <c r="G2731" s="20">
        <v>1</v>
      </c>
    </row>
    <row r="2732" spans="3:7" ht="30" x14ac:dyDescent="0.25">
      <c r="C2732" s="19">
        <v>43287</v>
      </c>
      <c r="D2732" s="5" t="s">
        <v>240</v>
      </c>
      <c r="E2732" s="20">
        <v>4520</v>
      </c>
      <c r="F2732" s="20"/>
      <c r="G2732" s="20">
        <v>2</v>
      </c>
    </row>
    <row r="2733" spans="3:7" ht="30" x14ac:dyDescent="0.25">
      <c r="C2733" s="19">
        <v>43287</v>
      </c>
      <c r="D2733" s="5" t="s">
        <v>54</v>
      </c>
      <c r="E2733" s="20">
        <v>7825</v>
      </c>
      <c r="F2733" s="20"/>
      <c r="G2733" s="20">
        <v>2</v>
      </c>
    </row>
    <row r="2734" spans="3:7" ht="60" x14ac:dyDescent="0.25">
      <c r="C2734" s="19">
        <v>43287</v>
      </c>
      <c r="D2734" s="5" t="s">
        <v>10</v>
      </c>
      <c r="E2734" s="20">
        <v>892</v>
      </c>
      <c r="F2734" s="20"/>
      <c r="G2734" s="20">
        <v>1</v>
      </c>
    </row>
    <row r="2735" spans="3:7" ht="60" x14ac:dyDescent="0.25">
      <c r="C2735" s="19">
        <v>43287</v>
      </c>
      <c r="D2735" s="5" t="s">
        <v>151</v>
      </c>
      <c r="E2735" s="20">
        <v>5064</v>
      </c>
      <c r="F2735" s="20"/>
      <c r="G2735" s="20">
        <v>3</v>
      </c>
    </row>
    <row r="2736" spans="3:7" ht="30" x14ac:dyDescent="0.25">
      <c r="C2736" s="19">
        <v>43287</v>
      </c>
      <c r="D2736" s="5" t="s">
        <v>58</v>
      </c>
      <c r="E2736" s="20">
        <v>8824</v>
      </c>
      <c r="F2736" s="20"/>
      <c r="G2736" s="20">
        <v>1</v>
      </c>
    </row>
    <row r="2737" spans="3:7" x14ac:dyDescent="0.25">
      <c r="C2737" s="19">
        <v>43287</v>
      </c>
      <c r="D2737" s="5" t="s">
        <v>8</v>
      </c>
      <c r="E2737" s="20">
        <v>7094</v>
      </c>
      <c r="F2737" s="20"/>
      <c r="G2737" s="20">
        <v>2</v>
      </c>
    </row>
    <row r="2738" spans="3:7" ht="45" x14ac:dyDescent="0.25">
      <c r="C2738" s="19">
        <v>43287</v>
      </c>
      <c r="D2738" s="5" t="s">
        <v>61</v>
      </c>
      <c r="E2738" s="20">
        <v>874</v>
      </c>
      <c r="F2738" s="20"/>
      <c r="G2738" s="20">
        <v>3</v>
      </c>
    </row>
    <row r="2739" spans="3:7" ht="30" x14ac:dyDescent="0.25">
      <c r="C2739" s="19">
        <v>43287</v>
      </c>
      <c r="D2739" s="5" t="s">
        <v>25</v>
      </c>
      <c r="E2739" s="20">
        <v>238</v>
      </c>
      <c r="F2739" s="20"/>
      <c r="G2739" s="20">
        <v>2</v>
      </c>
    </row>
    <row r="2740" spans="3:7" ht="30" x14ac:dyDescent="0.25">
      <c r="C2740" s="19">
        <v>43287</v>
      </c>
      <c r="D2740" s="5" t="s">
        <v>32</v>
      </c>
      <c r="E2740" s="20">
        <v>4523</v>
      </c>
      <c r="F2740" s="20"/>
      <c r="G2740" s="20">
        <v>10</v>
      </c>
    </row>
    <row r="2741" spans="3:7" x14ac:dyDescent="0.25">
      <c r="C2741" s="19">
        <v>43287</v>
      </c>
      <c r="D2741" s="5" t="s">
        <v>103</v>
      </c>
      <c r="E2741" s="20">
        <v>7366</v>
      </c>
      <c r="F2741" s="20"/>
      <c r="G2741" s="20">
        <v>6</v>
      </c>
    </row>
    <row r="2742" spans="3:7" ht="45" x14ac:dyDescent="0.25">
      <c r="C2742" s="19">
        <v>43287</v>
      </c>
      <c r="D2742" s="5" t="s">
        <v>26</v>
      </c>
      <c r="E2742" s="20">
        <v>476</v>
      </c>
      <c r="F2742" s="20"/>
      <c r="G2742" s="20">
        <v>2</v>
      </c>
    </row>
    <row r="2743" spans="3:7" x14ac:dyDescent="0.25">
      <c r="C2743" s="19">
        <v>43287</v>
      </c>
      <c r="D2743" s="5" t="s">
        <v>103</v>
      </c>
      <c r="E2743" s="20">
        <v>7366</v>
      </c>
      <c r="F2743" s="20"/>
      <c r="G2743" s="20">
        <v>1</v>
      </c>
    </row>
    <row r="2744" spans="3:7" ht="30" x14ac:dyDescent="0.25">
      <c r="C2744" s="19">
        <v>43287</v>
      </c>
      <c r="D2744" s="5" t="s">
        <v>450</v>
      </c>
      <c r="E2744" s="20">
        <v>7093</v>
      </c>
      <c r="F2744" s="20"/>
      <c r="G2744" s="20">
        <v>1</v>
      </c>
    </row>
    <row r="2745" spans="3:7" ht="30" x14ac:dyDescent="0.25">
      <c r="C2745" s="19">
        <v>43287</v>
      </c>
      <c r="D2745" s="5" t="s">
        <v>126</v>
      </c>
      <c r="E2745" s="20">
        <v>4738</v>
      </c>
      <c r="F2745" s="20"/>
      <c r="G2745" s="20">
        <v>4</v>
      </c>
    </row>
    <row r="2746" spans="3:7" x14ac:dyDescent="0.25">
      <c r="C2746" s="19">
        <v>43287</v>
      </c>
      <c r="D2746" s="5" t="s">
        <v>230</v>
      </c>
      <c r="E2746" s="20">
        <v>7359</v>
      </c>
      <c r="F2746" s="20"/>
      <c r="G2746" s="20">
        <v>3</v>
      </c>
    </row>
    <row r="2747" spans="3:7" ht="30" x14ac:dyDescent="0.25">
      <c r="C2747" s="19">
        <v>43287</v>
      </c>
      <c r="D2747" s="5" t="s">
        <v>100</v>
      </c>
      <c r="E2747" s="20" t="s">
        <v>101</v>
      </c>
      <c r="F2747" s="20"/>
      <c r="G2747" s="20">
        <v>1</v>
      </c>
    </row>
    <row r="2748" spans="3:7" x14ac:dyDescent="0.25">
      <c r="C2748" s="19">
        <v>43287</v>
      </c>
      <c r="D2748" s="5" t="s">
        <v>270</v>
      </c>
      <c r="E2748" s="20">
        <v>3630</v>
      </c>
      <c r="F2748" s="20"/>
      <c r="G2748" s="20">
        <v>1</v>
      </c>
    </row>
    <row r="2749" spans="3:7" ht="30" x14ac:dyDescent="0.25">
      <c r="C2749" s="19">
        <v>43286</v>
      </c>
      <c r="D2749" s="5" t="s">
        <v>126</v>
      </c>
      <c r="E2749" s="20">
        <v>4738</v>
      </c>
      <c r="F2749" s="20"/>
      <c r="G2749" s="20">
        <v>1</v>
      </c>
    </row>
    <row r="2750" spans="3:7" ht="60" x14ac:dyDescent="0.25">
      <c r="C2750" s="19">
        <v>43286</v>
      </c>
      <c r="D2750" s="5" t="s">
        <v>225</v>
      </c>
      <c r="E2750" s="20">
        <v>625</v>
      </c>
      <c r="F2750" s="20"/>
      <c r="G2750" s="20">
        <v>1</v>
      </c>
    </row>
    <row r="2751" spans="3:7" ht="30" x14ac:dyDescent="0.25">
      <c r="C2751" s="19">
        <v>43286</v>
      </c>
      <c r="D2751" s="5" t="s">
        <v>71</v>
      </c>
      <c r="E2751" s="20">
        <v>1435</v>
      </c>
      <c r="F2751" s="20"/>
      <c r="G2751" s="20">
        <v>1</v>
      </c>
    </row>
    <row r="2752" spans="3:7" ht="30" x14ac:dyDescent="0.25">
      <c r="C2752" s="19">
        <v>43286</v>
      </c>
      <c r="D2752" s="5" t="s">
        <v>452</v>
      </c>
      <c r="E2752" s="20" t="s">
        <v>453</v>
      </c>
      <c r="F2752" s="20"/>
      <c r="G2752" s="20">
        <v>1</v>
      </c>
    </row>
    <row r="2753" spans="3:7" ht="30" x14ac:dyDescent="0.25">
      <c r="C2753" s="19">
        <v>43286</v>
      </c>
      <c r="D2753" s="5" t="s">
        <v>142</v>
      </c>
      <c r="E2753" s="20">
        <v>1426</v>
      </c>
      <c r="F2753" s="20"/>
      <c r="G2753" s="20">
        <v>1</v>
      </c>
    </row>
    <row r="2754" spans="3:7" ht="30" x14ac:dyDescent="0.25">
      <c r="C2754" s="19">
        <v>43286</v>
      </c>
      <c r="D2754" s="5" t="s">
        <v>99</v>
      </c>
      <c r="E2754" s="20">
        <v>4275</v>
      </c>
      <c r="F2754" s="20"/>
      <c r="G2754" s="20">
        <v>1</v>
      </c>
    </row>
    <row r="2755" spans="3:7" ht="45" x14ac:dyDescent="0.25">
      <c r="C2755" s="19">
        <v>43286</v>
      </c>
      <c r="D2755" s="5" t="s">
        <v>88</v>
      </c>
      <c r="E2755" s="20">
        <v>4277</v>
      </c>
      <c r="F2755" s="20"/>
      <c r="G2755" s="20">
        <v>1</v>
      </c>
    </row>
    <row r="2756" spans="3:7" ht="30" x14ac:dyDescent="0.25">
      <c r="C2756" s="19">
        <v>43286</v>
      </c>
      <c r="D2756" s="5" t="s">
        <v>71</v>
      </c>
      <c r="E2756" s="20">
        <v>1435</v>
      </c>
      <c r="F2756" s="20"/>
      <c r="G2756" s="20">
        <v>1</v>
      </c>
    </row>
    <row r="2757" spans="3:7" ht="30" x14ac:dyDescent="0.25">
      <c r="C2757" s="19">
        <v>43286</v>
      </c>
      <c r="D2757" s="5" t="s">
        <v>65</v>
      </c>
      <c r="E2757" s="20">
        <v>256</v>
      </c>
      <c r="F2757" s="20"/>
      <c r="G2757" s="20">
        <v>1</v>
      </c>
    </row>
    <row r="2758" spans="3:7" ht="60" x14ac:dyDescent="0.25">
      <c r="C2758" s="19">
        <v>43286</v>
      </c>
      <c r="D2758" s="5" t="s">
        <v>81</v>
      </c>
      <c r="E2758" s="20">
        <v>8957</v>
      </c>
      <c r="F2758" s="20"/>
      <c r="G2758" s="20">
        <v>1</v>
      </c>
    </row>
    <row r="2759" spans="3:7" ht="30" x14ac:dyDescent="0.25">
      <c r="C2759" s="19">
        <v>43286</v>
      </c>
      <c r="D2759" s="5" t="s">
        <v>67</v>
      </c>
      <c r="E2759" s="20">
        <v>913</v>
      </c>
      <c r="F2759" s="20"/>
      <c r="G2759" s="20">
        <v>1</v>
      </c>
    </row>
    <row r="2760" spans="3:7" ht="30" x14ac:dyDescent="0.25">
      <c r="C2760" s="19">
        <v>43286</v>
      </c>
      <c r="D2760" s="5" t="s">
        <v>255</v>
      </c>
      <c r="E2760" s="20">
        <v>1002</v>
      </c>
      <c r="F2760" s="20"/>
      <c r="G2760" s="20">
        <v>1</v>
      </c>
    </row>
    <row r="2761" spans="3:7" ht="30" x14ac:dyDescent="0.25">
      <c r="C2761" s="19">
        <v>43286</v>
      </c>
      <c r="D2761" s="5" t="s">
        <v>126</v>
      </c>
      <c r="E2761" s="20">
        <v>4738</v>
      </c>
      <c r="F2761" s="20"/>
      <c r="G2761" s="20">
        <v>1</v>
      </c>
    </row>
    <row r="2762" spans="3:7" ht="30" x14ac:dyDescent="0.25">
      <c r="C2762" s="19">
        <v>43286</v>
      </c>
      <c r="D2762" s="5" t="s">
        <v>21</v>
      </c>
      <c r="E2762" s="20">
        <v>4864</v>
      </c>
      <c r="F2762" s="20"/>
      <c r="G2762" s="20">
        <v>1</v>
      </c>
    </row>
    <row r="2763" spans="3:7" ht="30" x14ac:dyDescent="0.25">
      <c r="C2763" s="19">
        <v>43286</v>
      </c>
      <c r="D2763" s="5" t="s">
        <v>354</v>
      </c>
      <c r="E2763" s="20">
        <v>8798</v>
      </c>
      <c r="F2763" s="20"/>
      <c r="G2763" s="20">
        <v>4</v>
      </c>
    </row>
    <row r="2764" spans="3:7" ht="30" x14ac:dyDescent="0.25">
      <c r="C2764" s="19">
        <v>43286</v>
      </c>
      <c r="D2764" s="5" t="s">
        <v>5</v>
      </c>
      <c r="E2764" s="20">
        <v>1445</v>
      </c>
      <c r="F2764" s="20"/>
      <c r="G2764" s="20">
        <v>100</v>
      </c>
    </row>
    <row r="2765" spans="3:7" ht="30" x14ac:dyDescent="0.25">
      <c r="C2765" s="19">
        <v>43286</v>
      </c>
      <c r="D2765" s="5" t="s">
        <v>211</v>
      </c>
      <c r="E2765" s="20">
        <v>9702</v>
      </c>
      <c r="F2765" s="20"/>
      <c r="G2765" s="20">
        <v>10</v>
      </c>
    </row>
    <row r="2766" spans="3:7" ht="45" x14ac:dyDescent="0.25">
      <c r="C2766" s="19">
        <v>43286</v>
      </c>
      <c r="D2766" s="5" t="s">
        <v>290</v>
      </c>
      <c r="E2766" s="20">
        <v>4908</v>
      </c>
      <c r="F2766" s="20"/>
      <c r="G2766" s="20">
        <v>48</v>
      </c>
    </row>
    <row r="2767" spans="3:7" ht="45" x14ac:dyDescent="0.25">
      <c r="C2767" s="19">
        <v>43286</v>
      </c>
      <c r="D2767" s="5" t="s">
        <v>260</v>
      </c>
      <c r="E2767" s="20">
        <v>5679</v>
      </c>
      <c r="F2767" s="20"/>
      <c r="G2767" s="20">
        <v>30</v>
      </c>
    </row>
    <row r="2768" spans="3:7" ht="30" x14ac:dyDescent="0.25">
      <c r="C2768" s="19">
        <v>43286</v>
      </c>
      <c r="D2768" s="5" t="s">
        <v>77</v>
      </c>
      <c r="E2768" s="20">
        <v>1428</v>
      </c>
      <c r="F2768" s="20"/>
      <c r="G2768" s="20">
        <v>2</v>
      </c>
    </row>
    <row r="2769" spans="3:7" ht="30" x14ac:dyDescent="0.25">
      <c r="C2769" s="19">
        <v>43286</v>
      </c>
      <c r="D2769" s="5" t="s">
        <v>76</v>
      </c>
      <c r="E2769" s="20">
        <v>1429</v>
      </c>
      <c r="F2769" s="20"/>
      <c r="G2769" s="20">
        <v>50</v>
      </c>
    </row>
    <row r="2770" spans="3:7" ht="30" x14ac:dyDescent="0.25">
      <c r="C2770" s="19">
        <v>43286</v>
      </c>
      <c r="D2770" s="5" t="s">
        <v>77</v>
      </c>
      <c r="E2770" s="20">
        <v>1428</v>
      </c>
      <c r="F2770" s="20"/>
      <c r="G2770" s="20">
        <v>50</v>
      </c>
    </row>
    <row r="2771" spans="3:7" x14ac:dyDescent="0.25">
      <c r="C2771" s="19">
        <v>43286</v>
      </c>
      <c r="D2771" s="5" t="s">
        <v>8</v>
      </c>
      <c r="E2771" s="20">
        <v>7094</v>
      </c>
      <c r="F2771" s="20"/>
      <c r="G2771" s="20">
        <v>10</v>
      </c>
    </row>
    <row r="2772" spans="3:7" ht="30" x14ac:dyDescent="0.25">
      <c r="C2772" s="19">
        <v>43286</v>
      </c>
      <c r="D2772" s="5" t="s">
        <v>65</v>
      </c>
      <c r="E2772" s="20">
        <v>256</v>
      </c>
      <c r="F2772" s="20"/>
      <c r="G2772" s="20">
        <v>1</v>
      </c>
    </row>
    <row r="2773" spans="3:7" ht="60" x14ac:dyDescent="0.25">
      <c r="C2773" s="19">
        <v>43286</v>
      </c>
      <c r="D2773" s="5" t="s">
        <v>428</v>
      </c>
      <c r="E2773" s="20">
        <v>1469</v>
      </c>
      <c r="F2773" s="20"/>
      <c r="G2773" s="20">
        <v>1</v>
      </c>
    </row>
    <row r="2774" spans="3:7" ht="30" x14ac:dyDescent="0.25">
      <c r="C2774" s="19">
        <v>43286</v>
      </c>
      <c r="D2774" s="5" t="s">
        <v>99</v>
      </c>
      <c r="E2774" s="20">
        <v>4275</v>
      </c>
      <c r="F2774" s="20"/>
      <c r="G2774" s="20">
        <v>1</v>
      </c>
    </row>
    <row r="2775" spans="3:7" ht="45" x14ac:dyDescent="0.25">
      <c r="C2775" s="19">
        <v>43286</v>
      </c>
      <c r="D2775" s="5" t="s">
        <v>88</v>
      </c>
      <c r="E2775" s="20">
        <v>4277</v>
      </c>
      <c r="F2775" s="20"/>
      <c r="G2775" s="20">
        <v>1</v>
      </c>
    </row>
    <row r="2776" spans="3:7" ht="30" x14ac:dyDescent="0.25">
      <c r="C2776" s="19">
        <v>43286</v>
      </c>
      <c r="D2776" s="5" t="s">
        <v>22</v>
      </c>
      <c r="E2776" s="20">
        <v>4330</v>
      </c>
      <c r="F2776" s="20"/>
      <c r="G2776" s="20">
        <v>1</v>
      </c>
    </row>
    <row r="2777" spans="3:7" ht="60" x14ac:dyDescent="0.25">
      <c r="C2777" s="19">
        <v>43286</v>
      </c>
      <c r="D2777" s="5" t="s">
        <v>81</v>
      </c>
      <c r="E2777" s="20">
        <v>8957</v>
      </c>
      <c r="F2777" s="20"/>
      <c r="G2777" s="20">
        <v>1</v>
      </c>
    </row>
    <row r="2778" spans="3:7" ht="30" x14ac:dyDescent="0.25">
      <c r="C2778" s="19">
        <v>43286</v>
      </c>
      <c r="D2778" s="5" t="s">
        <v>5</v>
      </c>
      <c r="E2778" s="20">
        <v>1445</v>
      </c>
      <c r="F2778" s="20"/>
      <c r="G2778" s="20">
        <v>100</v>
      </c>
    </row>
    <row r="2779" spans="3:7" x14ac:dyDescent="0.25">
      <c r="C2779" s="19">
        <v>43286</v>
      </c>
      <c r="D2779" s="5" t="s">
        <v>149</v>
      </c>
      <c r="E2779" s="20">
        <v>7979</v>
      </c>
      <c r="F2779" s="20">
        <v>20</v>
      </c>
      <c r="G2779" s="20"/>
    </row>
    <row r="2780" spans="3:7" ht="30" x14ac:dyDescent="0.25">
      <c r="C2780" s="19">
        <v>43286</v>
      </c>
      <c r="D2780" s="5" t="s">
        <v>531</v>
      </c>
      <c r="E2780" s="20">
        <v>10710</v>
      </c>
      <c r="F2780" s="20">
        <v>5</v>
      </c>
      <c r="G2780" s="20"/>
    </row>
    <row r="2781" spans="3:7" ht="30" x14ac:dyDescent="0.25">
      <c r="C2781" s="19">
        <v>43286</v>
      </c>
      <c r="D2781" s="5" t="s">
        <v>528</v>
      </c>
      <c r="E2781" s="20">
        <v>10709</v>
      </c>
      <c r="F2781" s="20">
        <v>5</v>
      </c>
      <c r="G2781" s="20"/>
    </row>
    <row r="2782" spans="3:7" x14ac:dyDescent="0.25">
      <c r="C2782" s="19">
        <v>43286</v>
      </c>
      <c r="D2782" s="5" t="s">
        <v>103</v>
      </c>
      <c r="E2782" s="20">
        <v>7366</v>
      </c>
      <c r="F2782" s="20">
        <v>200</v>
      </c>
      <c r="G2782" s="20"/>
    </row>
    <row r="2783" spans="3:7" ht="45" x14ac:dyDescent="0.25">
      <c r="C2783" s="19">
        <v>43286</v>
      </c>
      <c r="D2783" s="5" t="s">
        <v>521</v>
      </c>
      <c r="E2783" s="20">
        <v>10711</v>
      </c>
      <c r="F2783" s="20">
        <v>9</v>
      </c>
      <c r="G2783" s="20"/>
    </row>
    <row r="2784" spans="3:7" x14ac:dyDescent="0.25">
      <c r="C2784" s="19">
        <v>43286</v>
      </c>
      <c r="D2784" s="5" t="s">
        <v>507</v>
      </c>
      <c r="E2784" s="20">
        <v>7978</v>
      </c>
      <c r="F2784" s="20">
        <v>20</v>
      </c>
      <c r="G2784" s="20"/>
    </row>
    <row r="2785" spans="3:7" x14ac:dyDescent="0.25">
      <c r="C2785" s="19">
        <v>43286</v>
      </c>
      <c r="D2785" s="5" t="s">
        <v>150</v>
      </c>
      <c r="E2785" s="20">
        <v>7977</v>
      </c>
      <c r="F2785" s="20">
        <v>20</v>
      </c>
      <c r="G2785" s="20"/>
    </row>
    <row r="2786" spans="3:7" x14ac:dyDescent="0.25">
      <c r="C2786" s="19">
        <v>43286</v>
      </c>
      <c r="D2786" s="5" t="s">
        <v>315</v>
      </c>
      <c r="E2786" s="20">
        <v>7976</v>
      </c>
      <c r="F2786" s="20">
        <v>20</v>
      </c>
      <c r="G2786" s="20"/>
    </row>
    <row r="2787" spans="3:7" ht="45" x14ac:dyDescent="0.25">
      <c r="C2787" s="19">
        <v>43286</v>
      </c>
      <c r="D2787" s="5" t="s">
        <v>161</v>
      </c>
      <c r="E2787" s="20">
        <v>588</v>
      </c>
      <c r="F2787" s="20">
        <v>5</v>
      </c>
      <c r="G2787" s="20"/>
    </row>
    <row r="2788" spans="3:7" ht="45" x14ac:dyDescent="0.25">
      <c r="C2788" s="19">
        <v>43286</v>
      </c>
      <c r="D2788" s="5" t="s">
        <v>64</v>
      </c>
      <c r="E2788" s="20">
        <v>7623</v>
      </c>
      <c r="F2788" s="20"/>
      <c r="G2788" s="20">
        <v>1</v>
      </c>
    </row>
    <row r="2789" spans="3:7" ht="30" x14ac:dyDescent="0.25">
      <c r="C2789" s="19">
        <v>43286</v>
      </c>
      <c r="D2789" s="5" t="s">
        <v>297</v>
      </c>
      <c r="E2789" s="20">
        <v>2031</v>
      </c>
      <c r="F2789" s="20"/>
      <c r="G2789" s="20">
        <v>1</v>
      </c>
    </row>
    <row r="2790" spans="3:7" ht="45" x14ac:dyDescent="0.25">
      <c r="C2790" s="19">
        <v>43286</v>
      </c>
      <c r="D2790" s="5" t="s">
        <v>39</v>
      </c>
      <c r="E2790" s="20">
        <v>1452</v>
      </c>
      <c r="F2790" s="20"/>
      <c r="G2790" s="20">
        <v>1</v>
      </c>
    </row>
    <row r="2791" spans="3:7" ht="30" x14ac:dyDescent="0.25">
      <c r="C2791" s="19">
        <v>43286</v>
      </c>
      <c r="D2791" s="5" t="s">
        <v>106</v>
      </c>
      <c r="E2791" s="20">
        <v>309</v>
      </c>
      <c r="F2791" s="20">
        <v>4</v>
      </c>
      <c r="G2791" s="20"/>
    </row>
    <row r="2792" spans="3:7" ht="30" x14ac:dyDescent="0.25">
      <c r="C2792" s="19">
        <v>43286</v>
      </c>
      <c r="D2792" s="5" t="s">
        <v>33</v>
      </c>
      <c r="E2792" s="20">
        <v>392</v>
      </c>
      <c r="F2792" s="20">
        <v>15</v>
      </c>
      <c r="G2792" s="20"/>
    </row>
    <row r="2793" spans="3:7" ht="45" x14ac:dyDescent="0.25">
      <c r="C2793" s="19">
        <v>43286</v>
      </c>
      <c r="D2793" s="5" t="s">
        <v>29</v>
      </c>
      <c r="E2793" s="20">
        <v>610</v>
      </c>
      <c r="F2793" s="20">
        <v>40</v>
      </c>
      <c r="G2793" s="20"/>
    </row>
    <row r="2794" spans="3:7" x14ac:dyDescent="0.25">
      <c r="C2794" s="19">
        <v>43286</v>
      </c>
      <c r="D2794" s="5" t="s">
        <v>203</v>
      </c>
      <c r="E2794" s="20">
        <v>7080</v>
      </c>
      <c r="F2794" s="20"/>
      <c r="G2794" s="20">
        <v>1</v>
      </c>
    </row>
    <row r="2795" spans="3:7" ht="30" x14ac:dyDescent="0.25">
      <c r="C2795" s="19">
        <v>43286</v>
      </c>
      <c r="D2795" s="5" t="s">
        <v>66</v>
      </c>
      <c r="E2795" s="20">
        <v>2234</v>
      </c>
      <c r="F2795" s="20"/>
      <c r="G2795" s="20">
        <v>1</v>
      </c>
    </row>
    <row r="2796" spans="3:7" ht="30" x14ac:dyDescent="0.25">
      <c r="C2796" s="19">
        <v>43286</v>
      </c>
      <c r="D2796" s="5" t="s">
        <v>469</v>
      </c>
      <c r="E2796" s="20">
        <v>372</v>
      </c>
      <c r="F2796" s="20"/>
      <c r="G2796" s="20">
        <v>50</v>
      </c>
    </row>
    <row r="2797" spans="3:7" ht="30" x14ac:dyDescent="0.25">
      <c r="C2797" s="19">
        <v>43286</v>
      </c>
      <c r="D2797" s="5" t="s">
        <v>505</v>
      </c>
      <c r="E2797" s="20">
        <v>371</v>
      </c>
      <c r="F2797" s="20"/>
      <c r="G2797" s="20">
        <v>50</v>
      </c>
    </row>
    <row r="2798" spans="3:7" ht="30" x14ac:dyDescent="0.25">
      <c r="C2798" s="19">
        <v>43286</v>
      </c>
      <c r="D2798" s="5" t="s">
        <v>470</v>
      </c>
      <c r="E2798" s="20">
        <v>5120</v>
      </c>
      <c r="F2798" s="20"/>
      <c r="G2798" s="20">
        <v>400</v>
      </c>
    </row>
    <row r="2799" spans="3:7" x14ac:dyDescent="0.25">
      <c r="C2799" s="19">
        <v>43286</v>
      </c>
      <c r="D2799" s="5" t="s">
        <v>472</v>
      </c>
      <c r="E2799" s="20">
        <v>4916</v>
      </c>
      <c r="F2799" s="20"/>
      <c r="G2799" s="20">
        <v>35</v>
      </c>
    </row>
    <row r="2800" spans="3:7" ht="30" x14ac:dyDescent="0.25">
      <c r="C2800" s="19">
        <v>43286</v>
      </c>
      <c r="D2800" s="5" t="s">
        <v>463</v>
      </c>
      <c r="E2800" s="20">
        <v>4388</v>
      </c>
      <c r="F2800" s="20"/>
      <c r="G2800" s="20">
        <v>35</v>
      </c>
    </row>
    <row r="2801" spans="3:7" ht="30" x14ac:dyDescent="0.25">
      <c r="C2801" s="19">
        <v>43286</v>
      </c>
      <c r="D2801" s="5" t="s">
        <v>522</v>
      </c>
      <c r="E2801" s="20">
        <v>9949</v>
      </c>
      <c r="F2801" s="20"/>
      <c r="G2801" s="20">
        <v>11</v>
      </c>
    </row>
    <row r="2802" spans="3:7" ht="60" x14ac:dyDescent="0.25">
      <c r="C2802" s="19">
        <v>43286</v>
      </c>
      <c r="D2802" s="5" t="s">
        <v>154</v>
      </c>
      <c r="E2802" s="20">
        <v>3002</v>
      </c>
      <c r="F2802" s="20"/>
      <c r="G2802" s="20">
        <v>1</v>
      </c>
    </row>
    <row r="2803" spans="3:7" ht="30" x14ac:dyDescent="0.25">
      <c r="C2803" s="19">
        <v>43286</v>
      </c>
      <c r="D2803" s="5" t="s">
        <v>522</v>
      </c>
      <c r="E2803" s="20">
        <v>9949</v>
      </c>
      <c r="F2803" s="20"/>
      <c r="G2803" s="20">
        <v>8</v>
      </c>
    </row>
    <row r="2804" spans="3:7" ht="30" x14ac:dyDescent="0.25">
      <c r="C2804" s="19">
        <v>43285</v>
      </c>
      <c r="D2804" s="5" t="s">
        <v>67</v>
      </c>
      <c r="E2804" s="20">
        <v>913</v>
      </c>
      <c r="F2804" s="20"/>
      <c r="G2804" s="20">
        <v>2</v>
      </c>
    </row>
    <row r="2805" spans="3:7" ht="30" x14ac:dyDescent="0.25">
      <c r="C2805" s="19">
        <v>43285</v>
      </c>
      <c r="D2805" s="5" t="s">
        <v>450</v>
      </c>
      <c r="E2805" s="20">
        <v>7093</v>
      </c>
      <c r="F2805" s="20"/>
      <c r="G2805" s="20">
        <v>1</v>
      </c>
    </row>
    <row r="2806" spans="3:7" ht="30" x14ac:dyDescent="0.25">
      <c r="C2806" s="19">
        <v>43285</v>
      </c>
      <c r="D2806" s="5" t="s">
        <v>76</v>
      </c>
      <c r="E2806" s="20">
        <v>1429</v>
      </c>
      <c r="F2806" s="20"/>
      <c r="G2806" s="20">
        <v>2</v>
      </c>
    </row>
    <row r="2807" spans="3:7" ht="30" x14ac:dyDescent="0.25">
      <c r="C2807" s="19">
        <v>43285</v>
      </c>
      <c r="D2807" s="5" t="s">
        <v>66</v>
      </c>
      <c r="E2807" s="20">
        <v>2234</v>
      </c>
      <c r="F2807" s="20"/>
      <c r="G2807" s="20">
        <v>1</v>
      </c>
    </row>
    <row r="2808" spans="3:7" x14ac:dyDescent="0.25">
      <c r="C2808" s="19">
        <v>43285</v>
      </c>
      <c r="D2808" s="5" t="s">
        <v>103</v>
      </c>
      <c r="E2808" s="20">
        <v>7366</v>
      </c>
      <c r="F2808" s="20"/>
      <c r="G2808" s="20">
        <v>2</v>
      </c>
    </row>
    <row r="2809" spans="3:7" ht="30" x14ac:dyDescent="0.25">
      <c r="C2809" s="19">
        <v>43285</v>
      </c>
      <c r="D2809" s="5" t="s">
        <v>242</v>
      </c>
      <c r="E2809" s="20">
        <v>276</v>
      </c>
      <c r="F2809" s="20"/>
      <c r="G2809" s="20">
        <v>3</v>
      </c>
    </row>
    <row r="2810" spans="3:7" x14ac:dyDescent="0.25">
      <c r="C2810" s="19">
        <v>43285</v>
      </c>
      <c r="D2810" s="5" t="s">
        <v>486</v>
      </c>
      <c r="E2810" s="20">
        <v>4900</v>
      </c>
      <c r="F2810" s="20"/>
      <c r="G2810" s="20">
        <v>230</v>
      </c>
    </row>
    <row r="2811" spans="3:7" ht="30" x14ac:dyDescent="0.25">
      <c r="C2811" s="19">
        <v>43285</v>
      </c>
      <c r="D2811" s="5" t="s">
        <v>93</v>
      </c>
      <c r="E2811" s="20">
        <v>8949</v>
      </c>
      <c r="F2811" s="20"/>
      <c r="G2811" s="20">
        <v>1</v>
      </c>
    </row>
    <row r="2812" spans="3:7" x14ac:dyDescent="0.25">
      <c r="C2812" s="19">
        <v>43285</v>
      </c>
      <c r="D2812" s="5" t="s">
        <v>83</v>
      </c>
      <c r="E2812" s="20">
        <v>842</v>
      </c>
      <c r="F2812" s="20"/>
      <c r="G2812" s="20">
        <v>4</v>
      </c>
    </row>
    <row r="2813" spans="3:7" ht="30" x14ac:dyDescent="0.25">
      <c r="C2813" s="19">
        <v>43285</v>
      </c>
      <c r="D2813" s="5" t="s">
        <v>216</v>
      </c>
      <c r="E2813" s="20">
        <v>189</v>
      </c>
      <c r="F2813" s="20">
        <v>200</v>
      </c>
      <c r="G2813" s="20"/>
    </row>
    <row r="2814" spans="3:7" ht="30" x14ac:dyDescent="0.25">
      <c r="C2814" s="19">
        <v>43285</v>
      </c>
      <c r="D2814" s="5" t="s">
        <v>354</v>
      </c>
      <c r="E2814" s="20">
        <v>8798</v>
      </c>
      <c r="F2814" s="20">
        <v>20</v>
      </c>
      <c r="G2814" s="20"/>
    </row>
    <row r="2815" spans="3:7" ht="45" x14ac:dyDescent="0.25">
      <c r="C2815" s="19">
        <v>43285</v>
      </c>
      <c r="D2815" s="5" t="s">
        <v>400</v>
      </c>
      <c r="E2815" s="20">
        <v>177</v>
      </c>
      <c r="F2815" s="20"/>
      <c r="G2815" s="20">
        <v>6</v>
      </c>
    </row>
    <row r="2816" spans="3:7" ht="30" x14ac:dyDescent="0.25">
      <c r="C2816" s="19">
        <v>43285</v>
      </c>
      <c r="D2816" s="5" t="s">
        <v>210</v>
      </c>
      <c r="E2816" s="20">
        <v>178</v>
      </c>
      <c r="F2816" s="20"/>
      <c r="G2816" s="20">
        <v>6</v>
      </c>
    </row>
    <row r="2817" spans="3:7" ht="30" x14ac:dyDescent="0.25">
      <c r="C2817" s="19">
        <v>43285</v>
      </c>
      <c r="D2817" s="5" t="s">
        <v>300</v>
      </c>
      <c r="E2817" s="20">
        <v>175</v>
      </c>
      <c r="F2817" s="20"/>
      <c r="G2817" s="20">
        <v>6</v>
      </c>
    </row>
    <row r="2818" spans="3:7" ht="30" x14ac:dyDescent="0.25">
      <c r="C2818" s="19">
        <v>43285</v>
      </c>
      <c r="D2818" s="5" t="s">
        <v>209</v>
      </c>
      <c r="E2818" s="20">
        <v>174</v>
      </c>
      <c r="F2818" s="20"/>
      <c r="G2818" s="20">
        <v>6</v>
      </c>
    </row>
    <row r="2819" spans="3:7" ht="45" x14ac:dyDescent="0.25">
      <c r="C2819" s="19">
        <v>43285</v>
      </c>
      <c r="D2819" s="5" t="s">
        <v>221</v>
      </c>
      <c r="E2819" s="20">
        <v>4907</v>
      </c>
      <c r="F2819" s="20"/>
      <c r="G2819" s="20">
        <v>72</v>
      </c>
    </row>
    <row r="2820" spans="3:7" ht="45" x14ac:dyDescent="0.25">
      <c r="C2820" s="19">
        <v>43285</v>
      </c>
      <c r="D2820" s="5" t="s">
        <v>221</v>
      </c>
      <c r="E2820" s="20">
        <v>4907</v>
      </c>
      <c r="F2820" s="20"/>
      <c r="G2820" s="20">
        <v>12</v>
      </c>
    </row>
    <row r="2821" spans="3:7" ht="30" x14ac:dyDescent="0.25">
      <c r="C2821" s="19">
        <v>43285</v>
      </c>
      <c r="D2821" s="5" t="s">
        <v>452</v>
      </c>
      <c r="E2821" s="20" t="s">
        <v>453</v>
      </c>
      <c r="F2821" s="20">
        <v>1</v>
      </c>
      <c r="G2821" s="20"/>
    </row>
    <row r="2822" spans="3:7" ht="45" x14ac:dyDescent="0.25">
      <c r="C2822" s="19">
        <v>43285</v>
      </c>
      <c r="D2822" s="5" t="s">
        <v>221</v>
      </c>
      <c r="E2822" s="20">
        <v>4907</v>
      </c>
      <c r="F2822" s="20">
        <v>240</v>
      </c>
      <c r="G2822" s="20"/>
    </row>
    <row r="2823" spans="3:7" ht="30" x14ac:dyDescent="0.25">
      <c r="C2823" s="19">
        <v>43285</v>
      </c>
      <c r="D2823" s="5" t="s">
        <v>62</v>
      </c>
      <c r="E2823" s="20">
        <v>1661</v>
      </c>
      <c r="F2823" s="20">
        <v>20</v>
      </c>
      <c r="G2823" s="20"/>
    </row>
    <row r="2824" spans="3:7" x14ac:dyDescent="0.25">
      <c r="C2824" s="19">
        <v>43285</v>
      </c>
      <c r="D2824" s="5" t="s">
        <v>60</v>
      </c>
      <c r="E2824" s="20">
        <v>7085</v>
      </c>
      <c r="F2824" s="20">
        <v>20</v>
      </c>
      <c r="G2824" s="20"/>
    </row>
    <row r="2825" spans="3:7" ht="30" x14ac:dyDescent="0.25">
      <c r="C2825" s="19">
        <v>43285</v>
      </c>
      <c r="D2825" s="5" t="s">
        <v>171</v>
      </c>
      <c r="E2825" s="20" t="s">
        <v>172</v>
      </c>
      <c r="F2825" s="20">
        <v>5</v>
      </c>
      <c r="G2825" s="20"/>
    </row>
    <row r="2826" spans="3:7" ht="30" x14ac:dyDescent="0.25">
      <c r="C2826" s="19">
        <v>43285</v>
      </c>
      <c r="D2826" s="5" t="s">
        <v>100</v>
      </c>
      <c r="E2826" s="20" t="s">
        <v>101</v>
      </c>
      <c r="F2826" s="20">
        <v>4</v>
      </c>
      <c r="G2826" s="20"/>
    </row>
    <row r="2827" spans="3:7" ht="30" x14ac:dyDescent="0.25">
      <c r="C2827" s="19">
        <v>43285</v>
      </c>
      <c r="D2827" s="5" t="s">
        <v>144</v>
      </c>
      <c r="E2827" s="20">
        <v>1261</v>
      </c>
      <c r="F2827" s="20"/>
      <c r="G2827" s="20">
        <v>1</v>
      </c>
    </row>
    <row r="2828" spans="3:7" x14ac:dyDescent="0.25">
      <c r="C2828" s="19">
        <v>43285</v>
      </c>
      <c r="D2828" s="5" t="s">
        <v>103</v>
      </c>
      <c r="E2828" s="20">
        <v>7366</v>
      </c>
      <c r="F2828" s="20"/>
      <c r="G2828" s="20">
        <v>1</v>
      </c>
    </row>
    <row r="2829" spans="3:7" ht="30" x14ac:dyDescent="0.25">
      <c r="C2829" s="19">
        <v>43285</v>
      </c>
      <c r="D2829" s="5" t="s">
        <v>65</v>
      </c>
      <c r="E2829" s="20">
        <v>256</v>
      </c>
      <c r="F2829" s="20"/>
      <c r="G2829" s="20">
        <v>10</v>
      </c>
    </row>
    <row r="2830" spans="3:7" x14ac:dyDescent="0.25">
      <c r="C2830" s="19">
        <v>43285</v>
      </c>
      <c r="D2830" s="5" t="s">
        <v>27</v>
      </c>
      <c r="E2830" s="20">
        <v>537</v>
      </c>
      <c r="F2830" s="20"/>
      <c r="G2830" s="20">
        <v>1</v>
      </c>
    </row>
    <row r="2831" spans="3:7" ht="30" x14ac:dyDescent="0.25">
      <c r="C2831" s="19">
        <v>43285</v>
      </c>
      <c r="D2831" s="5" t="s">
        <v>31</v>
      </c>
      <c r="E2831" s="20">
        <v>611</v>
      </c>
      <c r="F2831" s="20"/>
      <c r="G2831" s="20">
        <v>10</v>
      </c>
    </row>
    <row r="2832" spans="3:7" ht="45" x14ac:dyDescent="0.25">
      <c r="C2832" s="19">
        <v>43285</v>
      </c>
      <c r="D2832" s="5" t="s">
        <v>29</v>
      </c>
      <c r="E2832" s="20">
        <v>610</v>
      </c>
      <c r="F2832" s="20"/>
      <c r="G2832" s="20">
        <v>4</v>
      </c>
    </row>
    <row r="2833" spans="3:7" ht="30" x14ac:dyDescent="0.25">
      <c r="C2833" s="19">
        <v>43285</v>
      </c>
      <c r="D2833" s="5" t="s">
        <v>30</v>
      </c>
      <c r="E2833" s="20">
        <v>609</v>
      </c>
      <c r="F2833" s="20"/>
      <c r="G2833" s="20">
        <v>3</v>
      </c>
    </row>
    <row r="2834" spans="3:7" ht="30" x14ac:dyDescent="0.25">
      <c r="C2834" s="19">
        <v>43285</v>
      </c>
      <c r="D2834" s="5" t="s">
        <v>259</v>
      </c>
      <c r="E2834" s="20">
        <v>644</v>
      </c>
      <c r="F2834" s="20"/>
      <c r="G2834" s="20">
        <v>1</v>
      </c>
    </row>
    <row r="2835" spans="3:7" x14ac:dyDescent="0.25">
      <c r="C2835" s="19">
        <v>43285</v>
      </c>
      <c r="D2835" s="5" t="s">
        <v>237</v>
      </c>
      <c r="E2835" s="20">
        <v>643</v>
      </c>
      <c r="F2835" s="20"/>
      <c r="G2835" s="20">
        <v>1</v>
      </c>
    </row>
    <row r="2836" spans="3:7" ht="30" x14ac:dyDescent="0.25">
      <c r="C2836" s="19">
        <v>43285</v>
      </c>
      <c r="D2836" s="5" t="s">
        <v>53</v>
      </c>
      <c r="E2836" s="20">
        <v>741</v>
      </c>
      <c r="F2836" s="20"/>
      <c r="G2836" s="20">
        <v>1</v>
      </c>
    </row>
    <row r="2837" spans="3:7" ht="30" x14ac:dyDescent="0.25">
      <c r="C2837" s="19">
        <v>43285</v>
      </c>
      <c r="D2837" s="5" t="s">
        <v>54</v>
      </c>
      <c r="E2837" s="20">
        <v>7825</v>
      </c>
      <c r="F2837" s="20"/>
      <c r="G2837" s="20">
        <v>2</v>
      </c>
    </row>
    <row r="2838" spans="3:7" ht="30" x14ac:dyDescent="0.25">
      <c r="C2838" s="19">
        <v>43285</v>
      </c>
      <c r="D2838" s="5" t="s">
        <v>241</v>
      </c>
      <c r="E2838" s="20">
        <v>2269</v>
      </c>
      <c r="F2838" s="20"/>
      <c r="G2838" s="20">
        <v>1</v>
      </c>
    </row>
    <row r="2839" spans="3:7" ht="30" x14ac:dyDescent="0.25">
      <c r="C2839" s="19">
        <v>43285</v>
      </c>
      <c r="D2839" s="5" t="s">
        <v>57</v>
      </c>
      <c r="E2839" s="20">
        <v>8825</v>
      </c>
      <c r="F2839" s="20"/>
      <c r="G2839" s="20">
        <v>2</v>
      </c>
    </row>
    <row r="2840" spans="3:7" ht="30" x14ac:dyDescent="0.25">
      <c r="C2840" s="19">
        <v>43285</v>
      </c>
      <c r="D2840" s="5" t="s">
        <v>58</v>
      </c>
      <c r="E2840" s="20">
        <v>8824</v>
      </c>
      <c r="F2840" s="20"/>
      <c r="G2840" s="20">
        <v>2</v>
      </c>
    </row>
    <row r="2841" spans="3:7" ht="30" x14ac:dyDescent="0.25">
      <c r="C2841" s="19">
        <v>43285</v>
      </c>
      <c r="D2841" s="5" t="s">
        <v>59</v>
      </c>
      <c r="E2841" s="20">
        <v>8823</v>
      </c>
      <c r="F2841" s="20"/>
      <c r="G2841" s="20">
        <v>1</v>
      </c>
    </row>
    <row r="2842" spans="3:7" x14ac:dyDescent="0.25">
      <c r="C2842" s="19">
        <v>43285</v>
      </c>
      <c r="D2842" s="5" t="s">
        <v>8</v>
      </c>
      <c r="E2842" s="20">
        <v>7094</v>
      </c>
      <c r="F2842" s="20"/>
      <c r="G2842" s="20">
        <v>2</v>
      </c>
    </row>
    <row r="2843" spans="3:7" ht="45" x14ac:dyDescent="0.25">
      <c r="C2843" s="19">
        <v>43285</v>
      </c>
      <c r="D2843" s="5" t="s">
        <v>61</v>
      </c>
      <c r="E2843" s="20">
        <v>874</v>
      </c>
      <c r="F2843" s="20"/>
      <c r="G2843" s="20">
        <v>2</v>
      </c>
    </row>
    <row r="2844" spans="3:7" ht="30" x14ac:dyDescent="0.25">
      <c r="C2844" s="19">
        <v>43285</v>
      </c>
      <c r="D2844" s="5" t="s">
        <v>32</v>
      </c>
      <c r="E2844" s="20">
        <v>4523</v>
      </c>
      <c r="F2844" s="20"/>
      <c r="G2844" s="20">
        <v>10</v>
      </c>
    </row>
    <row r="2845" spans="3:7" ht="30" x14ac:dyDescent="0.25">
      <c r="C2845" s="19">
        <v>43285</v>
      </c>
      <c r="D2845" s="5" t="s">
        <v>167</v>
      </c>
      <c r="E2845" s="20">
        <v>1587</v>
      </c>
      <c r="F2845" s="20"/>
      <c r="G2845" s="20">
        <v>4</v>
      </c>
    </row>
    <row r="2846" spans="3:7" ht="30" x14ac:dyDescent="0.25">
      <c r="C2846" s="19">
        <v>43285</v>
      </c>
      <c r="D2846" s="5" t="s">
        <v>18</v>
      </c>
      <c r="E2846" s="20">
        <v>726</v>
      </c>
      <c r="F2846" s="20"/>
      <c r="G2846" s="20">
        <v>2</v>
      </c>
    </row>
    <row r="2847" spans="3:7" ht="45" x14ac:dyDescent="0.25">
      <c r="C2847" s="19">
        <v>43285</v>
      </c>
      <c r="D2847" s="5" t="s">
        <v>64</v>
      </c>
      <c r="E2847" s="20">
        <v>7623</v>
      </c>
      <c r="F2847" s="20"/>
      <c r="G2847" s="20">
        <v>6</v>
      </c>
    </row>
    <row r="2848" spans="3:7" ht="30" x14ac:dyDescent="0.25">
      <c r="C2848" s="19">
        <v>43285</v>
      </c>
      <c r="D2848" s="5" t="s">
        <v>65</v>
      </c>
      <c r="E2848" s="20">
        <v>256</v>
      </c>
      <c r="F2848" s="20"/>
      <c r="G2848" s="20">
        <v>1</v>
      </c>
    </row>
    <row r="2849" spans="3:7" ht="30" x14ac:dyDescent="0.25">
      <c r="C2849" s="19">
        <v>43285</v>
      </c>
      <c r="D2849" s="5" t="s">
        <v>65</v>
      </c>
      <c r="E2849" s="20">
        <v>256</v>
      </c>
      <c r="F2849" s="20"/>
      <c r="G2849" s="20">
        <v>1</v>
      </c>
    </row>
    <row r="2850" spans="3:7" ht="30" x14ac:dyDescent="0.25">
      <c r="C2850" s="19">
        <v>43285</v>
      </c>
      <c r="D2850" s="5" t="s">
        <v>298</v>
      </c>
      <c r="E2850" s="20">
        <v>10057</v>
      </c>
      <c r="F2850" s="20"/>
      <c r="G2850" s="20">
        <v>2</v>
      </c>
    </row>
    <row r="2851" spans="3:7" ht="30" x14ac:dyDescent="0.25">
      <c r="C2851" s="19">
        <v>43285</v>
      </c>
      <c r="D2851" s="5" t="s">
        <v>459</v>
      </c>
      <c r="E2851" s="20">
        <v>855</v>
      </c>
      <c r="F2851" s="20"/>
      <c r="G2851" s="20">
        <v>2</v>
      </c>
    </row>
    <row r="2852" spans="3:7" ht="30" x14ac:dyDescent="0.25">
      <c r="C2852" s="19">
        <v>43285</v>
      </c>
      <c r="D2852" s="5" t="s">
        <v>157</v>
      </c>
      <c r="E2852" s="20">
        <v>918</v>
      </c>
      <c r="F2852" s="20"/>
      <c r="G2852" s="20">
        <v>1</v>
      </c>
    </row>
    <row r="2853" spans="3:7" ht="45" x14ac:dyDescent="0.25">
      <c r="C2853" s="19">
        <v>43284</v>
      </c>
      <c r="D2853" s="5" t="s">
        <v>9</v>
      </c>
      <c r="E2853" s="20">
        <v>180</v>
      </c>
      <c r="F2853" s="20"/>
      <c r="G2853" s="20">
        <v>5</v>
      </c>
    </row>
    <row r="2854" spans="3:7" ht="30" x14ac:dyDescent="0.25">
      <c r="C2854" s="19">
        <v>43284</v>
      </c>
      <c r="D2854" s="5" t="s">
        <v>226</v>
      </c>
      <c r="E2854" s="20" t="s">
        <v>227</v>
      </c>
      <c r="F2854" s="20"/>
      <c r="G2854" s="20">
        <v>1</v>
      </c>
    </row>
    <row r="2855" spans="3:7" x14ac:dyDescent="0.25">
      <c r="C2855" s="19">
        <v>43284</v>
      </c>
      <c r="D2855" s="5" t="s">
        <v>90</v>
      </c>
      <c r="E2855" s="20">
        <v>1467</v>
      </c>
      <c r="F2855" s="20"/>
      <c r="G2855" s="20">
        <v>2</v>
      </c>
    </row>
    <row r="2856" spans="3:7" ht="45" x14ac:dyDescent="0.25">
      <c r="C2856" s="19">
        <v>43284</v>
      </c>
      <c r="D2856" s="5" t="s">
        <v>191</v>
      </c>
      <c r="E2856" s="20">
        <v>304</v>
      </c>
      <c r="F2856" s="20"/>
      <c r="G2856" s="20">
        <v>1</v>
      </c>
    </row>
    <row r="2857" spans="3:7" x14ac:dyDescent="0.25">
      <c r="C2857" s="19">
        <v>43284</v>
      </c>
      <c r="D2857" s="5" t="s">
        <v>207</v>
      </c>
      <c r="E2857" s="20">
        <v>7935</v>
      </c>
      <c r="F2857" s="20"/>
      <c r="G2857" s="20">
        <v>1</v>
      </c>
    </row>
    <row r="2858" spans="3:7" ht="45" x14ac:dyDescent="0.25">
      <c r="C2858" s="19">
        <v>43284</v>
      </c>
      <c r="D2858" s="5" t="s">
        <v>35</v>
      </c>
      <c r="E2858" s="20">
        <v>4911</v>
      </c>
      <c r="F2858" s="20"/>
      <c r="G2858" s="20">
        <v>1</v>
      </c>
    </row>
    <row r="2859" spans="3:7" x14ac:dyDescent="0.25">
      <c r="C2859" s="19">
        <v>43284</v>
      </c>
      <c r="D2859" s="5" t="s">
        <v>83</v>
      </c>
      <c r="E2859" s="20">
        <v>842</v>
      </c>
      <c r="F2859" s="20"/>
      <c r="G2859" s="20">
        <v>1</v>
      </c>
    </row>
    <row r="2860" spans="3:7" ht="30" x14ac:dyDescent="0.25">
      <c r="C2860" s="19">
        <v>43284</v>
      </c>
      <c r="D2860" s="5" t="s">
        <v>126</v>
      </c>
      <c r="E2860" s="20">
        <v>4738</v>
      </c>
      <c r="F2860" s="20"/>
      <c r="G2860" s="20">
        <v>1</v>
      </c>
    </row>
    <row r="2861" spans="3:7" ht="45" x14ac:dyDescent="0.25">
      <c r="C2861" s="19">
        <v>43284</v>
      </c>
      <c r="D2861" s="5" t="s">
        <v>192</v>
      </c>
      <c r="E2861" s="20">
        <v>8914</v>
      </c>
      <c r="F2861" s="20"/>
      <c r="G2861" s="20">
        <v>1</v>
      </c>
    </row>
    <row r="2862" spans="3:7" ht="60" x14ac:dyDescent="0.25">
      <c r="C2862" s="19">
        <v>43284</v>
      </c>
      <c r="D2862" s="5" t="s">
        <v>510</v>
      </c>
      <c r="E2862" s="20">
        <v>808</v>
      </c>
      <c r="F2862" s="20"/>
      <c r="G2862" s="20">
        <v>1</v>
      </c>
    </row>
    <row r="2863" spans="3:7" x14ac:dyDescent="0.25">
      <c r="C2863" s="19">
        <v>43284</v>
      </c>
      <c r="D2863" s="5" t="s">
        <v>207</v>
      </c>
      <c r="E2863" s="20">
        <v>7935</v>
      </c>
      <c r="F2863" s="20"/>
      <c r="G2863" s="20">
        <v>20</v>
      </c>
    </row>
    <row r="2864" spans="3:7" x14ac:dyDescent="0.25">
      <c r="C2864" s="19">
        <v>43284</v>
      </c>
      <c r="D2864" s="5" t="s">
        <v>36</v>
      </c>
      <c r="E2864" s="20">
        <v>7934</v>
      </c>
      <c r="F2864" s="20"/>
      <c r="G2864" s="20">
        <v>20</v>
      </c>
    </row>
    <row r="2865" spans="3:7" ht="45" x14ac:dyDescent="0.25">
      <c r="C2865" s="19">
        <v>43284</v>
      </c>
      <c r="D2865" s="5" t="s">
        <v>287</v>
      </c>
      <c r="E2865" s="20">
        <v>4340</v>
      </c>
      <c r="F2865" s="20">
        <v>12</v>
      </c>
      <c r="G2865" s="20"/>
    </row>
    <row r="2866" spans="3:7" x14ac:dyDescent="0.25">
      <c r="C2866" s="19">
        <v>43284</v>
      </c>
      <c r="D2866" s="5" t="s">
        <v>201</v>
      </c>
      <c r="E2866" s="20">
        <v>8764</v>
      </c>
      <c r="F2866" s="20"/>
      <c r="G2866" s="20">
        <v>1</v>
      </c>
    </row>
    <row r="2867" spans="3:7" x14ac:dyDescent="0.25">
      <c r="C2867" s="19">
        <v>43284</v>
      </c>
      <c r="D2867" s="5" t="s">
        <v>103</v>
      </c>
      <c r="E2867" s="20">
        <v>7366</v>
      </c>
      <c r="F2867" s="20"/>
      <c r="G2867" s="20">
        <v>1</v>
      </c>
    </row>
    <row r="2868" spans="3:7" ht="30" x14ac:dyDescent="0.25">
      <c r="C2868" s="19">
        <v>43284</v>
      </c>
      <c r="D2868" s="5" t="s">
        <v>242</v>
      </c>
      <c r="E2868" s="20">
        <v>276</v>
      </c>
      <c r="F2868" s="20"/>
      <c r="G2868" s="20">
        <v>1</v>
      </c>
    </row>
    <row r="2869" spans="3:7" x14ac:dyDescent="0.25">
      <c r="C2869" s="19">
        <v>43284</v>
      </c>
      <c r="D2869" s="5" t="s">
        <v>205</v>
      </c>
      <c r="E2869" s="20">
        <v>7084</v>
      </c>
      <c r="F2869" s="20">
        <v>1</v>
      </c>
      <c r="G2869" s="20"/>
    </row>
    <row r="2870" spans="3:7" ht="45" x14ac:dyDescent="0.25">
      <c r="C2870" s="19">
        <v>43284</v>
      </c>
      <c r="D2870" s="5" t="s">
        <v>61</v>
      </c>
      <c r="E2870" s="20">
        <v>874</v>
      </c>
      <c r="F2870" s="20">
        <v>2</v>
      </c>
      <c r="G2870" s="20"/>
    </row>
    <row r="2871" spans="3:7" x14ac:dyDescent="0.25">
      <c r="C2871" s="19">
        <v>43284</v>
      </c>
      <c r="D2871" s="5" t="s">
        <v>11</v>
      </c>
      <c r="E2871" s="20">
        <v>5733</v>
      </c>
      <c r="F2871" s="20"/>
      <c r="G2871" s="20">
        <v>3</v>
      </c>
    </row>
    <row r="2872" spans="3:7" ht="30" x14ac:dyDescent="0.25">
      <c r="C2872" s="19">
        <v>43284</v>
      </c>
      <c r="D2872" s="5" t="s">
        <v>59</v>
      </c>
      <c r="E2872" s="20">
        <v>8823</v>
      </c>
      <c r="F2872" s="20">
        <v>8</v>
      </c>
      <c r="G2872" s="20"/>
    </row>
    <row r="2873" spans="3:7" ht="30" x14ac:dyDescent="0.25">
      <c r="C2873" s="19">
        <v>43284</v>
      </c>
      <c r="D2873" s="5" t="s">
        <v>405</v>
      </c>
      <c r="E2873" s="20">
        <v>8822</v>
      </c>
      <c r="F2873" s="20"/>
      <c r="G2873" s="20">
        <v>8</v>
      </c>
    </row>
    <row r="2874" spans="3:7" x14ac:dyDescent="0.25">
      <c r="C2874" s="19">
        <v>43284</v>
      </c>
      <c r="D2874" s="5" t="s">
        <v>305</v>
      </c>
      <c r="E2874" s="20">
        <v>7079</v>
      </c>
      <c r="F2874" s="20">
        <v>10</v>
      </c>
      <c r="G2874" s="20"/>
    </row>
    <row r="2875" spans="3:7" ht="45" x14ac:dyDescent="0.25">
      <c r="C2875" s="19">
        <v>43284</v>
      </c>
      <c r="D2875" s="5" t="s">
        <v>35</v>
      </c>
      <c r="E2875" s="20">
        <v>4911</v>
      </c>
      <c r="F2875" s="20"/>
      <c r="G2875" s="20">
        <v>1</v>
      </c>
    </row>
    <row r="2876" spans="3:7" ht="45" x14ac:dyDescent="0.25">
      <c r="C2876" s="19">
        <v>43284</v>
      </c>
      <c r="D2876" s="5" t="s">
        <v>188</v>
      </c>
      <c r="E2876" s="20">
        <v>4910</v>
      </c>
      <c r="F2876" s="20"/>
      <c r="G2876" s="20">
        <v>1</v>
      </c>
    </row>
    <row r="2877" spans="3:7" ht="45" x14ac:dyDescent="0.25">
      <c r="C2877" s="19">
        <v>43284</v>
      </c>
      <c r="D2877" s="5" t="s">
        <v>290</v>
      </c>
      <c r="E2877" s="20">
        <v>4908</v>
      </c>
      <c r="F2877" s="20">
        <v>2</v>
      </c>
      <c r="G2877" s="20"/>
    </row>
    <row r="2878" spans="3:7" x14ac:dyDescent="0.25">
      <c r="C2878" s="19">
        <v>43284</v>
      </c>
      <c r="D2878" s="5" t="s">
        <v>207</v>
      </c>
      <c r="E2878" s="20">
        <v>7935</v>
      </c>
      <c r="F2878" s="20"/>
      <c r="G2878" s="20">
        <v>2</v>
      </c>
    </row>
    <row r="2879" spans="3:7" x14ac:dyDescent="0.25">
      <c r="C2879" s="19">
        <v>43284</v>
      </c>
      <c r="D2879" s="5" t="s">
        <v>37</v>
      </c>
      <c r="E2879" s="20">
        <v>7932</v>
      </c>
      <c r="F2879" s="20"/>
      <c r="G2879" s="20">
        <v>20</v>
      </c>
    </row>
    <row r="2880" spans="3:7" ht="30" x14ac:dyDescent="0.25">
      <c r="C2880" s="19">
        <v>43284</v>
      </c>
      <c r="D2880" s="5" t="s">
        <v>187</v>
      </c>
      <c r="E2880" s="20">
        <v>1592</v>
      </c>
      <c r="F2880" s="20"/>
      <c r="G2880" s="20">
        <v>200</v>
      </c>
    </row>
    <row r="2881" spans="3:7" ht="45" x14ac:dyDescent="0.25">
      <c r="C2881" s="19">
        <v>43284</v>
      </c>
      <c r="D2881" s="5" t="s">
        <v>9</v>
      </c>
      <c r="E2881" s="20">
        <v>180</v>
      </c>
      <c r="F2881" s="20"/>
      <c r="G2881" s="20">
        <v>10</v>
      </c>
    </row>
    <row r="2882" spans="3:7" ht="30" x14ac:dyDescent="0.25">
      <c r="C2882" s="19">
        <v>43284</v>
      </c>
      <c r="D2882" s="5" t="s">
        <v>12</v>
      </c>
      <c r="E2882" s="20" t="s">
        <v>13</v>
      </c>
      <c r="F2882" s="20"/>
      <c r="G2882" s="20">
        <v>1</v>
      </c>
    </row>
    <row r="2883" spans="3:7" ht="30" x14ac:dyDescent="0.25">
      <c r="C2883" s="19">
        <v>43284</v>
      </c>
      <c r="D2883" s="5" t="s">
        <v>409</v>
      </c>
      <c r="E2883" s="20">
        <v>1586</v>
      </c>
      <c r="F2883" s="20">
        <v>800</v>
      </c>
      <c r="G2883" s="20"/>
    </row>
    <row r="2884" spans="3:7" ht="45" x14ac:dyDescent="0.25">
      <c r="C2884" s="19">
        <v>43284</v>
      </c>
      <c r="D2884" s="5" t="s">
        <v>324</v>
      </c>
      <c r="E2884" s="20">
        <v>1599</v>
      </c>
      <c r="F2884" s="20">
        <v>500</v>
      </c>
      <c r="G2884" s="20"/>
    </row>
    <row r="2885" spans="3:7" ht="45" x14ac:dyDescent="0.25">
      <c r="C2885" s="19">
        <v>43284</v>
      </c>
      <c r="D2885" s="5" t="s">
        <v>328</v>
      </c>
      <c r="E2885" s="20">
        <v>1601</v>
      </c>
      <c r="F2885" s="20">
        <v>200</v>
      </c>
      <c r="G2885" s="20"/>
    </row>
    <row r="2886" spans="3:7" ht="45" x14ac:dyDescent="0.25">
      <c r="C2886" s="19">
        <v>43284</v>
      </c>
      <c r="D2886" s="5" t="s">
        <v>338</v>
      </c>
      <c r="E2886" s="20">
        <v>5340</v>
      </c>
      <c r="F2886" s="20">
        <v>600</v>
      </c>
      <c r="G2886" s="20"/>
    </row>
    <row r="2887" spans="3:7" ht="30" x14ac:dyDescent="0.25">
      <c r="C2887" s="19">
        <v>43284</v>
      </c>
      <c r="D2887" s="5" t="s">
        <v>167</v>
      </c>
      <c r="E2887" s="20">
        <v>1587</v>
      </c>
      <c r="F2887" s="20">
        <v>3200</v>
      </c>
      <c r="G2887" s="20"/>
    </row>
    <row r="2888" spans="3:7" ht="60" x14ac:dyDescent="0.25">
      <c r="C2888" s="19">
        <v>43284</v>
      </c>
      <c r="D2888" s="5" t="s">
        <v>185</v>
      </c>
      <c r="E2888" s="20">
        <v>1616</v>
      </c>
      <c r="F2888" s="20">
        <v>1000</v>
      </c>
      <c r="G2888" s="20"/>
    </row>
    <row r="2889" spans="3:7" ht="30" x14ac:dyDescent="0.25">
      <c r="C2889" s="19">
        <v>43284</v>
      </c>
      <c r="D2889" s="5" t="s">
        <v>321</v>
      </c>
      <c r="E2889" s="20">
        <v>1585</v>
      </c>
      <c r="F2889" s="20">
        <v>800</v>
      </c>
      <c r="G2889" s="20"/>
    </row>
    <row r="2890" spans="3:7" ht="30" x14ac:dyDescent="0.25">
      <c r="C2890" s="19">
        <v>43284</v>
      </c>
      <c r="D2890" s="5" t="s">
        <v>322</v>
      </c>
      <c r="E2890" s="20">
        <v>1308</v>
      </c>
      <c r="F2890" s="20">
        <v>500</v>
      </c>
      <c r="G2890" s="20"/>
    </row>
    <row r="2891" spans="3:7" ht="30" x14ac:dyDescent="0.25">
      <c r="C2891" s="19">
        <v>43284</v>
      </c>
      <c r="D2891" s="5" t="s">
        <v>323</v>
      </c>
      <c r="E2891" s="20">
        <v>1307</v>
      </c>
      <c r="F2891" s="20">
        <v>400</v>
      </c>
      <c r="G2891" s="20"/>
    </row>
    <row r="2892" spans="3:7" ht="30" x14ac:dyDescent="0.25">
      <c r="C2892" s="19">
        <v>43284</v>
      </c>
      <c r="D2892" s="5" t="s">
        <v>331</v>
      </c>
      <c r="E2892" s="20">
        <v>1305</v>
      </c>
      <c r="F2892" s="20">
        <v>500</v>
      </c>
      <c r="G2892" s="20"/>
    </row>
    <row r="2893" spans="3:7" ht="60" x14ac:dyDescent="0.25">
      <c r="C2893" s="19">
        <v>43284</v>
      </c>
      <c r="D2893" s="5" t="s">
        <v>95</v>
      </c>
      <c r="E2893" s="20">
        <v>305</v>
      </c>
      <c r="F2893" s="20"/>
      <c r="G2893" s="20">
        <v>25</v>
      </c>
    </row>
    <row r="2894" spans="3:7" ht="60" x14ac:dyDescent="0.25">
      <c r="C2894" s="19">
        <v>43284</v>
      </c>
      <c r="D2894" s="5" t="s">
        <v>95</v>
      </c>
      <c r="E2894" s="20">
        <v>305</v>
      </c>
      <c r="F2894" s="20">
        <v>25</v>
      </c>
      <c r="G2894" s="20"/>
    </row>
    <row r="2895" spans="3:7" x14ac:dyDescent="0.25">
      <c r="C2895" s="19">
        <v>43284</v>
      </c>
      <c r="D2895" s="5" t="s">
        <v>201</v>
      </c>
      <c r="E2895" s="20">
        <v>8764</v>
      </c>
      <c r="F2895" s="20"/>
      <c r="G2895" s="20">
        <v>1</v>
      </c>
    </row>
    <row r="2896" spans="3:7" ht="30" x14ac:dyDescent="0.25">
      <c r="C2896" s="19">
        <v>43284</v>
      </c>
      <c r="D2896" s="5" t="s">
        <v>145</v>
      </c>
      <c r="E2896" s="20">
        <v>911</v>
      </c>
      <c r="F2896" s="20"/>
      <c r="G2896" s="20">
        <v>1</v>
      </c>
    </row>
    <row r="2897" spans="3:7" x14ac:dyDescent="0.25">
      <c r="C2897" s="19">
        <v>43284</v>
      </c>
      <c r="D2897" s="5" t="s">
        <v>11</v>
      </c>
      <c r="E2897" s="20">
        <v>5733</v>
      </c>
      <c r="F2897" s="20"/>
      <c r="G2897" s="20">
        <v>1</v>
      </c>
    </row>
    <row r="2898" spans="3:7" ht="30" x14ac:dyDescent="0.25">
      <c r="C2898" s="19">
        <v>43284</v>
      </c>
      <c r="D2898" s="5" t="s">
        <v>354</v>
      </c>
      <c r="E2898" s="20">
        <v>8798</v>
      </c>
      <c r="F2898" s="20"/>
      <c r="G2898" s="20">
        <v>343</v>
      </c>
    </row>
    <row r="2899" spans="3:7" ht="30" x14ac:dyDescent="0.25">
      <c r="C2899" s="19">
        <v>43284</v>
      </c>
      <c r="D2899" s="5" t="s">
        <v>18</v>
      </c>
      <c r="E2899" s="20">
        <v>726</v>
      </c>
      <c r="F2899" s="20"/>
      <c r="G2899" s="20">
        <v>1</v>
      </c>
    </row>
    <row r="2900" spans="3:7" ht="30" x14ac:dyDescent="0.25">
      <c r="C2900" s="19">
        <v>43284</v>
      </c>
      <c r="D2900" s="5" t="s">
        <v>126</v>
      </c>
      <c r="E2900" s="20">
        <v>4738</v>
      </c>
      <c r="F2900" s="20"/>
      <c r="G2900" s="20">
        <v>1</v>
      </c>
    </row>
    <row r="2901" spans="3:7" ht="45" x14ac:dyDescent="0.25">
      <c r="C2901" s="19">
        <v>43284</v>
      </c>
      <c r="D2901" s="5" t="s">
        <v>188</v>
      </c>
      <c r="E2901" s="20">
        <v>4910</v>
      </c>
      <c r="F2901" s="20"/>
      <c r="G2901" s="20">
        <v>1</v>
      </c>
    </row>
    <row r="2902" spans="3:7" x14ac:dyDescent="0.25">
      <c r="C2902" s="19">
        <v>43284</v>
      </c>
      <c r="D2902" s="5" t="s">
        <v>36</v>
      </c>
      <c r="E2902" s="20">
        <v>7934</v>
      </c>
      <c r="F2902" s="20"/>
      <c r="G2902" s="20">
        <v>10</v>
      </c>
    </row>
    <row r="2903" spans="3:7" x14ac:dyDescent="0.25">
      <c r="C2903" s="19">
        <v>43284</v>
      </c>
      <c r="D2903" s="5" t="s">
        <v>208</v>
      </c>
      <c r="E2903" s="20">
        <v>7933</v>
      </c>
      <c r="F2903" s="20"/>
      <c r="G2903" s="20">
        <v>10</v>
      </c>
    </row>
    <row r="2904" spans="3:7" x14ac:dyDescent="0.25">
      <c r="C2904" s="19">
        <v>43284</v>
      </c>
      <c r="D2904" s="5" t="s">
        <v>37</v>
      </c>
      <c r="E2904" s="20">
        <v>7932</v>
      </c>
      <c r="F2904" s="20"/>
      <c r="G2904" s="20">
        <v>10</v>
      </c>
    </row>
    <row r="2905" spans="3:7" ht="30" x14ac:dyDescent="0.25">
      <c r="C2905" s="19">
        <v>43284</v>
      </c>
      <c r="D2905" s="5" t="s">
        <v>468</v>
      </c>
      <c r="E2905" s="20">
        <v>374</v>
      </c>
      <c r="F2905" s="20"/>
      <c r="G2905" s="20">
        <v>50</v>
      </c>
    </row>
    <row r="2906" spans="3:7" ht="30" x14ac:dyDescent="0.25">
      <c r="C2906" s="19">
        <v>43284</v>
      </c>
      <c r="D2906" s="5" t="s">
        <v>469</v>
      </c>
      <c r="E2906" s="20">
        <v>372</v>
      </c>
      <c r="F2906" s="20"/>
      <c r="G2906" s="20">
        <v>150</v>
      </c>
    </row>
    <row r="2907" spans="3:7" ht="30" x14ac:dyDescent="0.25">
      <c r="C2907" s="19">
        <v>43284</v>
      </c>
      <c r="D2907" s="5" t="s">
        <v>505</v>
      </c>
      <c r="E2907" s="20">
        <v>371</v>
      </c>
      <c r="F2907" s="20"/>
      <c r="G2907" s="20">
        <v>100</v>
      </c>
    </row>
    <row r="2908" spans="3:7" ht="45" x14ac:dyDescent="0.25">
      <c r="C2908" s="19">
        <v>43284</v>
      </c>
      <c r="D2908" s="5" t="s">
        <v>124</v>
      </c>
      <c r="E2908" s="20">
        <v>7681</v>
      </c>
      <c r="F2908" s="20"/>
      <c r="G2908" s="20">
        <v>1</v>
      </c>
    </row>
    <row r="2909" spans="3:7" x14ac:dyDescent="0.25">
      <c r="C2909" s="19">
        <v>43283</v>
      </c>
      <c r="D2909" s="5" t="s">
        <v>83</v>
      </c>
      <c r="E2909" s="20">
        <v>842</v>
      </c>
      <c r="F2909" s="20"/>
      <c r="G2909" s="20">
        <v>3</v>
      </c>
    </row>
    <row r="2910" spans="3:7" ht="30" x14ac:dyDescent="0.25">
      <c r="C2910" s="19">
        <v>43283</v>
      </c>
      <c r="D2910" s="5" t="s">
        <v>51</v>
      </c>
      <c r="E2910" s="20">
        <v>1444</v>
      </c>
      <c r="F2910" s="20"/>
      <c r="G2910" s="20">
        <v>2000</v>
      </c>
    </row>
    <row r="2911" spans="3:7" ht="30" x14ac:dyDescent="0.25">
      <c r="C2911" s="19">
        <v>43283</v>
      </c>
      <c r="D2911" s="5" t="s">
        <v>92</v>
      </c>
      <c r="E2911" s="20">
        <v>1007</v>
      </c>
      <c r="F2911" s="20"/>
      <c r="G2911" s="20">
        <v>1</v>
      </c>
    </row>
    <row r="2912" spans="3:7" ht="30" x14ac:dyDescent="0.25">
      <c r="C2912" s="19">
        <v>43283</v>
      </c>
      <c r="D2912" s="5" t="s">
        <v>534</v>
      </c>
      <c r="E2912" s="20" t="s">
        <v>535</v>
      </c>
      <c r="F2912" s="20"/>
      <c r="G2912" s="20">
        <v>1</v>
      </c>
    </row>
    <row r="2913" spans="3:7" x14ac:dyDescent="0.25">
      <c r="C2913" s="19">
        <v>43283</v>
      </c>
      <c r="D2913" s="5" t="s">
        <v>107</v>
      </c>
      <c r="E2913" s="20">
        <v>7997</v>
      </c>
      <c r="F2913" s="20"/>
      <c r="G2913" s="20">
        <v>3</v>
      </c>
    </row>
    <row r="2914" spans="3:7" ht="45" x14ac:dyDescent="0.25">
      <c r="C2914" s="19">
        <v>43283</v>
      </c>
      <c r="D2914" s="5" t="s">
        <v>70</v>
      </c>
      <c r="E2914" s="20">
        <v>5112</v>
      </c>
      <c r="F2914" s="20"/>
      <c r="G2914" s="20">
        <v>1</v>
      </c>
    </row>
    <row r="2915" spans="3:7" ht="45" x14ac:dyDescent="0.25">
      <c r="C2915" s="19">
        <v>43283</v>
      </c>
      <c r="D2915" s="5" t="s">
        <v>88</v>
      </c>
      <c r="E2915" s="20">
        <v>4277</v>
      </c>
      <c r="F2915" s="20"/>
      <c r="G2915" s="20">
        <v>1</v>
      </c>
    </row>
    <row r="2916" spans="3:7" x14ac:dyDescent="0.25">
      <c r="C2916" s="19">
        <v>43283</v>
      </c>
      <c r="D2916" s="5" t="s">
        <v>231</v>
      </c>
      <c r="E2916" s="20">
        <v>1907</v>
      </c>
      <c r="F2916" s="20"/>
      <c r="G2916" s="20">
        <v>1</v>
      </c>
    </row>
    <row r="2917" spans="3:7" ht="30" x14ac:dyDescent="0.25">
      <c r="C2917" s="19">
        <v>43283</v>
      </c>
      <c r="D2917" s="5" t="s">
        <v>536</v>
      </c>
      <c r="E2917" s="20">
        <v>10713</v>
      </c>
      <c r="F2917" s="20"/>
      <c r="G2917" s="20">
        <v>200</v>
      </c>
    </row>
    <row r="2918" spans="3:7" x14ac:dyDescent="0.25">
      <c r="C2918" s="19">
        <v>43283</v>
      </c>
      <c r="D2918" s="5" t="s">
        <v>169</v>
      </c>
      <c r="E2918" s="20">
        <v>3104</v>
      </c>
      <c r="F2918" s="20">
        <v>8</v>
      </c>
      <c r="G2918" s="20"/>
    </row>
    <row r="2919" spans="3:7" ht="30" x14ac:dyDescent="0.25">
      <c r="C2919" s="19">
        <v>43283</v>
      </c>
      <c r="D2919" s="5" t="s">
        <v>536</v>
      </c>
      <c r="E2919" s="20">
        <v>10713</v>
      </c>
      <c r="F2919" s="20">
        <v>2000</v>
      </c>
      <c r="G2919" s="20"/>
    </row>
    <row r="2920" spans="3:7" ht="30" x14ac:dyDescent="0.25">
      <c r="C2920" s="19">
        <v>43283</v>
      </c>
      <c r="D2920" s="5" t="s">
        <v>157</v>
      </c>
      <c r="E2920" s="20">
        <v>918</v>
      </c>
      <c r="F2920" s="20"/>
      <c r="G2920" s="20">
        <v>1</v>
      </c>
    </row>
    <row r="2921" spans="3:7" ht="30" x14ac:dyDescent="0.25">
      <c r="C2921" s="19">
        <v>43283</v>
      </c>
      <c r="D2921" s="5" t="s">
        <v>77</v>
      </c>
      <c r="E2921" s="20">
        <v>1428</v>
      </c>
      <c r="F2921" s="20"/>
      <c r="G2921" s="20">
        <v>2</v>
      </c>
    </row>
    <row r="2922" spans="3:7" ht="30" x14ac:dyDescent="0.25">
      <c r="C2922" s="19">
        <v>43283</v>
      </c>
      <c r="D2922" s="5" t="s">
        <v>65</v>
      </c>
      <c r="E2922" s="20">
        <v>256</v>
      </c>
      <c r="F2922" s="20"/>
      <c r="G2922" s="20">
        <v>1</v>
      </c>
    </row>
    <row r="2923" spans="3:7" x14ac:dyDescent="0.25">
      <c r="C2923" s="19">
        <v>43283</v>
      </c>
      <c r="D2923" s="5" t="s">
        <v>60</v>
      </c>
      <c r="E2923" s="20">
        <v>7085</v>
      </c>
      <c r="F2923" s="20"/>
      <c r="G2923" s="20">
        <v>2</v>
      </c>
    </row>
    <row r="2924" spans="3:7" ht="45" x14ac:dyDescent="0.25">
      <c r="C2924" s="19">
        <v>43283</v>
      </c>
      <c r="D2924" s="5" t="s">
        <v>188</v>
      </c>
      <c r="E2924" s="20">
        <v>4910</v>
      </c>
      <c r="F2924" s="20"/>
      <c r="G2924" s="20">
        <v>1</v>
      </c>
    </row>
    <row r="2925" spans="3:7" ht="30" x14ac:dyDescent="0.25">
      <c r="C2925" s="19">
        <v>43283</v>
      </c>
      <c r="D2925" s="5" t="s">
        <v>158</v>
      </c>
      <c r="E2925" s="20">
        <v>917</v>
      </c>
      <c r="F2925" s="20"/>
      <c r="G2925" s="20">
        <v>2</v>
      </c>
    </row>
    <row r="2926" spans="3:7" ht="30" x14ac:dyDescent="0.25">
      <c r="C2926" s="19">
        <v>43283</v>
      </c>
      <c r="D2926" s="5" t="s">
        <v>65</v>
      </c>
      <c r="E2926" s="20">
        <v>256</v>
      </c>
      <c r="F2926" s="20"/>
      <c r="G2926" s="20">
        <v>2</v>
      </c>
    </row>
    <row r="2927" spans="3:7" ht="30" x14ac:dyDescent="0.25">
      <c r="C2927" s="19">
        <v>43283</v>
      </c>
      <c r="D2927" s="5" t="s">
        <v>242</v>
      </c>
      <c r="E2927" s="20">
        <v>276</v>
      </c>
      <c r="F2927" s="20">
        <v>2</v>
      </c>
      <c r="G2927" s="20"/>
    </row>
    <row r="2928" spans="3:7" x14ac:dyDescent="0.25">
      <c r="C2928" s="19">
        <v>43283</v>
      </c>
      <c r="D2928" s="5" t="s">
        <v>201</v>
      </c>
      <c r="E2928" s="20">
        <v>8764</v>
      </c>
      <c r="F2928" s="20">
        <v>1</v>
      </c>
      <c r="G2928" s="20"/>
    </row>
    <row r="2929" spans="3:7" ht="60" x14ac:dyDescent="0.25">
      <c r="C2929" s="19">
        <v>43283</v>
      </c>
      <c r="D2929" s="5" t="s">
        <v>86</v>
      </c>
      <c r="E2929" s="20">
        <v>727</v>
      </c>
      <c r="F2929" s="20">
        <v>15</v>
      </c>
      <c r="G2929" s="20"/>
    </row>
    <row r="2930" spans="3:7" ht="75" x14ac:dyDescent="0.25">
      <c r="C2930" s="19">
        <v>43283</v>
      </c>
      <c r="D2930" s="5" t="s">
        <v>85</v>
      </c>
      <c r="E2930" s="20">
        <v>728</v>
      </c>
      <c r="F2930" s="20">
        <v>14</v>
      </c>
      <c r="G2930" s="20"/>
    </row>
    <row r="2931" spans="3:7" ht="75" x14ac:dyDescent="0.25">
      <c r="C2931" s="19">
        <v>43283</v>
      </c>
      <c r="D2931" s="5" t="s">
        <v>38</v>
      </c>
      <c r="E2931" s="20">
        <v>551</v>
      </c>
      <c r="F2931" s="20">
        <v>10</v>
      </c>
      <c r="G2931" s="20"/>
    </row>
    <row r="2932" spans="3:7" ht="30" x14ac:dyDescent="0.25">
      <c r="C2932" s="19">
        <v>43283</v>
      </c>
      <c r="D2932" s="5" t="s">
        <v>271</v>
      </c>
      <c r="E2932" s="20">
        <v>3625</v>
      </c>
      <c r="F2932" s="20"/>
      <c r="G2932" s="20">
        <v>1</v>
      </c>
    </row>
    <row r="2933" spans="3:7" ht="30" x14ac:dyDescent="0.25">
      <c r="C2933" s="19">
        <v>43283</v>
      </c>
      <c r="D2933" s="5" t="s">
        <v>271</v>
      </c>
      <c r="E2933" s="20">
        <v>3625</v>
      </c>
      <c r="F2933" s="20"/>
      <c r="G2933" s="20">
        <v>1</v>
      </c>
    </row>
    <row r="2934" spans="3:7" ht="45" x14ac:dyDescent="0.25">
      <c r="C2934" s="19">
        <v>43283</v>
      </c>
      <c r="D2934" s="5" t="s">
        <v>537</v>
      </c>
      <c r="E2934" s="20">
        <v>1625</v>
      </c>
      <c r="F2934" s="20">
        <v>19</v>
      </c>
      <c r="G2934" s="20"/>
    </row>
    <row r="2935" spans="3:7" ht="45" x14ac:dyDescent="0.25">
      <c r="C2935" s="19">
        <v>43283</v>
      </c>
      <c r="D2935" s="5" t="s">
        <v>161</v>
      </c>
      <c r="E2935" s="20">
        <v>588</v>
      </c>
      <c r="F2935" s="20">
        <v>4</v>
      </c>
      <c r="G2935" s="20"/>
    </row>
    <row r="2936" spans="3:7" ht="30" x14ac:dyDescent="0.25">
      <c r="C2936" s="19">
        <v>43283</v>
      </c>
      <c r="D2936" s="5" t="s">
        <v>212</v>
      </c>
      <c r="E2936" s="20">
        <v>1298</v>
      </c>
      <c r="F2936" s="20"/>
      <c r="G2936" s="20">
        <v>1</v>
      </c>
    </row>
    <row r="2937" spans="3:7" ht="30" x14ac:dyDescent="0.25">
      <c r="C2937" s="19">
        <v>43283</v>
      </c>
      <c r="D2937" s="5" t="s">
        <v>42</v>
      </c>
      <c r="E2937" s="20">
        <v>187</v>
      </c>
      <c r="F2937" s="20">
        <v>500</v>
      </c>
      <c r="G2937" s="20"/>
    </row>
    <row r="2938" spans="3:7" ht="30" x14ac:dyDescent="0.25">
      <c r="C2938" s="19">
        <v>43283</v>
      </c>
      <c r="D2938" s="5" t="s">
        <v>44</v>
      </c>
      <c r="E2938" s="20">
        <v>188</v>
      </c>
      <c r="F2938" s="20">
        <v>500</v>
      </c>
      <c r="G2938" s="20"/>
    </row>
    <row r="2939" spans="3:7" x14ac:dyDescent="0.25">
      <c r="C2939" s="19">
        <v>43283</v>
      </c>
      <c r="D2939" s="5" t="s">
        <v>83</v>
      </c>
      <c r="E2939" s="20">
        <v>842</v>
      </c>
      <c r="F2939" s="20"/>
      <c r="G2939" s="20">
        <v>2</v>
      </c>
    </row>
    <row r="2940" spans="3:7" ht="30" x14ac:dyDescent="0.25">
      <c r="C2940" s="19">
        <v>43283</v>
      </c>
      <c r="D2940" s="5" t="s">
        <v>186</v>
      </c>
      <c r="E2940" s="20">
        <v>8464</v>
      </c>
      <c r="F2940" s="20"/>
      <c r="G2940" s="20">
        <v>6</v>
      </c>
    </row>
    <row r="2941" spans="3:7" ht="45" x14ac:dyDescent="0.25">
      <c r="C2941" s="19">
        <v>43283</v>
      </c>
      <c r="D2941" s="5" t="s">
        <v>191</v>
      </c>
      <c r="E2941" s="20">
        <v>304</v>
      </c>
      <c r="F2941" s="20"/>
      <c r="G2941" s="20">
        <v>6</v>
      </c>
    </row>
    <row r="2942" spans="3:7" x14ac:dyDescent="0.25">
      <c r="C2942" s="19">
        <v>43283</v>
      </c>
      <c r="D2942" s="5" t="s">
        <v>103</v>
      </c>
      <c r="E2942" s="20">
        <v>7366</v>
      </c>
      <c r="F2942" s="20"/>
      <c r="G2942" s="20">
        <v>5</v>
      </c>
    </row>
    <row r="2943" spans="3:7" ht="30" x14ac:dyDescent="0.25">
      <c r="C2943" s="19">
        <v>43283</v>
      </c>
      <c r="D2943" s="5" t="s">
        <v>33</v>
      </c>
      <c r="E2943" s="20">
        <v>392</v>
      </c>
      <c r="F2943" s="20"/>
      <c r="G2943" s="20">
        <v>1</v>
      </c>
    </row>
    <row r="2944" spans="3:7" ht="45" x14ac:dyDescent="0.25">
      <c r="C2944" s="19">
        <v>43283</v>
      </c>
      <c r="D2944" s="5" t="s">
        <v>88</v>
      </c>
      <c r="E2944" s="20">
        <v>4277</v>
      </c>
      <c r="F2944" s="20"/>
      <c r="G2944" s="20">
        <v>4</v>
      </c>
    </row>
    <row r="2945" spans="3:7" ht="30" x14ac:dyDescent="0.25">
      <c r="C2945" s="19">
        <v>43283</v>
      </c>
      <c r="D2945" s="5" t="s">
        <v>57</v>
      </c>
      <c r="E2945" s="20">
        <v>8825</v>
      </c>
      <c r="F2945" s="20"/>
      <c r="G2945" s="20">
        <v>3</v>
      </c>
    </row>
    <row r="2946" spans="3:7" ht="30" x14ac:dyDescent="0.25">
      <c r="C2946" s="19">
        <v>43283</v>
      </c>
      <c r="D2946" s="5" t="s">
        <v>209</v>
      </c>
      <c r="E2946" s="20">
        <v>174</v>
      </c>
      <c r="F2946" s="20"/>
      <c r="G2946" s="20">
        <v>6</v>
      </c>
    </row>
    <row r="2947" spans="3:7" ht="45" x14ac:dyDescent="0.25">
      <c r="C2947" s="19">
        <v>43283</v>
      </c>
      <c r="D2947" s="5" t="s">
        <v>40</v>
      </c>
      <c r="E2947" s="20">
        <v>1381</v>
      </c>
      <c r="F2947" s="20"/>
      <c r="G2947" s="20">
        <v>1</v>
      </c>
    </row>
    <row r="2948" spans="3:7" x14ac:dyDescent="0.25">
      <c r="C2948" s="19">
        <v>43283</v>
      </c>
      <c r="D2948" s="5" t="s">
        <v>406</v>
      </c>
      <c r="E2948" s="20">
        <v>8001</v>
      </c>
      <c r="F2948" s="20"/>
      <c r="G2948" s="20">
        <v>10</v>
      </c>
    </row>
    <row r="2949" spans="3:7" ht="45" x14ac:dyDescent="0.25">
      <c r="C2949" s="19">
        <v>43283</v>
      </c>
      <c r="D2949" s="5" t="s">
        <v>35</v>
      </c>
      <c r="E2949" s="20">
        <v>4911</v>
      </c>
      <c r="F2949" s="20"/>
      <c r="G2949" s="20">
        <v>12</v>
      </c>
    </row>
    <row r="2950" spans="3:7" x14ac:dyDescent="0.25">
      <c r="C2950" s="19">
        <v>43283</v>
      </c>
      <c r="D2950" s="5" t="s">
        <v>206</v>
      </c>
      <c r="E2950" s="20">
        <v>7999</v>
      </c>
      <c r="F2950" s="20"/>
      <c r="G2950" s="20">
        <v>10</v>
      </c>
    </row>
    <row r="2951" spans="3:7" x14ac:dyDescent="0.25">
      <c r="C2951" s="19">
        <v>43283</v>
      </c>
      <c r="D2951" s="5" t="s">
        <v>235</v>
      </c>
      <c r="E2951" s="20">
        <v>7998</v>
      </c>
      <c r="F2951" s="20"/>
      <c r="G2951" s="20">
        <v>10</v>
      </c>
    </row>
    <row r="2952" spans="3:7" x14ac:dyDescent="0.25">
      <c r="C2952" s="19">
        <v>43283</v>
      </c>
      <c r="D2952" s="5" t="s">
        <v>207</v>
      </c>
      <c r="E2952" s="20">
        <v>7935</v>
      </c>
      <c r="F2952" s="20"/>
      <c r="G2952" s="20">
        <v>10</v>
      </c>
    </row>
    <row r="2953" spans="3:7" x14ac:dyDescent="0.25">
      <c r="C2953" s="19">
        <v>43283</v>
      </c>
      <c r="D2953" s="5" t="s">
        <v>36</v>
      </c>
      <c r="E2953" s="20">
        <v>7934</v>
      </c>
      <c r="F2953" s="20"/>
      <c r="G2953" s="20">
        <v>10</v>
      </c>
    </row>
    <row r="2954" spans="3:7" ht="45" x14ac:dyDescent="0.25">
      <c r="C2954" s="19">
        <v>43283</v>
      </c>
      <c r="D2954" s="5" t="s">
        <v>188</v>
      </c>
      <c r="E2954" s="20">
        <v>4910</v>
      </c>
      <c r="F2954" s="20"/>
      <c r="G2954" s="20">
        <v>12</v>
      </c>
    </row>
    <row r="2955" spans="3:7" x14ac:dyDescent="0.25">
      <c r="C2955" s="19">
        <v>43283</v>
      </c>
      <c r="D2955" s="5" t="s">
        <v>208</v>
      </c>
      <c r="E2955" s="20">
        <v>7933</v>
      </c>
      <c r="F2955" s="20"/>
      <c r="G2955" s="20">
        <v>10</v>
      </c>
    </row>
    <row r="2956" spans="3:7" x14ac:dyDescent="0.25">
      <c r="C2956" s="19">
        <v>43283</v>
      </c>
      <c r="D2956" s="5" t="s">
        <v>37</v>
      </c>
      <c r="E2956" s="20">
        <v>7932</v>
      </c>
      <c r="F2956" s="20"/>
      <c r="G2956" s="20">
        <v>10</v>
      </c>
    </row>
    <row r="2957" spans="3:7" ht="30" x14ac:dyDescent="0.25">
      <c r="C2957" s="19">
        <v>43283</v>
      </c>
      <c r="D2957" s="5" t="s">
        <v>44</v>
      </c>
      <c r="E2957" s="20">
        <v>188</v>
      </c>
      <c r="F2957" s="20"/>
      <c r="G2957" s="20">
        <v>50</v>
      </c>
    </row>
    <row r="2958" spans="3:7" ht="30" x14ac:dyDescent="0.25">
      <c r="C2958" s="19">
        <v>43283</v>
      </c>
      <c r="D2958" s="5" t="s">
        <v>42</v>
      </c>
      <c r="E2958" s="20">
        <v>187</v>
      </c>
      <c r="F2958" s="20"/>
      <c r="G2958" s="20">
        <v>50</v>
      </c>
    </row>
    <row r="2959" spans="3:7" ht="45" x14ac:dyDescent="0.25">
      <c r="C2959" s="19">
        <v>43283</v>
      </c>
      <c r="D2959" s="5" t="s">
        <v>148</v>
      </c>
      <c r="E2959" s="20">
        <v>333</v>
      </c>
      <c r="F2959" s="20"/>
      <c r="G2959" s="20">
        <v>1</v>
      </c>
    </row>
    <row r="2960" spans="3:7" ht="45" x14ac:dyDescent="0.25">
      <c r="C2960" s="19">
        <v>43283</v>
      </c>
      <c r="D2960" s="5" t="s">
        <v>232</v>
      </c>
      <c r="E2960" s="20">
        <v>332</v>
      </c>
      <c r="F2960" s="20"/>
      <c r="G2960" s="20">
        <v>4</v>
      </c>
    </row>
    <row r="2961" spans="3:7" ht="45" x14ac:dyDescent="0.25">
      <c r="C2961" s="19">
        <v>43283</v>
      </c>
      <c r="D2961" s="5" t="s">
        <v>46</v>
      </c>
      <c r="E2961" s="20">
        <v>331</v>
      </c>
      <c r="F2961" s="20"/>
      <c r="G2961" s="20">
        <v>1</v>
      </c>
    </row>
    <row r="2962" spans="3:7" ht="30" x14ac:dyDescent="0.25">
      <c r="C2962" s="19">
        <v>43283</v>
      </c>
      <c r="D2962" s="5" t="s">
        <v>242</v>
      </c>
      <c r="E2962" s="20">
        <v>276</v>
      </c>
      <c r="F2962" s="20"/>
      <c r="G2962" s="20">
        <v>2</v>
      </c>
    </row>
    <row r="2963" spans="3:7" x14ac:dyDescent="0.25">
      <c r="C2963" s="19">
        <v>43283</v>
      </c>
      <c r="D2963" s="5" t="s">
        <v>201</v>
      </c>
      <c r="E2963" s="20">
        <v>8764</v>
      </c>
      <c r="F2963" s="20"/>
      <c r="G2963" s="20">
        <v>2</v>
      </c>
    </row>
    <row r="2964" spans="3:7" x14ac:dyDescent="0.25">
      <c r="C2964" s="19">
        <v>43283</v>
      </c>
      <c r="D2964" s="5" t="s">
        <v>103</v>
      </c>
      <c r="E2964" s="20">
        <v>7366</v>
      </c>
      <c r="F2964" s="20"/>
      <c r="G2964" s="20">
        <v>7</v>
      </c>
    </row>
    <row r="2965" spans="3:7" ht="45" x14ac:dyDescent="0.25">
      <c r="C2965" s="19">
        <v>43283</v>
      </c>
      <c r="D2965" s="5" t="s">
        <v>43</v>
      </c>
      <c r="E2965" s="20">
        <v>767</v>
      </c>
      <c r="F2965" s="20"/>
      <c r="G2965" s="20">
        <v>1</v>
      </c>
    </row>
    <row r="2966" spans="3:7" ht="45" x14ac:dyDescent="0.25">
      <c r="C2966" s="19">
        <v>43283</v>
      </c>
      <c r="D2966" s="5" t="s">
        <v>41</v>
      </c>
      <c r="E2966" s="20">
        <v>765</v>
      </c>
      <c r="F2966" s="20"/>
      <c r="G2966" s="20">
        <v>1</v>
      </c>
    </row>
    <row r="2967" spans="3:7" x14ac:dyDescent="0.25">
      <c r="C2967" s="19">
        <v>43283</v>
      </c>
      <c r="D2967" s="5" t="s">
        <v>103</v>
      </c>
      <c r="E2967" s="20">
        <v>7366</v>
      </c>
      <c r="F2967" s="20"/>
      <c r="G2967" s="20">
        <v>1</v>
      </c>
    </row>
    <row r="2968" spans="3:7" ht="30" x14ac:dyDescent="0.25">
      <c r="C2968" s="19">
        <v>43283</v>
      </c>
      <c r="D2968" s="5" t="s">
        <v>226</v>
      </c>
      <c r="E2968" s="20" t="s">
        <v>227</v>
      </c>
      <c r="F2968" s="20"/>
      <c r="G2968" s="20">
        <v>1</v>
      </c>
    </row>
    <row r="2969" spans="3:7" ht="45" x14ac:dyDescent="0.25">
      <c r="C2969" s="19">
        <v>43283</v>
      </c>
      <c r="D2969" s="5" t="s">
        <v>29</v>
      </c>
      <c r="E2969" s="20">
        <v>610</v>
      </c>
      <c r="F2969" s="20"/>
      <c r="G2969" s="20">
        <v>1</v>
      </c>
    </row>
    <row r="2970" spans="3:7" ht="30" x14ac:dyDescent="0.25">
      <c r="C2970" s="19">
        <v>43283</v>
      </c>
      <c r="D2970" s="5" t="s">
        <v>30</v>
      </c>
      <c r="E2970" s="20">
        <v>609</v>
      </c>
      <c r="F2970" s="20"/>
      <c r="G2970" s="20">
        <v>1</v>
      </c>
    </row>
    <row r="2971" spans="3:7" x14ac:dyDescent="0.25">
      <c r="C2971" s="19">
        <v>43283</v>
      </c>
      <c r="D2971" s="5" t="s">
        <v>237</v>
      </c>
      <c r="E2971" s="20">
        <v>643</v>
      </c>
      <c r="F2971" s="20"/>
      <c r="G2971" s="20">
        <v>1</v>
      </c>
    </row>
    <row r="2972" spans="3:7" ht="30" x14ac:dyDescent="0.25">
      <c r="C2972" s="19">
        <v>43283</v>
      </c>
      <c r="D2972" s="5" t="s">
        <v>240</v>
      </c>
      <c r="E2972" s="20">
        <v>4520</v>
      </c>
      <c r="F2972" s="20"/>
      <c r="G2972" s="20">
        <v>1</v>
      </c>
    </row>
    <row r="2973" spans="3:7" ht="30" x14ac:dyDescent="0.25">
      <c r="C2973" s="19">
        <v>43283</v>
      </c>
      <c r="D2973" s="5" t="s">
        <v>58</v>
      </c>
      <c r="E2973" s="20">
        <v>8824</v>
      </c>
      <c r="F2973" s="20"/>
      <c r="G2973" s="20">
        <v>1</v>
      </c>
    </row>
    <row r="2974" spans="3:7" ht="30" x14ac:dyDescent="0.25">
      <c r="C2974" s="19">
        <v>43283</v>
      </c>
      <c r="D2974" s="5" t="s">
        <v>59</v>
      </c>
      <c r="E2974" s="20">
        <v>8823</v>
      </c>
      <c r="F2974" s="20"/>
      <c r="G2974" s="20">
        <v>1</v>
      </c>
    </row>
    <row r="2975" spans="3:7" x14ac:dyDescent="0.25">
      <c r="C2975" s="19">
        <v>43283</v>
      </c>
      <c r="D2975" s="5" t="s">
        <v>8</v>
      </c>
      <c r="E2975" s="20">
        <v>7094</v>
      </c>
      <c r="F2975" s="20"/>
      <c r="G2975" s="20">
        <v>2</v>
      </c>
    </row>
    <row r="2976" spans="3:7" ht="45" x14ac:dyDescent="0.25">
      <c r="C2976" s="19">
        <v>43283</v>
      </c>
      <c r="D2976" s="5" t="s">
        <v>61</v>
      </c>
      <c r="E2976" s="20">
        <v>874</v>
      </c>
      <c r="F2976" s="20"/>
      <c r="G2976" s="20">
        <v>1</v>
      </c>
    </row>
    <row r="2977" spans="3:7" ht="30" x14ac:dyDescent="0.25">
      <c r="C2977" s="19">
        <v>43283</v>
      </c>
      <c r="D2977" s="5" t="s">
        <v>32</v>
      </c>
      <c r="E2977" s="20">
        <v>4523</v>
      </c>
      <c r="F2977" s="20"/>
      <c r="G2977" s="20">
        <v>10</v>
      </c>
    </row>
    <row r="2978" spans="3:7" x14ac:dyDescent="0.25">
      <c r="C2978" s="19">
        <v>43283</v>
      </c>
      <c r="D2978" s="5" t="s">
        <v>103</v>
      </c>
      <c r="E2978" s="20">
        <v>7366</v>
      </c>
      <c r="F2978" s="20"/>
      <c r="G2978" s="20">
        <v>4</v>
      </c>
    </row>
    <row r="2979" spans="3:7" ht="45" x14ac:dyDescent="0.25">
      <c r="C2979" s="19">
        <v>43283</v>
      </c>
      <c r="D2979" s="5" t="s">
        <v>26</v>
      </c>
      <c r="E2979" s="20">
        <v>476</v>
      </c>
      <c r="F2979" s="20"/>
      <c r="G2979" s="20">
        <v>4</v>
      </c>
    </row>
    <row r="2980" spans="3:7" ht="45" x14ac:dyDescent="0.25">
      <c r="C2980" s="19">
        <v>43283</v>
      </c>
      <c r="D2980" s="5" t="s">
        <v>64</v>
      </c>
      <c r="E2980" s="20">
        <v>7623</v>
      </c>
      <c r="F2980" s="20"/>
      <c r="G2980" s="20">
        <v>6</v>
      </c>
    </row>
    <row r="2981" spans="3:7" ht="30" x14ac:dyDescent="0.25">
      <c r="C2981" s="19">
        <v>43283</v>
      </c>
      <c r="D2981" s="5" t="s">
        <v>126</v>
      </c>
      <c r="E2981" s="20">
        <v>4738</v>
      </c>
      <c r="F2981" s="20"/>
      <c r="G2981" s="20">
        <v>1</v>
      </c>
    </row>
    <row r="2982" spans="3:7" ht="30" x14ac:dyDescent="0.25">
      <c r="C2982" s="19">
        <v>43283</v>
      </c>
      <c r="D2982" s="5" t="s">
        <v>54</v>
      </c>
      <c r="E2982" s="20">
        <v>7825</v>
      </c>
      <c r="F2982" s="20"/>
      <c r="G2982" s="20">
        <v>1</v>
      </c>
    </row>
    <row r="2983" spans="3:7" x14ac:dyDescent="0.25">
      <c r="C2983" s="19">
        <v>43282</v>
      </c>
      <c r="D2983" s="5" t="s">
        <v>11</v>
      </c>
      <c r="E2983" s="20">
        <v>5733</v>
      </c>
      <c r="F2983" s="20"/>
      <c r="G2983" s="20">
        <v>1</v>
      </c>
    </row>
    <row r="2984" spans="3:7" ht="60" x14ac:dyDescent="0.25">
      <c r="C2984" s="11">
        <v>43280</v>
      </c>
      <c r="D2984" s="4" t="s">
        <v>225</v>
      </c>
      <c r="E2984" s="12">
        <v>625</v>
      </c>
      <c r="F2984" s="12"/>
      <c r="G2984" s="12">
        <v>1</v>
      </c>
    </row>
    <row r="2985" spans="3:7" ht="45" x14ac:dyDescent="0.25">
      <c r="C2985" s="13">
        <v>43280</v>
      </c>
      <c r="D2985" s="5" t="s">
        <v>191</v>
      </c>
      <c r="E2985" s="14">
        <v>304</v>
      </c>
      <c r="F2985" s="14"/>
      <c r="G2985" s="14">
        <v>1</v>
      </c>
    </row>
    <row r="2986" spans="3:7" x14ac:dyDescent="0.25">
      <c r="C2986" s="11">
        <v>43280</v>
      </c>
      <c r="D2986" s="4" t="s">
        <v>103</v>
      </c>
      <c r="E2986" s="12">
        <v>7366</v>
      </c>
      <c r="F2986" s="12"/>
      <c r="G2986" s="12">
        <v>6</v>
      </c>
    </row>
    <row r="2987" spans="3:7" ht="30" x14ac:dyDescent="0.25">
      <c r="C2987" s="13">
        <v>43280</v>
      </c>
      <c r="D2987" s="5" t="s">
        <v>220</v>
      </c>
      <c r="E2987" s="14">
        <v>979</v>
      </c>
      <c r="F2987" s="14">
        <v>200</v>
      </c>
      <c r="G2987" s="14"/>
    </row>
    <row r="2988" spans="3:7" ht="30" x14ac:dyDescent="0.25">
      <c r="C2988" s="11">
        <v>43280</v>
      </c>
      <c r="D2988" s="4" t="s">
        <v>220</v>
      </c>
      <c r="E2988" s="12">
        <v>979</v>
      </c>
      <c r="F2988" s="12">
        <v>500</v>
      </c>
      <c r="G2988" s="12"/>
    </row>
    <row r="2989" spans="3:7" ht="30" x14ac:dyDescent="0.25">
      <c r="C2989" s="13">
        <v>43280</v>
      </c>
      <c r="D2989" s="5" t="s">
        <v>219</v>
      </c>
      <c r="E2989" s="14">
        <v>980</v>
      </c>
      <c r="F2989" s="14">
        <v>200</v>
      </c>
      <c r="G2989" s="14"/>
    </row>
    <row r="2990" spans="3:7" ht="30" x14ac:dyDescent="0.25">
      <c r="C2990" s="11">
        <v>43280</v>
      </c>
      <c r="D2990" s="4" t="s">
        <v>317</v>
      </c>
      <c r="E2990" s="12">
        <v>982</v>
      </c>
      <c r="F2990" s="12">
        <v>100</v>
      </c>
      <c r="G2990" s="12"/>
    </row>
    <row r="2991" spans="3:7" ht="30" x14ac:dyDescent="0.25">
      <c r="C2991" s="13">
        <v>43280</v>
      </c>
      <c r="D2991" s="5" t="s">
        <v>218</v>
      </c>
      <c r="E2991" s="14">
        <v>981</v>
      </c>
      <c r="F2991" s="14">
        <v>700</v>
      </c>
      <c r="G2991" s="14"/>
    </row>
    <row r="2992" spans="3:7" ht="30" x14ac:dyDescent="0.25">
      <c r="C2992" s="11">
        <v>43280</v>
      </c>
      <c r="D2992" s="4" t="s">
        <v>196</v>
      </c>
      <c r="E2992" s="12">
        <v>705</v>
      </c>
      <c r="F2992" s="12">
        <v>11</v>
      </c>
      <c r="G2992" s="12"/>
    </row>
    <row r="2993" spans="3:7" ht="30" x14ac:dyDescent="0.25">
      <c r="C2993" s="13">
        <v>43280</v>
      </c>
      <c r="D2993" s="5" t="s">
        <v>5</v>
      </c>
      <c r="E2993" s="14">
        <v>1445</v>
      </c>
      <c r="F2993" s="14"/>
      <c r="G2993" s="14">
        <v>100</v>
      </c>
    </row>
    <row r="2994" spans="3:7" ht="30" x14ac:dyDescent="0.25">
      <c r="C2994" s="11">
        <v>43280</v>
      </c>
      <c r="D2994" s="4" t="s">
        <v>459</v>
      </c>
      <c r="E2994" s="12">
        <v>855</v>
      </c>
      <c r="F2994" s="12"/>
      <c r="G2994" s="12">
        <v>2</v>
      </c>
    </row>
    <row r="2995" spans="3:7" ht="30" x14ac:dyDescent="0.25">
      <c r="C2995" s="13">
        <v>43280</v>
      </c>
      <c r="D2995" s="5" t="s">
        <v>65</v>
      </c>
      <c r="E2995" s="14">
        <v>256</v>
      </c>
      <c r="F2995" s="14"/>
      <c r="G2995" s="14">
        <v>8</v>
      </c>
    </row>
    <row r="2996" spans="3:7" ht="30" x14ac:dyDescent="0.25">
      <c r="C2996" s="11">
        <v>43280</v>
      </c>
      <c r="D2996" s="4" t="s">
        <v>76</v>
      </c>
      <c r="E2996" s="12">
        <v>1429</v>
      </c>
      <c r="F2996" s="12"/>
      <c r="G2996" s="12">
        <v>30</v>
      </c>
    </row>
    <row r="2997" spans="3:7" x14ac:dyDescent="0.25">
      <c r="C2997" s="13">
        <v>43280</v>
      </c>
      <c r="D2997" s="5" t="s">
        <v>201</v>
      </c>
      <c r="E2997" s="14">
        <v>8764</v>
      </c>
      <c r="F2997" s="14"/>
      <c r="G2997" s="14">
        <v>1</v>
      </c>
    </row>
    <row r="2998" spans="3:7" ht="75" x14ac:dyDescent="0.25">
      <c r="C2998" s="11">
        <v>43280</v>
      </c>
      <c r="D2998" s="4" t="s">
        <v>85</v>
      </c>
      <c r="E2998" s="12">
        <v>728</v>
      </c>
      <c r="F2998" s="12"/>
      <c r="G2998" s="12">
        <v>1</v>
      </c>
    </row>
    <row r="2999" spans="3:7" ht="75" x14ac:dyDescent="0.25">
      <c r="C2999" s="13">
        <v>43280</v>
      </c>
      <c r="D2999" s="5" t="s">
        <v>38</v>
      </c>
      <c r="E2999" s="14">
        <v>551</v>
      </c>
      <c r="F2999" s="14"/>
      <c r="G2999" s="14">
        <v>1</v>
      </c>
    </row>
    <row r="3000" spans="3:7" ht="45" x14ac:dyDescent="0.25">
      <c r="C3000" s="11">
        <v>43280</v>
      </c>
      <c r="D3000" s="4" t="s">
        <v>19</v>
      </c>
      <c r="E3000" s="12">
        <v>5709</v>
      </c>
      <c r="F3000" s="12"/>
      <c r="G3000" s="12">
        <v>300</v>
      </c>
    </row>
    <row r="3001" spans="3:7" ht="45" x14ac:dyDescent="0.25">
      <c r="C3001" s="13">
        <v>43280</v>
      </c>
      <c r="D3001" s="5" t="s">
        <v>35</v>
      </c>
      <c r="E3001" s="14">
        <v>4911</v>
      </c>
      <c r="F3001" s="14"/>
      <c r="G3001" s="14">
        <v>12</v>
      </c>
    </row>
    <row r="3002" spans="3:7" ht="45" x14ac:dyDescent="0.25">
      <c r="C3002" s="11">
        <v>43280</v>
      </c>
      <c r="D3002" s="4" t="s">
        <v>188</v>
      </c>
      <c r="E3002" s="12">
        <v>4910</v>
      </c>
      <c r="F3002" s="12"/>
      <c r="G3002" s="12">
        <v>12</v>
      </c>
    </row>
    <row r="3003" spans="3:7" ht="30" x14ac:dyDescent="0.25">
      <c r="C3003" s="13">
        <v>43280</v>
      </c>
      <c r="D3003" s="5" t="s">
        <v>42</v>
      </c>
      <c r="E3003" s="14">
        <v>187</v>
      </c>
      <c r="F3003" s="14"/>
      <c r="G3003" s="14">
        <v>100</v>
      </c>
    </row>
    <row r="3004" spans="3:7" ht="30" x14ac:dyDescent="0.25">
      <c r="C3004" s="11">
        <v>43280</v>
      </c>
      <c r="D3004" s="4" t="s">
        <v>5</v>
      </c>
      <c r="E3004" s="12">
        <v>1445</v>
      </c>
      <c r="F3004" s="12"/>
      <c r="G3004" s="12">
        <v>100</v>
      </c>
    </row>
    <row r="3005" spans="3:7" ht="30" x14ac:dyDescent="0.25">
      <c r="C3005" s="13">
        <v>43280</v>
      </c>
      <c r="D3005" s="5" t="s">
        <v>317</v>
      </c>
      <c r="E3005" s="14">
        <v>982</v>
      </c>
      <c r="F3005" s="14"/>
      <c r="G3005" s="14">
        <v>50</v>
      </c>
    </row>
    <row r="3006" spans="3:7" ht="30" x14ac:dyDescent="0.25">
      <c r="C3006" s="11">
        <v>43280</v>
      </c>
      <c r="D3006" s="4" t="s">
        <v>218</v>
      </c>
      <c r="E3006" s="12">
        <v>981</v>
      </c>
      <c r="F3006" s="12"/>
      <c r="G3006" s="12">
        <v>100</v>
      </c>
    </row>
    <row r="3007" spans="3:7" ht="30" x14ac:dyDescent="0.25">
      <c r="C3007" s="13">
        <v>43280</v>
      </c>
      <c r="D3007" s="5" t="s">
        <v>219</v>
      </c>
      <c r="E3007" s="14">
        <v>980</v>
      </c>
      <c r="F3007" s="14"/>
      <c r="G3007" s="14">
        <v>100</v>
      </c>
    </row>
    <row r="3008" spans="3:7" ht="45" x14ac:dyDescent="0.25">
      <c r="C3008" s="11">
        <v>43280</v>
      </c>
      <c r="D3008" s="4" t="s">
        <v>147</v>
      </c>
      <c r="E3008" s="12">
        <v>334</v>
      </c>
      <c r="F3008" s="12"/>
      <c r="G3008" s="12">
        <v>4</v>
      </c>
    </row>
    <row r="3009" spans="3:7" ht="45" x14ac:dyDescent="0.25">
      <c r="C3009" s="13">
        <v>43280</v>
      </c>
      <c r="D3009" s="5" t="s">
        <v>148</v>
      </c>
      <c r="E3009" s="14">
        <v>333</v>
      </c>
      <c r="F3009" s="14"/>
      <c r="G3009" s="14">
        <v>4</v>
      </c>
    </row>
    <row r="3010" spans="3:7" ht="45" x14ac:dyDescent="0.25">
      <c r="C3010" s="11">
        <v>43280</v>
      </c>
      <c r="D3010" s="4" t="s">
        <v>232</v>
      </c>
      <c r="E3010" s="12">
        <v>332</v>
      </c>
      <c r="F3010" s="12"/>
      <c r="G3010" s="12">
        <v>5</v>
      </c>
    </row>
    <row r="3011" spans="3:7" ht="45" x14ac:dyDescent="0.25">
      <c r="C3011" s="13">
        <v>43280</v>
      </c>
      <c r="D3011" s="5" t="s">
        <v>46</v>
      </c>
      <c r="E3011" s="14">
        <v>331</v>
      </c>
      <c r="F3011" s="14"/>
      <c r="G3011" s="14">
        <v>5</v>
      </c>
    </row>
    <row r="3012" spans="3:7" ht="45" x14ac:dyDescent="0.25">
      <c r="C3012" s="11">
        <v>43280</v>
      </c>
      <c r="D3012" s="4" t="s">
        <v>45</v>
      </c>
      <c r="E3012" s="12">
        <v>151</v>
      </c>
      <c r="F3012" s="12"/>
      <c r="G3012" s="12">
        <v>3</v>
      </c>
    </row>
    <row r="3013" spans="3:7" ht="30" x14ac:dyDescent="0.25">
      <c r="C3013" s="13">
        <v>43280</v>
      </c>
      <c r="D3013" s="5" t="s">
        <v>33</v>
      </c>
      <c r="E3013" s="14">
        <v>392</v>
      </c>
      <c r="F3013" s="14"/>
      <c r="G3013" s="14">
        <v>1</v>
      </c>
    </row>
    <row r="3014" spans="3:7" ht="30" x14ac:dyDescent="0.25">
      <c r="C3014" s="11">
        <v>43280</v>
      </c>
      <c r="D3014" s="4" t="s">
        <v>210</v>
      </c>
      <c r="E3014" s="12">
        <v>178</v>
      </c>
      <c r="F3014" s="12"/>
      <c r="G3014" s="12">
        <v>3</v>
      </c>
    </row>
    <row r="3015" spans="3:7" ht="45" x14ac:dyDescent="0.25">
      <c r="C3015" s="13">
        <v>43280</v>
      </c>
      <c r="D3015" s="5" t="s">
        <v>400</v>
      </c>
      <c r="E3015" s="14">
        <v>177</v>
      </c>
      <c r="F3015" s="14"/>
      <c r="G3015" s="14">
        <v>3</v>
      </c>
    </row>
    <row r="3016" spans="3:7" ht="30" x14ac:dyDescent="0.25">
      <c r="C3016" s="11">
        <v>43280</v>
      </c>
      <c r="D3016" s="4" t="s">
        <v>126</v>
      </c>
      <c r="E3016" s="12">
        <v>4738</v>
      </c>
      <c r="F3016" s="12"/>
      <c r="G3016" s="12">
        <v>1</v>
      </c>
    </row>
    <row r="3017" spans="3:7" ht="30" x14ac:dyDescent="0.25">
      <c r="C3017" s="13">
        <v>43280</v>
      </c>
      <c r="D3017" s="5" t="s">
        <v>66</v>
      </c>
      <c r="E3017" s="14">
        <v>2234</v>
      </c>
      <c r="F3017" s="14"/>
      <c r="G3017" s="14">
        <v>1</v>
      </c>
    </row>
    <row r="3018" spans="3:7" ht="30" x14ac:dyDescent="0.25">
      <c r="C3018" s="11">
        <v>43280</v>
      </c>
      <c r="D3018" s="4" t="s">
        <v>320</v>
      </c>
      <c r="E3018" s="12">
        <v>3632</v>
      </c>
      <c r="F3018" s="12"/>
      <c r="G3018" s="12">
        <v>1</v>
      </c>
    </row>
    <row r="3019" spans="3:7" ht="60" x14ac:dyDescent="0.25">
      <c r="C3019" s="13">
        <v>43280</v>
      </c>
      <c r="D3019" s="5" t="s">
        <v>460</v>
      </c>
      <c r="E3019" s="14">
        <v>426</v>
      </c>
      <c r="F3019" s="14">
        <v>8</v>
      </c>
      <c r="G3019" s="14"/>
    </row>
    <row r="3020" spans="3:7" ht="60" x14ac:dyDescent="0.25">
      <c r="C3020" s="11">
        <v>43280</v>
      </c>
      <c r="D3020" s="4" t="s">
        <v>86</v>
      </c>
      <c r="E3020" s="12">
        <v>727</v>
      </c>
      <c r="F3020" s="12">
        <v>5</v>
      </c>
      <c r="G3020" s="12"/>
    </row>
    <row r="3021" spans="3:7" x14ac:dyDescent="0.25">
      <c r="C3021" s="13">
        <v>43280</v>
      </c>
      <c r="D3021" s="5" t="s">
        <v>34</v>
      </c>
      <c r="E3021" s="14">
        <v>520</v>
      </c>
      <c r="F3021" s="14"/>
      <c r="G3021" s="14">
        <v>2</v>
      </c>
    </row>
    <row r="3022" spans="3:7" x14ac:dyDescent="0.25">
      <c r="C3022" s="11">
        <v>43280</v>
      </c>
      <c r="D3022" s="4" t="s">
        <v>27</v>
      </c>
      <c r="E3022" s="12">
        <v>537</v>
      </c>
      <c r="F3022" s="12"/>
      <c r="G3022" s="12">
        <v>1</v>
      </c>
    </row>
    <row r="3023" spans="3:7" ht="45" x14ac:dyDescent="0.25">
      <c r="C3023" s="13">
        <v>43280</v>
      </c>
      <c r="D3023" s="5" t="s">
        <v>29</v>
      </c>
      <c r="E3023" s="14">
        <v>610</v>
      </c>
      <c r="F3023" s="14"/>
      <c r="G3023" s="14">
        <v>5</v>
      </c>
    </row>
    <row r="3024" spans="3:7" ht="30" x14ac:dyDescent="0.25">
      <c r="C3024" s="11">
        <v>43280</v>
      </c>
      <c r="D3024" s="4" t="s">
        <v>30</v>
      </c>
      <c r="E3024" s="12">
        <v>609</v>
      </c>
      <c r="F3024" s="12"/>
      <c r="G3024" s="12">
        <v>4</v>
      </c>
    </row>
    <row r="3025" spans="3:7" ht="30" x14ac:dyDescent="0.25">
      <c r="C3025" s="13">
        <v>43280</v>
      </c>
      <c r="D3025" s="5" t="s">
        <v>259</v>
      </c>
      <c r="E3025" s="14">
        <v>644</v>
      </c>
      <c r="F3025" s="14"/>
      <c r="G3025" s="14">
        <v>1</v>
      </c>
    </row>
    <row r="3026" spans="3:7" x14ac:dyDescent="0.25">
      <c r="C3026" s="11">
        <v>43280</v>
      </c>
      <c r="D3026" s="4" t="s">
        <v>237</v>
      </c>
      <c r="E3026" s="12">
        <v>643</v>
      </c>
      <c r="F3026" s="12"/>
      <c r="G3026" s="12">
        <v>1</v>
      </c>
    </row>
    <row r="3027" spans="3:7" ht="30" x14ac:dyDescent="0.25">
      <c r="C3027" s="13">
        <v>43280</v>
      </c>
      <c r="D3027" s="5" t="s">
        <v>238</v>
      </c>
      <c r="E3027" s="14">
        <v>4519</v>
      </c>
      <c r="F3027" s="14"/>
      <c r="G3027" s="14">
        <v>3</v>
      </c>
    </row>
    <row r="3028" spans="3:7" ht="30" x14ac:dyDescent="0.25">
      <c r="C3028" s="11">
        <v>43280</v>
      </c>
      <c r="D3028" s="4" t="s">
        <v>240</v>
      </c>
      <c r="E3028" s="12">
        <v>4520</v>
      </c>
      <c r="F3028" s="12"/>
      <c r="G3028" s="12">
        <v>3</v>
      </c>
    </row>
    <row r="3029" spans="3:7" ht="30" x14ac:dyDescent="0.25">
      <c r="C3029" s="13">
        <v>43280</v>
      </c>
      <c r="D3029" s="5" t="s">
        <v>54</v>
      </c>
      <c r="E3029" s="14">
        <v>7825</v>
      </c>
      <c r="F3029" s="14"/>
      <c r="G3029" s="14">
        <v>1</v>
      </c>
    </row>
    <row r="3030" spans="3:7" ht="30" x14ac:dyDescent="0.25">
      <c r="C3030" s="11">
        <v>43280</v>
      </c>
      <c r="D3030" s="4" t="s">
        <v>33</v>
      </c>
      <c r="E3030" s="12">
        <v>392</v>
      </c>
      <c r="F3030" s="12"/>
      <c r="G3030" s="12">
        <v>1</v>
      </c>
    </row>
    <row r="3031" spans="3:7" ht="30" x14ac:dyDescent="0.25">
      <c r="C3031" s="13">
        <v>43280</v>
      </c>
      <c r="D3031" s="5" t="s">
        <v>24</v>
      </c>
      <c r="E3031" s="14">
        <v>7087</v>
      </c>
      <c r="F3031" s="14"/>
      <c r="G3031" s="14">
        <v>2</v>
      </c>
    </row>
    <row r="3032" spans="3:7" ht="30" x14ac:dyDescent="0.25">
      <c r="C3032" s="11">
        <v>43280</v>
      </c>
      <c r="D3032" s="4" t="s">
        <v>57</v>
      </c>
      <c r="E3032" s="12">
        <v>8825</v>
      </c>
      <c r="F3032" s="12"/>
      <c r="G3032" s="12">
        <v>3</v>
      </c>
    </row>
    <row r="3033" spans="3:7" ht="30" x14ac:dyDescent="0.25">
      <c r="C3033" s="13">
        <v>43280</v>
      </c>
      <c r="D3033" s="5" t="s">
        <v>58</v>
      </c>
      <c r="E3033" s="14">
        <v>8824</v>
      </c>
      <c r="F3033" s="14"/>
      <c r="G3033" s="14">
        <v>3</v>
      </c>
    </row>
    <row r="3034" spans="3:7" ht="30" x14ac:dyDescent="0.25">
      <c r="C3034" s="11">
        <v>43280</v>
      </c>
      <c r="D3034" s="4" t="s">
        <v>59</v>
      </c>
      <c r="E3034" s="12">
        <v>8823</v>
      </c>
      <c r="F3034" s="12"/>
      <c r="G3034" s="12">
        <v>5</v>
      </c>
    </row>
    <row r="3035" spans="3:7" ht="45" x14ac:dyDescent="0.25">
      <c r="C3035" s="13">
        <v>43280</v>
      </c>
      <c r="D3035" s="5" t="s">
        <v>233</v>
      </c>
      <c r="E3035" s="14">
        <v>4909</v>
      </c>
      <c r="F3035" s="14"/>
      <c r="G3035" s="14">
        <v>12</v>
      </c>
    </row>
    <row r="3036" spans="3:7" x14ac:dyDescent="0.25">
      <c r="C3036" s="11">
        <v>43280</v>
      </c>
      <c r="D3036" s="4" t="s">
        <v>8</v>
      </c>
      <c r="E3036" s="12">
        <v>7094</v>
      </c>
      <c r="F3036" s="12"/>
      <c r="G3036" s="12">
        <v>2</v>
      </c>
    </row>
    <row r="3037" spans="3:7" ht="45" x14ac:dyDescent="0.25">
      <c r="C3037" s="13">
        <v>43280</v>
      </c>
      <c r="D3037" s="5" t="s">
        <v>61</v>
      </c>
      <c r="E3037" s="14">
        <v>874</v>
      </c>
      <c r="F3037" s="14"/>
      <c r="G3037" s="14">
        <v>1</v>
      </c>
    </row>
    <row r="3038" spans="3:7" ht="30" x14ac:dyDescent="0.25">
      <c r="C3038" s="11">
        <v>43280</v>
      </c>
      <c r="D3038" s="4" t="s">
        <v>32</v>
      </c>
      <c r="E3038" s="12">
        <v>4523</v>
      </c>
      <c r="F3038" s="12"/>
      <c r="G3038" s="12">
        <v>10</v>
      </c>
    </row>
    <row r="3039" spans="3:7" ht="30" x14ac:dyDescent="0.25">
      <c r="C3039" s="13">
        <v>43280</v>
      </c>
      <c r="D3039" s="5" t="s">
        <v>18</v>
      </c>
      <c r="E3039" s="14">
        <v>726</v>
      </c>
      <c r="F3039" s="14"/>
      <c r="G3039" s="14">
        <v>2</v>
      </c>
    </row>
    <row r="3040" spans="3:7" ht="30" x14ac:dyDescent="0.25">
      <c r="C3040" s="11">
        <v>43280</v>
      </c>
      <c r="D3040" s="4" t="s">
        <v>289</v>
      </c>
      <c r="E3040" s="12">
        <v>308</v>
      </c>
      <c r="F3040" s="12"/>
      <c r="G3040" s="12">
        <v>2</v>
      </c>
    </row>
    <row r="3041" spans="3:7" ht="45" x14ac:dyDescent="0.25">
      <c r="C3041" s="13">
        <v>43280</v>
      </c>
      <c r="D3041" s="5" t="s">
        <v>64</v>
      </c>
      <c r="E3041" s="14">
        <v>7623</v>
      </c>
      <c r="F3041" s="14"/>
      <c r="G3041" s="14">
        <v>6</v>
      </c>
    </row>
    <row r="3042" spans="3:7" ht="30" x14ac:dyDescent="0.25">
      <c r="C3042" s="11">
        <v>43280</v>
      </c>
      <c r="D3042" s="4" t="s">
        <v>126</v>
      </c>
      <c r="E3042" s="12">
        <v>4738</v>
      </c>
      <c r="F3042" s="12"/>
      <c r="G3042" s="12">
        <v>1</v>
      </c>
    </row>
    <row r="3043" spans="3:7" ht="45" x14ac:dyDescent="0.25">
      <c r="C3043" s="13">
        <v>43280</v>
      </c>
      <c r="D3043" s="5" t="s">
        <v>191</v>
      </c>
      <c r="E3043" s="14">
        <v>304</v>
      </c>
      <c r="F3043" s="14"/>
      <c r="G3043" s="14">
        <v>1</v>
      </c>
    </row>
    <row r="3044" spans="3:7" ht="30" x14ac:dyDescent="0.25">
      <c r="C3044" s="11">
        <v>43280</v>
      </c>
      <c r="D3044" s="4" t="s">
        <v>66</v>
      </c>
      <c r="E3044" s="12">
        <v>2234</v>
      </c>
      <c r="F3044" s="12"/>
      <c r="G3044" s="12">
        <v>1</v>
      </c>
    </row>
    <row r="3045" spans="3:7" ht="30" x14ac:dyDescent="0.25">
      <c r="C3045" s="13">
        <v>43280</v>
      </c>
      <c r="D3045" s="5" t="s">
        <v>65</v>
      </c>
      <c r="E3045" s="14">
        <v>256</v>
      </c>
      <c r="F3045" s="14"/>
      <c r="G3045" s="14">
        <v>2</v>
      </c>
    </row>
    <row r="3046" spans="3:7" ht="30" x14ac:dyDescent="0.25">
      <c r="C3046" s="11">
        <v>43280</v>
      </c>
      <c r="D3046" s="4" t="s">
        <v>209</v>
      </c>
      <c r="E3046" s="12">
        <v>174</v>
      </c>
      <c r="F3046" s="12">
        <v>14</v>
      </c>
      <c r="G3046" s="12"/>
    </row>
    <row r="3047" spans="3:7" ht="45" x14ac:dyDescent="0.25">
      <c r="C3047" s="13">
        <v>43280</v>
      </c>
      <c r="D3047" s="5" t="s">
        <v>19</v>
      </c>
      <c r="E3047" s="14">
        <v>5709</v>
      </c>
      <c r="F3047" s="14">
        <v>3000</v>
      </c>
      <c r="G3047" s="14"/>
    </row>
    <row r="3048" spans="3:7" ht="45" x14ac:dyDescent="0.25">
      <c r="C3048" s="11">
        <v>43280</v>
      </c>
      <c r="D3048" s="4" t="s">
        <v>35</v>
      </c>
      <c r="E3048" s="12">
        <v>4911</v>
      </c>
      <c r="F3048" s="12"/>
      <c r="G3048" s="12">
        <v>1</v>
      </c>
    </row>
    <row r="3049" spans="3:7" ht="30" x14ac:dyDescent="0.25">
      <c r="C3049" s="13">
        <v>43279</v>
      </c>
      <c r="D3049" s="5" t="s">
        <v>18</v>
      </c>
      <c r="E3049" s="14">
        <v>726</v>
      </c>
      <c r="F3049" s="14"/>
      <c r="G3049" s="14">
        <v>1</v>
      </c>
    </row>
    <row r="3050" spans="3:7" ht="30" x14ac:dyDescent="0.25">
      <c r="C3050" s="11">
        <v>43279</v>
      </c>
      <c r="D3050" s="4" t="s">
        <v>77</v>
      </c>
      <c r="E3050" s="12">
        <v>1428</v>
      </c>
      <c r="F3050" s="12"/>
      <c r="G3050" s="12">
        <v>4</v>
      </c>
    </row>
    <row r="3051" spans="3:7" ht="30" x14ac:dyDescent="0.25">
      <c r="C3051" s="13">
        <v>43279</v>
      </c>
      <c r="D3051" s="5" t="s">
        <v>65</v>
      </c>
      <c r="E3051" s="14">
        <v>256</v>
      </c>
      <c r="F3051" s="14"/>
      <c r="G3051" s="14">
        <v>2</v>
      </c>
    </row>
    <row r="3052" spans="3:7" ht="30" x14ac:dyDescent="0.25">
      <c r="C3052" s="11">
        <v>43279</v>
      </c>
      <c r="D3052" s="4" t="s">
        <v>271</v>
      </c>
      <c r="E3052" s="12">
        <v>3625</v>
      </c>
      <c r="F3052" s="12"/>
      <c r="G3052" s="12">
        <v>2</v>
      </c>
    </row>
    <row r="3053" spans="3:7" ht="30" x14ac:dyDescent="0.25">
      <c r="C3053" s="13">
        <v>43279</v>
      </c>
      <c r="D3053" s="5" t="s">
        <v>461</v>
      </c>
      <c r="E3053" s="14">
        <v>1442</v>
      </c>
      <c r="F3053" s="14">
        <v>115</v>
      </c>
      <c r="G3053" s="14"/>
    </row>
    <row r="3054" spans="3:7" ht="30" x14ac:dyDescent="0.25">
      <c r="C3054" s="11">
        <v>43279</v>
      </c>
      <c r="D3054" s="4" t="s">
        <v>462</v>
      </c>
      <c r="E3054" s="12">
        <v>9738</v>
      </c>
      <c r="F3054" s="12">
        <v>230</v>
      </c>
      <c r="G3054" s="12"/>
    </row>
    <row r="3055" spans="3:7" ht="30" x14ac:dyDescent="0.25">
      <c r="C3055" s="13">
        <v>43279</v>
      </c>
      <c r="D3055" s="5" t="s">
        <v>462</v>
      </c>
      <c r="E3055" s="14">
        <v>9738</v>
      </c>
      <c r="F3055" s="14"/>
      <c r="G3055" s="14">
        <v>115</v>
      </c>
    </row>
    <row r="3056" spans="3:7" ht="30" x14ac:dyDescent="0.25">
      <c r="C3056" s="11">
        <v>43279</v>
      </c>
      <c r="D3056" s="4" t="s">
        <v>463</v>
      </c>
      <c r="E3056" s="12">
        <v>4388</v>
      </c>
      <c r="F3056" s="12">
        <v>115</v>
      </c>
      <c r="G3056" s="12"/>
    </row>
    <row r="3057" spans="3:7" x14ac:dyDescent="0.25">
      <c r="C3057" s="13">
        <v>43279</v>
      </c>
      <c r="D3057" s="5" t="s">
        <v>11</v>
      </c>
      <c r="E3057" s="14">
        <v>5733</v>
      </c>
      <c r="F3057" s="14"/>
      <c r="G3057" s="14">
        <v>1</v>
      </c>
    </row>
    <row r="3058" spans="3:7" x14ac:dyDescent="0.25">
      <c r="C3058" s="11">
        <v>43279</v>
      </c>
      <c r="D3058" s="4" t="s">
        <v>247</v>
      </c>
      <c r="E3058" s="12">
        <v>3638</v>
      </c>
      <c r="F3058" s="12"/>
      <c r="G3058" s="12">
        <v>1</v>
      </c>
    </row>
    <row r="3059" spans="3:7" ht="75" x14ac:dyDescent="0.25">
      <c r="C3059" s="13">
        <v>43279</v>
      </c>
      <c r="D3059" s="5" t="s">
        <v>137</v>
      </c>
      <c r="E3059" s="14">
        <v>8921</v>
      </c>
      <c r="F3059" s="14"/>
      <c r="G3059" s="14">
        <v>6</v>
      </c>
    </row>
    <row r="3060" spans="3:7" x14ac:dyDescent="0.25">
      <c r="C3060" s="11">
        <v>43279</v>
      </c>
      <c r="D3060" s="4" t="s">
        <v>83</v>
      </c>
      <c r="E3060" s="12">
        <v>842</v>
      </c>
      <c r="F3060" s="12"/>
      <c r="G3060" s="12">
        <v>4</v>
      </c>
    </row>
    <row r="3061" spans="3:7" ht="30" x14ac:dyDescent="0.25">
      <c r="C3061" s="13">
        <v>43279</v>
      </c>
      <c r="D3061" s="5" t="s">
        <v>464</v>
      </c>
      <c r="E3061" s="14">
        <v>10712</v>
      </c>
      <c r="F3061" s="14">
        <v>18</v>
      </c>
      <c r="G3061" s="14"/>
    </row>
    <row r="3062" spans="3:7" ht="30" x14ac:dyDescent="0.25">
      <c r="C3062" s="11">
        <v>43279</v>
      </c>
      <c r="D3062" s="4" t="s">
        <v>5</v>
      </c>
      <c r="E3062" s="12">
        <v>1445</v>
      </c>
      <c r="F3062" s="12"/>
      <c r="G3062" s="12">
        <v>100</v>
      </c>
    </row>
    <row r="3063" spans="3:7" ht="30" x14ac:dyDescent="0.25">
      <c r="C3063" s="13">
        <v>43279</v>
      </c>
      <c r="D3063" s="5" t="s">
        <v>21</v>
      </c>
      <c r="E3063" s="14">
        <v>4864</v>
      </c>
      <c r="F3063" s="14"/>
      <c r="G3063" s="14">
        <v>2</v>
      </c>
    </row>
    <row r="3064" spans="3:7" ht="30" x14ac:dyDescent="0.25">
      <c r="C3064" s="11">
        <v>43279</v>
      </c>
      <c r="D3064" s="4" t="s">
        <v>271</v>
      </c>
      <c r="E3064" s="12">
        <v>3625</v>
      </c>
      <c r="F3064" s="12"/>
      <c r="G3064" s="12">
        <v>2</v>
      </c>
    </row>
    <row r="3065" spans="3:7" ht="60" x14ac:dyDescent="0.25">
      <c r="C3065" s="13">
        <v>43279</v>
      </c>
      <c r="D3065" s="5" t="s">
        <v>72</v>
      </c>
      <c r="E3065" s="14">
        <v>3001</v>
      </c>
      <c r="F3065" s="14"/>
      <c r="G3065" s="14">
        <v>1</v>
      </c>
    </row>
    <row r="3066" spans="3:7" ht="30" x14ac:dyDescent="0.25">
      <c r="C3066" s="11">
        <v>43279</v>
      </c>
      <c r="D3066" s="4" t="s">
        <v>465</v>
      </c>
      <c r="E3066" s="12">
        <v>4787</v>
      </c>
      <c r="F3066" s="12"/>
      <c r="G3066" s="12">
        <v>1</v>
      </c>
    </row>
    <row r="3067" spans="3:7" ht="45" x14ac:dyDescent="0.25">
      <c r="C3067" s="13">
        <v>43279</v>
      </c>
      <c r="D3067" s="5" t="s">
        <v>466</v>
      </c>
      <c r="E3067" s="14">
        <v>169</v>
      </c>
      <c r="F3067" s="14"/>
      <c r="G3067" s="14">
        <v>1</v>
      </c>
    </row>
    <row r="3068" spans="3:7" ht="30" x14ac:dyDescent="0.25">
      <c r="C3068" s="11">
        <v>43279</v>
      </c>
      <c r="D3068" s="4" t="s">
        <v>65</v>
      </c>
      <c r="E3068" s="12">
        <v>256</v>
      </c>
      <c r="F3068" s="12"/>
      <c r="G3068" s="12">
        <v>1</v>
      </c>
    </row>
    <row r="3069" spans="3:7" ht="45" x14ac:dyDescent="0.25">
      <c r="C3069" s="13">
        <v>43279</v>
      </c>
      <c r="D3069" s="5" t="s">
        <v>105</v>
      </c>
      <c r="E3069" s="14">
        <v>1006</v>
      </c>
      <c r="F3069" s="14"/>
      <c r="G3069" s="14">
        <v>1</v>
      </c>
    </row>
    <row r="3070" spans="3:7" x14ac:dyDescent="0.25">
      <c r="C3070" s="11">
        <v>43279</v>
      </c>
      <c r="D3070" s="4" t="s">
        <v>467</v>
      </c>
      <c r="E3070" s="12">
        <v>527</v>
      </c>
      <c r="F3070" s="12"/>
      <c r="G3070" s="12">
        <v>1</v>
      </c>
    </row>
    <row r="3071" spans="3:7" ht="30" x14ac:dyDescent="0.25">
      <c r="C3071" s="13">
        <v>43279</v>
      </c>
      <c r="D3071" s="5" t="s">
        <v>468</v>
      </c>
      <c r="E3071" s="14">
        <v>374</v>
      </c>
      <c r="F3071" s="14"/>
      <c r="G3071" s="14">
        <v>100</v>
      </c>
    </row>
    <row r="3072" spans="3:7" ht="30" x14ac:dyDescent="0.25">
      <c r="C3072" s="11">
        <v>43279</v>
      </c>
      <c r="D3072" s="4" t="s">
        <v>469</v>
      </c>
      <c r="E3072" s="12">
        <v>372</v>
      </c>
      <c r="F3072" s="12"/>
      <c r="G3072" s="12">
        <v>50</v>
      </c>
    </row>
    <row r="3073" spans="3:7" ht="30" x14ac:dyDescent="0.25">
      <c r="C3073" s="13">
        <v>43279</v>
      </c>
      <c r="D3073" s="5" t="s">
        <v>470</v>
      </c>
      <c r="E3073" s="14">
        <v>5120</v>
      </c>
      <c r="F3073" s="14"/>
      <c r="G3073" s="14">
        <v>400</v>
      </c>
    </row>
    <row r="3074" spans="3:7" ht="30" x14ac:dyDescent="0.25">
      <c r="C3074" s="11">
        <v>43279</v>
      </c>
      <c r="D3074" s="4" t="s">
        <v>471</v>
      </c>
      <c r="E3074" s="12">
        <v>369</v>
      </c>
      <c r="F3074" s="12"/>
      <c r="G3074" s="12">
        <v>20</v>
      </c>
    </row>
    <row r="3075" spans="3:7" x14ac:dyDescent="0.25">
      <c r="C3075" s="13">
        <v>43279</v>
      </c>
      <c r="D3075" s="5" t="s">
        <v>472</v>
      </c>
      <c r="E3075" s="14">
        <v>4916</v>
      </c>
      <c r="F3075" s="14"/>
      <c r="G3075" s="14">
        <v>66</v>
      </c>
    </row>
    <row r="3076" spans="3:7" ht="30" x14ac:dyDescent="0.25">
      <c r="C3076" s="11">
        <v>43279</v>
      </c>
      <c r="D3076" s="4" t="s">
        <v>463</v>
      </c>
      <c r="E3076" s="12">
        <v>4388</v>
      </c>
      <c r="F3076" s="12"/>
      <c r="G3076" s="12">
        <v>60</v>
      </c>
    </row>
    <row r="3077" spans="3:7" ht="30" x14ac:dyDescent="0.25">
      <c r="C3077" s="13">
        <v>43279</v>
      </c>
      <c r="D3077" s="5" t="s">
        <v>461</v>
      </c>
      <c r="E3077" s="14">
        <v>1442</v>
      </c>
      <c r="F3077" s="14"/>
      <c r="G3077" s="14">
        <v>115</v>
      </c>
    </row>
    <row r="3078" spans="3:7" ht="30" x14ac:dyDescent="0.25">
      <c r="C3078" s="11">
        <v>43279</v>
      </c>
      <c r="D3078" s="4" t="s">
        <v>462</v>
      </c>
      <c r="E3078" s="12">
        <v>9738</v>
      </c>
      <c r="F3078" s="12"/>
      <c r="G3078" s="12">
        <v>115</v>
      </c>
    </row>
    <row r="3079" spans="3:7" ht="30" x14ac:dyDescent="0.25">
      <c r="C3079" s="13">
        <v>43279</v>
      </c>
      <c r="D3079" s="5" t="s">
        <v>473</v>
      </c>
      <c r="E3079" s="14">
        <v>367</v>
      </c>
      <c r="F3079" s="14"/>
      <c r="G3079" s="14">
        <v>30</v>
      </c>
    </row>
    <row r="3080" spans="3:7" x14ac:dyDescent="0.25">
      <c r="C3080" s="11">
        <v>43279</v>
      </c>
      <c r="D3080" s="4" t="s">
        <v>474</v>
      </c>
      <c r="E3080" s="12">
        <v>365</v>
      </c>
      <c r="F3080" s="12"/>
      <c r="G3080" s="12">
        <v>40</v>
      </c>
    </row>
    <row r="3081" spans="3:7" x14ac:dyDescent="0.25">
      <c r="C3081" s="13">
        <v>43279</v>
      </c>
      <c r="D3081" s="5" t="s">
        <v>472</v>
      </c>
      <c r="E3081" s="14">
        <v>4916</v>
      </c>
      <c r="F3081" s="14">
        <v>230</v>
      </c>
      <c r="G3081" s="14"/>
    </row>
    <row r="3082" spans="3:7" ht="30" x14ac:dyDescent="0.25">
      <c r="C3082" s="11">
        <v>43279</v>
      </c>
      <c r="D3082" s="4" t="s">
        <v>65</v>
      </c>
      <c r="E3082" s="12">
        <v>256</v>
      </c>
      <c r="F3082" s="12"/>
      <c r="G3082" s="12">
        <v>1</v>
      </c>
    </row>
    <row r="3083" spans="3:7" ht="30" x14ac:dyDescent="0.25">
      <c r="C3083" s="13">
        <v>43279</v>
      </c>
      <c r="D3083" s="5" t="s">
        <v>242</v>
      </c>
      <c r="E3083" s="14">
        <v>276</v>
      </c>
      <c r="F3083" s="14"/>
      <c r="G3083" s="14">
        <v>1</v>
      </c>
    </row>
    <row r="3084" spans="3:7" ht="45" x14ac:dyDescent="0.25">
      <c r="C3084" s="11">
        <v>43278</v>
      </c>
      <c r="D3084" s="4" t="s">
        <v>161</v>
      </c>
      <c r="E3084" s="12">
        <v>588</v>
      </c>
      <c r="F3084" s="12"/>
      <c r="G3084" s="12">
        <v>1</v>
      </c>
    </row>
    <row r="3085" spans="3:7" ht="60" x14ac:dyDescent="0.25">
      <c r="C3085" s="13">
        <v>43278</v>
      </c>
      <c r="D3085" s="5" t="s">
        <v>10</v>
      </c>
      <c r="E3085" s="14">
        <v>892</v>
      </c>
      <c r="F3085" s="14"/>
      <c r="G3085" s="14">
        <v>10</v>
      </c>
    </row>
    <row r="3086" spans="3:7" ht="45" x14ac:dyDescent="0.25">
      <c r="C3086" s="11">
        <v>43278</v>
      </c>
      <c r="D3086" s="4" t="s">
        <v>89</v>
      </c>
      <c r="E3086" s="12">
        <v>155</v>
      </c>
      <c r="F3086" s="12"/>
      <c r="G3086" s="12">
        <v>2</v>
      </c>
    </row>
    <row r="3087" spans="3:7" ht="30" x14ac:dyDescent="0.25">
      <c r="C3087" s="13">
        <v>43278</v>
      </c>
      <c r="D3087" s="5" t="s">
        <v>271</v>
      </c>
      <c r="E3087" s="14">
        <v>3625</v>
      </c>
      <c r="F3087" s="14"/>
      <c r="G3087" s="14">
        <v>1</v>
      </c>
    </row>
    <row r="3088" spans="3:7" ht="30" x14ac:dyDescent="0.25">
      <c r="C3088" s="11">
        <v>43278</v>
      </c>
      <c r="D3088" s="4" t="s">
        <v>76</v>
      </c>
      <c r="E3088" s="12">
        <v>1429</v>
      </c>
      <c r="F3088" s="12"/>
      <c r="G3088" s="12">
        <v>2</v>
      </c>
    </row>
    <row r="3089" spans="3:7" ht="30" x14ac:dyDescent="0.25">
      <c r="C3089" s="13">
        <v>43278</v>
      </c>
      <c r="D3089" s="5" t="s">
        <v>67</v>
      </c>
      <c r="E3089" s="14">
        <v>913</v>
      </c>
      <c r="F3089" s="14"/>
      <c r="G3089" s="14">
        <v>2</v>
      </c>
    </row>
    <row r="3090" spans="3:7" ht="45" x14ac:dyDescent="0.25">
      <c r="C3090" s="11">
        <v>43278</v>
      </c>
      <c r="D3090" s="4" t="s">
        <v>475</v>
      </c>
      <c r="E3090" s="12">
        <v>391</v>
      </c>
      <c r="F3090" s="12"/>
      <c r="G3090" s="12">
        <v>1</v>
      </c>
    </row>
    <row r="3091" spans="3:7" ht="30" x14ac:dyDescent="0.25">
      <c r="C3091" s="13">
        <v>43278</v>
      </c>
      <c r="D3091" s="5" t="s">
        <v>66</v>
      </c>
      <c r="E3091" s="14">
        <v>2234</v>
      </c>
      <c r="F3091" s="14"/>
      <c r="G3091" s="14">
        <v>1</v>
      </c>
    </row>
    <row r="3092" spans="3:7" ht="30" x14ac:dyDescent="0.25">
      <c r="C3092" s="11">
        <v>43278</v>
      </c>
      <c r="D3092" s="4" t="s">
        <v>54</v>
      </c>
      <c r="E3092" s="12">
        <v>7825</v>
      </c>
      <c r="F3092" s="12"/>
      <c r="G3092" s="12">
        <v>2</v>
      </c>
    </row>
    <row r="3093" spans="3:7" ht="30" x14ac:dyDescent="0.25">
      <c r="C3093" s="13">
        <v>43278</v>
      </c>
      <c r="D3093" s="5" t="s">
        <v>126</v>
      </c>
      <c r="E3093" s="14">
        <v>4738</v>
      </c>
      <c r="F3093" s="14"/>
      <c r="G3093" s="14">
        <v>6</v>
      </c>
    </row>
    <row r="3094" spans="3:7" ht="45" x14ac:dyDescent="0.25">
      <c r="C3094" s="11">
        <v>43278</v>
      </c>
      <c r="D3094" s="4" t="s">
        <v>35</v>
      </c>
      <c r="E3094" s="12">
        <v>4911</v>
      </c>
      <c r="F3094" s="12"/>
      <c r="G3094" s="12">
        <v>24</v>
      </c>
    </row>
    <row r="3095" spans="3:7" ht="45" x14ac:dyDescent="0.25">
      <c r="C3095" s="13">
        <v>43278</v>
      </c>
      <c r="D3095" s="5" t="s">
        <v>188</v>
      </c>
      <c r="E3095" s="14">
        <v>4910</v>
      </c>
      <c r="F3095" s="14"/>
      <c r="G3095" s="14">
        <v>24</v>
      </c>
    </row>
    <row r="3096" spans="3:7" ht="45" x14ac:dyDescent="0.25">
      <c r="C3096" s="11">
        <v>43278</v>
      </c>
      <c r="D3096" s="4" t="s">
        <v>233</v>
      </c>
      <c r="E3096" s="12">
        <v>4909</v>
      </c>
      <c r="F3096" s="12"/>
      <c r="G3096" s="12">
        <v>48</v>
      </c>
    </row>
    <row r="3097" spans="3:7" ht="30" x14ac:dyDescent="0.25">
      <c r="C3097" s="13">
        <v>43278</v>
      </c>
      <c r="D3097" s="5" t="s">
        <v>57</v>
      </c>
      <c r="E3097" s="14">
        <v>8825</v>
      </c>
      <c r="F3097" s="14"/>
      <c r="G3097" s="14">
        <v>8</v>
      </c>
    </row>
    <row r="3098" spans="3:7" ht="60" x14ac:dyDescent="0.25">
      <c r="C3098" s="11">
        <v>43278</v>
      </c>
      <c r="D3098" s="4" t="s">
        <v>81</v>
      </c>
      <c r="E3098" s="12">
        <v>8957</v>
      </c>
      <c r="F3098" s="12"/>
      <c r="G3098" s="12">
        <v>1</v>
      </c>
    </row>
    <row r="3099" spans="3:7" ht="30" x14ac:dyDescent="0.25">
      <c r="C3099" s="13">
        <v>43278</v>
      </c>
      <c r="D3099" s="5" t="s">
        <v>452</v>
      </c>
      <c r="E3099" s="14" t="s">
        <v>453</v>
      </c>
      <c r="F3099" s="14"/>
      <c r="G3099" s="14">
        <v>1</v>
      </c>
    </row>
    <row r="3100" spans="3:7" ht="30" x14ac:dyDescent="0.25">
      <c r="C3100" s="11">
        <v>43278</v>
      </c>
      <c r="D3100" s="4" t="s">
        <v>226</v>
      </c>
      <c r="E3100" s="12" t="s">
        <v>227</v>
      </c>
      <c r="F3100" s="12"/>
      <c r="G3100" s="12">
        <v>1</v>
      </c>
    </row>
    <row r="3101" spans="3:7" ht="30" x14ac:dyDescent="0.25">
      <c r="C3101" s="13">
        <v>43278</v>
      </c>
      <c r="D3101" s="5" t="s">
        <v>108</v>
      </c>
      <c r="E3101" s="14" t="s">
        <v>109</v>
      </c>
      <c r="F3101" s="14"/>
      <c r="G3101" s="14">
        <v>1</v>
      </c>
    </row>
    <row r="3102" spans="3:7" ht="30" x14ac:dyDescent="0.25">
      <c r="C3102" s="11">
        <v>43278</v>
      </c>
      <c r="D3102" s="4" t="s">
        <v>65</v>
      </c>
      <c r="E3102" s="12">
        <v>256</v>
      </c>
      <c r="F3102" s="12">
        <v>9</v>
      </c>
      <c r="G3102" s="12"/>
    </row>
    <row r="3103" spans="3:7" ht="30" x14ac:dyDescent="0.25">
      <c r="C3103" s="13">
        <v>43278</v>
      </c>
      <c r="D3103" s="5" t="s">
        <v>58</v>
      </c>
      <c r="E3103" s="14">
        <v>8824</v>
      </c>
      <c r="F3103" s="14">
        <v>3</v>
      </c>
      <c r="G3103" s="14"/>
    </row>
    <row r="3104" spans="3:7" x14ac:dyDescent="0.25">
      <c r="C3104" s="11">
        <v>43278</v>
      </c>
      <c r="D3104" s="4" t="s">
        <v>60</v>
      </c>
      <c r="E3104" s="12">
        <v>7085</v>
      </c>
      <c r="F3104" s="12"/>
      <c r="G3104" s="12">
        <v>3</v>
      </c>
    </row>
    <row r="3105" spans="3:7" x14ac:dyDescent="0.25">
      <c r="C3105" s="13">
        <v>43278</v>
      </c>
      <c r="D3105" s="5" t="s">
        <v>60</v>
      </c>
      <c r="E3105" s="14">
        <v>7085</v>
      </c>
      <c r="F3105" s="14"/>
      <c r="G3105" s="14">
        <v>4</v>
      </c>
    </row>
    <row r="3106" spans="3:7" ht="30" x14ac:dyDescent="0.25">
      <c r="C3106" s="11">
        <v>43278</v>
      </c>
      <c r="D3106" s="4" t="s">
        <v>67</v>
      </c>
      <c r="E3106" s="12">
        <v>913</v>
      </c>
      <c r="F3106" s="12"/>
      <c r="G3106" s="12">
        <v>2</v>
      </c>
    </row>
    <row r="3107" spans="3:7" ht="75" x14ac:dyDescent="0.25">
      <c r="C3107" s="13">
        <v>43278</v>
      </c>
      <c r="D3107" s="5" t="s">
        <v>84</v>
      </c>
      <c r="E3107" s="14">
        <v>462</v>
      </c>
      <c r="F3107" s="14"/>
      <c r="G3107" s="14">
        <v>1</v>
      </c>
    </row>
    <row r="3108" spans="3:7" ht="30" x14ac:dyDescent="0.25">
      <c r="C3108" s="11">
        <v>43278</v>
      </c>
      <c r="D3108" s="4" t="s">
        <v>65</v>
      </c>
      <c r="E3108" s="12">
        <v>256</v>
      </c>
      <c r="F3108" s="12"/>
      <c r="G3108" s="12">
        <v>2</v>
      </c>
    </row>
    <row r="3109" spans="3:7" ht="45" x14ac:dyDescent="0.25">
      <c r="C3109" s="13">
        <v>43278</v>
      </c>
      <c r="D3109" s="5" t="s">
        <v>476</v>
      </c>
      <c r="E3109" s="14">
        <v>9382</v>
      </c>
      <c r="F3109" s="14"/>
      <c r="G3109" s="14">
        <v>2</v>
      </c>
    </row>
    <row r="3110" spans="3:7" ht="45" x14ac:dyDescent="0.25">
      <c r="C3110" s="11">
        <v>43278</v>
      </c>
      <c r="D3110" s="4" t="s">
        <v>190</v>
      </c>
      <c r="E3110" s="12">
        <v>9381</v>
      </c>
      <c r="F3110" s="12"/>
      <c r="G3110" s="12">
        <v>2</v>
      </c>
    </row>
    <row r="3111" spans="3:7" ht="30" x14ac:dyDescent="0.25">
      <c r="C3111" s="13">
        <v>43278</v>
      </c>
      <c r="D3111" s="5" t="s">
        <v>248</v>
      </c>
      <c r="E3111" s="14">
        <v>9650</v>
      </c>
      <c r="F3111" s="14"/>
      <c r="G3111" s="14">
        <v>2</v>
      </c>
    </row>
    <row r="3112" spans="3:7" ht="30" x14ac:dyDescent="0.25">
      <c r="C3112" s="11">
        <v>43278</v>
      </c>
      <c r="D3112" s="4" t="s">
        <v>212</v>
      </c>
      <c r="E3112" s="12">
        <v>1298</v>
      </c>
      <c r="F3112" s="12"/>
      <c r="G3112" s="12">
        <v>1</v>
      </c>
    </row>
    <row r="3113" spans="3:7" ht="30" x14ac:dyDescent="0.25">
      <c r="C3113" s="13">
        <v>43278</v>
      </c>
      <c r="D3113" s="5" t="s">
        <v>211</v>
      </c>
      <c r="E3113" s="14">
        <v>9702</v>
      </c>
      <c r="F3113" s="14"/>
      <c r="G3113" s="14">
        <v>15</v>
      </c>
    </row>
    <row r="3114" spans="3:7" ht="30" x14ac:dyDescent="0.25">
      <c r="C3114" s="11">
        <v>43278</v>
      </c>
      <c r="D3114" s="4" t="s">
        <v>65</v>
      </c>
      <c r="E3114" s="12">
        <v>256</v>
      </c>
      <c r="F3114" s="12"/>
      <c r="G3114" s="12">
        <v>8</v>
      </c>
    </row>
    <row r="3115" spans="3:7" ht="30" x14ac:dyDescent="0.25">
      <c r="C3115" s="13">
        <v>43278</v>
      </c>
      <c r="D3115" s="5" t="s">
        <v>65</v>
      </c>
      <c r="E3115" s="14">
        <v>256</v>
      </c>
      <c r="F3115" s="14"/>
      <c r="G3115" s="14">
        <v>5</v>
      </c>
    </row>
    <row r="3116" spans="3:7" ht="45" x14ac:dyDescent="0.25">
      <c r="C3116" s="11">
        <v>43278</v>
      </c>
      <c r="D3116" s="4" t="s">
        <v>29</v>
      </c>
      <c r="E3116" s="12">
        <v>610</v>
      </c>
      <c r="F3116" s="12"/>
      <c r="G3116" s="12">
        <v>4</v>
      </c>
    </row>
    <row r="3117" spans="3:7" ht="30" x14ac:dyDescent="0.25">
      <c r="C3117" s="13">
        <v>43278</v>
      </c>
      <c r="D3117" s="5" t="s">
        <v>30</v>
      </c>
      <c r="E3117" s="14">
        <v>609</v>
      </c>
      <c r="F3117" s="14"/>
      <c r="G3117" s="14">
        <v>7</v>
      </c>
    </row>
    <row r="3118" spans="3:7" ht="30" x14ac:dyDescent="0.25">
      <c r="C3118" s="11">
        <v>43278</v>
      </c>
      <c r="D3118" s="4" t="s">
        <v>126</v>
      </c>
      <c r="E3118" s="12">
        <v>4738</v>
      </c>
      <c r="F3118" s="12"/>
      <c r="G3118" s="12">
        <v>2</v>
      </c>
    </row>
    <row r="3119" spans="3:7" ht="30" x14ac:dyDescent="0.25">
      <c r="C3119" s="13">
        <v>43278</v>
      </c>
      <c r="D3119" s="5" t="s">
        <v>54</v>
      </c>
      <c r="E3119" s="14">
        <v>7825</v>
      </c>
      <c r="F3119" s="14"/>
      <c r="G3119" s="14">
        <v>1</v>
      </c>
    </row>
    <row r="3120" spans="3:7" ht="60" x14ac:dyDescent="0.25">
      <c r="C3120" s="11">
        <v>43278</v>
      </c>
      <c r="D3120" s="4" t="s">
        <v>151</v>
      </c>
      <c r="E3120" s="12">
        <v>5064</v>
      </c>
      <c r="F3120" s="12"/>
      <c r="G3120" s="12">
        <v>4</v>
      </c>
    </row>
    <row r="3121" spans="3:7" ht="30" x14ac:dyDescent="0.25">
      <c r="C3121" s="13">
        <v>43278</v>
      </c>
      <c r="D3121" s="5" t="s">
        <v>241</v>
      </c>
      <c r="E3121" s="14">
        <v>2269</v>
      </c>
      <c r="F3121" s="14"/>
      <c r="G3121" s="14">
        <v>1</v>
      </c>
    </row>
    <row r="3122" spans="3:7" ht="30" x14ac:dyDescent="0.25">
      <c r="C3122" s="11">
        <v>43278</v>
      </c>
      <c r="D3122" s="4" t="s">
        <v>57</v>
      </c>
      <c r="E3122" s="12">
        <v>8825</v>
      </c>
      <c r="F3122" s="12"/>
      <c r="G3122" s="12">
        <v>3</v>
      </c>
    </row>
    <row r="3123" spans="3:7" ht="30" x14ac:dyDescent="0.25">
      <c r="C3123" s="13">
        <v>43278</v>
      </c>
      <c r="D3123" s="5" t="s">
        <v>58</v>
      </c>
      <c r="E3123" s="14">
        <v>8824</v>
      </c>
      <c r="F3123" s="14"/>
      <c r="G3123" s="14">
        <v>2</v>
      </c>
    </row>
    <row r="3124" spans="3:7" x14ac:dyDescent="0.25">
      <c r="C3124" s="11">
        <v>43278</v>
      </c>
      <c r="D3124" s="4" t="s">
        <v>247</v>
      </c>
      <c r="E3124" s="12">
        <v>3638</v>
      </c>
      <c r="F3124" s="12"/>
      <c r="G3124" s="12">
        <v>8</v>
      </c>
    </row>
    <row r="3125" spans="3:7" x14ac:dyDescent="0.25">
      <c r="C3125" s="13">
        <v>43278</v>
      </c>
      <c r="D3125" s="5" t="s">
        <v>8</v>
      </c>
      <c r="E3125" s="14">
        <v>7094</v>
      </c>
      <c r="F3125" s="14"/>
      <c r="G3125" s="14">
        <v>3</v>
      </c>
    </row>
    <row r="3126" spans="3:7" ht="45" x14ac:dyDescent="0.25">
      <c r="C3126" s="11">
        <v>43278</v>
      </c>
      <c r="D3126" s="4" t="s">
        <v>61</v>
      </c>
      <c r="E3126" s="12">
        <v>874</v>
      </c>
      <c r="F3126" s="12"/>
      <c r="G3126" s="12">
        <v>2</v>
      </c>
    </row>
    <row r="3127" spans="3:7" ht="45" x14ac:dyDescent="0.25">
      <c r="C3127" s="13">
        <v>43278</v>
      </c>
      <c r="D3127" s="5" t="s">
        <v>9</v>
      </c>
      <c r="E3127" s="14">
        <v>180</v>
      </c>
      <c r="F3127" s="14"/>
      <c r="G3127" s="14">
        <v>10</v>
      </c>
    </row>
    <row r="3128" spans="3:7" ht="45" x14ac:dyDescent="0.25">
      <c r="C3128" s="11">
        <v>43278</v>
      </c>
      <c r="D3128" s="4" t="s">
        <v>19</v>
      </c>
      <c r="E3128" s="12">
        <v>5709</v>
      </c>
      <c r="F3128" s="12"/>
      <c r="G3128" s="12">
        <v>200</v>
      </c>
    </row>
    <row r="3129" spans="3:7" ht="30" x14ac:dyDescent="0.25">
      <c r="C3129" s="13">
        <v>43278</v>
      </c>
      <c r="D3129" s="5" t="s">
        <v>18</v>
      </c>
      <c r="E3129" s="14">
        <v>726</v>
      </c>
      <c r="F3129" s="14"/>
      <c r="G3129" s="14">
        <v>2</v>
      </c>
    </row>
    <row r="3130" spans="3:7" ht="30" x14ac:dyDescent="0.25">
      <c r="C3130" s="11">
        <v>43278</v>
      </c>
      <c r="D3130" s="4" t="s">
        <v>242</v>
      </c>
      <c r="E3130" s="12">
        <v>276</v>
      </c>
      <c r="F3130" s="12"/>
      <c r="G3130" s="12">
        <v>3</v>
      </c>
    </row>
    <row r="3131" spans="3:7" ht="45" x14ac:dyDescent="0.25">
      <c r="C3131" s="13">
        <v>43278</v>
      </c>
      <c r="D3131" s="5" t="s">
        <v>26</v>
      </c>
      <c r="E3131" s="14">
        <v>476</v>
      </c>
      <c r="F3131" s="14"/>
      <c r="G3131" s="14">
        <v>4</v>
      </c>
    </row>
    <row r="3132" spans="3:7" ht="45" x14ac:dyDescent="0.25">
      <c r="C3132" s="11">
        <v>43278</v>
      </c>
      <c r="D3132" s="4" t="s">
        <v>253</v>
      </c>
      <c r="E3132" s="12">
        <v>482</v>
      </c>
      <c r="F3132" s="12"/>
      <c r="G3132" s="12">
        <v>1</v>
      </c>
    </row>
    <row r="3133" spans="3:7" ht="75" x14ac:dyDescent="0.25">
      <c r="C3133" s="13">
        <v>43278</v>
      </c>
      <c r="D3133" s="5" t="s">
        <v>84</v>
      </c>
      <c r="E3133" s="14">
        <v>462</v>
      </c>
      <c r="F3133" s="14"/>
      <c r="G3133" s="14">
        <v>1</v>
      </c>
    </row>
    <row r="3134" spans="3:7" ht="30" x14ac:dyDescent="0.25">
      <c r="C3134" s="11">
        <v>43278</v>
      </c>
      <c r="D3134" s="4" t="s">
        <v>145</v>
      </c>
      <c r="E3134" s="12">
        <v>911</v>
      </c>
      <c r="F3134" s="12"/>
      <c r="G3134" s="12">
        <v>1</v>
      </c>
    </row>
    <row r="3135" spans="3:7" ht="30" x14ac:dyDescent="0.25">
      <c r="C3135" s="13">
        <v>43277</v>
      </c>
      <c r="D3135" s="5" t="s">
        <v>73</v>
      </c>
      <c r="E3135" s="14">
        <v>912</v>
      </c>
      <c r="F3135" s="14"/>
      <c r="G3135" s="14">
        <v>1</v>
      </c>
    </row>
    <row r="3136" spans="3:7" ht="45" x14ac:dyDescent="0.25">
      <c r="C3136" s="11">
        <v>43277</v>
      </c>
      <c r="D3136" s="4" t="s">
        <v>41</v>
      </c>
      <c r="E3136" s="12">
        <v>765</v>
      </c>
      <c r="F3136" s="12"/>
      <c r="G3136" s="12">
        <v>1</v>
      </c>
    </row>
    <row r="3137" spans="3:7" ht="30" x14ac:dyDescent="0.25">
      <c r="C3137" s="13">
        <v>43277</v>
      </c>
      <c r="D3137" s="5" t="s">
        <v>242</v>
      </c>
      <c r="E3137" s="14">
        <v>276</v>
      </c>
      <c r="F3137" s="14"/>
      <c r="G3137" s="14">
        <v>2</v>
      </c>
    </row>
    <row r="3138" spans="3:7" ht="30" x14ac:dyDescent="0.25">
      <c r="C3138" s="11">
        <v>43277</v>
      </c>
      <c r="D3138" s="4" t="s">
        <v>126</v>
      </c>
      <c r="E3138" s="12">
        <v>4738</v>
      </c>
      <c r="F3138" s="12"/>
      <c r="G3138" s="12">
        <v>1</v>
      </c>
    </row>
    <row r="3139" spans="3:7" ht="30" x14ac:dyDescent="0.25">
      <c r="C3139" s="13">
        <v>43277</v>
      </c>
      <c r="D3139" s="5" t="s">
        <v>477</v>
      </c>
      <c r="E3139" s="14">
        <v>1930</v>
      </c>
      <c r="F3139" s="14">
        <v>12</v>
      </c>
      <c r="G3139" s="14"/>
    </row>
    <row r="3140" spans="3:7" ht="30" x14ac:dyDescent="0.25">
      <c r="C3140" s="11">
        <v>43277</v>
      </c>
      <c r="D3140" s="4" t="s">
        <v>478</v>
      </c>
      <c r="E3140" s="12">
        <v>2246</v>
      </c>
      <c r="F3140" s="12">
        <v>6</v>
      </c>
      <c r="G3140" s="12"/>
    </row>
    <row r="3141" spans="3:7" ht="45" x14ac:dyDescent="0.25">
      <c r="C3141" s="13">
        <v>43277</v>
      </c>
      <c r="D3141" s="5" t="s">
        <v>191</v>
      </c>
      <c r="E3141" s="14">
        <v>304</v>
      </c>
      <c r="F3141" s="14"/>
      <c r="G3141" s="14">
        <v>8</v>
      </c>
    </row>
    <row r="3142" spans="3:7" ht="45" x14ac:dyDescent="0.25">
      <c r="C3142" s="11">
        <v>43277</v>
      </c>
      <c r="D3142" s="4" t="s">
        <v>253</v>
      </c>
      <c r="E3142" s="12">
        <v>482</v>
      </c>
      <c r="F3142" s="12"/>
      <c r="G3142" s="12">
        <v>1</v>
      </c>
    </row>
    <row r="3143" spans="3:7" ht="30" x14ac:dyDescent="0.25">
      <c r="C3143" s="13">
        <v>43277</v>
      </c>
      <c r="D3143" s="5" t="s">
        <v>126</v>
      </c>
      <c r="E3143" s="14">
        <v>4738</v>
      </c>
      <c r="F3143" s="14"/>
      <c r="G3143" s="14">
        <v>2</v>
      </c>
    </row>
    <row r="3144" spans="3:7" ht="45" x14ac:dyDescent="0.25">
      <c r="C3144" s="11">
        <v>43277</v>
      </c>
      <c r="D3144" s="4" t="s">
        <v>69</v>
      </c>
      <c r="E3144" s="12">
        <v>9527</v>
      </c>
      <c r="F3144" s="12"/>
      <c r="G3144" s="12">
        <v>8</v>
      </c>
    </row>
    <row r="3145" spans="3:7" ht="60" x14ac:dyDescent="0.25">
      <c r="C3145" s="13">
        <v>43277</v>
      </c>
      <c r="D3145" s="5" t="s">
        <v>68</v>
      </c>
      <c r="E3145" s="14">
        <v>9526</v>
      </c>
      <c r="F3145" s="14"/>
      <c r="G3145" s="14">
        <v>5</v>
      </c>
    </row>
    <row r="3146" spans="3:7" ht="30" x14ac:dyDescent="0.25">
      <c r="C3146" s="11">
        <v>43277</v>
      </c>
      <c r="D3146" s="4" t="s">
        <v>111</v>
      </c>
      <c r="E3146" s="12">
        <v>8214</v>
      </c>
      <c r="F3146" s="12">
        <v>27</v>
      </c>
      <c r="G3146" s="12"/>
    </row>
    <row r="3147" spans="3:7" ht="30" x14ac:dyDescent="0.25">
      <c r="C3147" s="13">
        <v>43277</v>
      </c>
      <c r="D3147" s="5" t="s">
        <v>118</v>
      </c>
      <c r="E3147" s="14">
        <v>4390</v>
      </c>
      <c r="F3147" s="14"/>
      <c r="G3147" s="14">
        <v>5500</v>
      </c>
    </row>
    <row r="3148" spans="3:7" ht="30" x14ac:dyDescent="0.25">
      <c r="C3148" s="11">
        <v>43277</v>
      </c>
      <c r="D3148" s="4" t="s">
        <v>119</v>
      </c>
      <c r="E3148" s="12">
        <v>4389</v>
      </c>
      <c r="F3148" s="12"/>
      <c r="G3148" s="12">
        <v>6200</v>
      </c>
    </row>
    <row r="3149" spans="3:7" ht="45" x14ac:dyDescent="0.25">
      <c r="C3149" s="13">
        <v>43277</v>
      </c>
      <c r="D3149" s="5" t="s">
        <v>122</v>
      </c>
      <c r="E3149" s="14">
        <v>2191</v>
      </c>
      <c r="F3149" s="14">
        <v>1000</v>
      </c>
      <c r="G3149" s="14"/>
    </row>
    <row r="3150" spans="3:7" ht="30" x14ac:dyDescent="0.25">
      <c r="C3150" s="11">
        <v>43277</v>
      </c>
      <c r="D3150" s="4" t="s">
        <v>439</v>
      </c>
      <c r="E3150" s="12">
        <v>793</v>
      </c>
      <c r="F3150" s="12">
        <v>1</v>
      </c>
      <c r="G3150" s="12"/>
    </row>
    <row r="3151" spans="3:7" ht="30" x14ac:dyDescent="0.25">
      <c r="C3151" s="13">
        <v>43277</v>
      </c>
      <c r="D3151" s="5" t="s">
        <v>441</v>
      </c>
      <c r="E3151" s="14">
        <v>791</v>
      </c>
      <c r="F3151" s="14">
        <v>3</v>
      </c>
      <c r="G3151" s="14"/>
    </row>
    <row r="3152" spans="3:7" ht="30" x14ac:dyDescent="0.25">
      <c r="C3152" s="11">
        <v>43277</v>
      </c>
      <c r="D3152" s="4" t="s">
        <v>440</v>
      </c>
      <c r="E3152" s="12">
        <v>790</v>
      </c>
      <c r="F3152" s="12"/>
      <c r="G3152" s="12">
        <v>3</v>
      </c>
    </row>
    <row r="3153" spans="3:7" x14ac:dyDescent="0.25">
      <c r="C3153" s="13">
        <v>43277</v>
      </c>
      <c r="D3153" s="5" t="s">
        <v>230</v>
      </c>
      <c r="E3153" s="14">
        <v>7359</v>
      </c>
      <c r="F3153" s="14"/>
      <c r="G3153" s="14">
        <v>1</v>
      </c>
    </row>
    <row r="3154" spans="3:7" x14ac:dyDescent="0.25">
      <c r="C3154" s="11">
        <v>43277</v>
      </c>
      <c r="D3154" s="4" t="s">
        <v>128</v>
      </c>
      <c r="E3154" s="12">
        <v>7358</v>
      </c>
      <c r="F3154" s="12">
        <v>1</v>
      </c>
      <c r="G3154" s="12"/>
    </row>
    <row r="3155" spans="3:7" ht="30" x14ac:dyDescent="0.25">
      <c r="C3155" s="13">
        <v>43277</v>
      </c>
      <c r="D3155" s="5" t="s">
        <v>316</v>
      </c>
      <c r="E3155" s="14">
        <v>445</v>
      </c>
      <c r="F3155" s="14"/>
      <c r="G3155" s="14">
        <v>1</v>
      </c>
    </row>
    <row r="3156" spans="3:7" ht="30" x14ac:dyDescent="0.25">
      <c r="C3156" s="11">
        <v>43277</v>
      </c>
      <c r="D3156" s="4" t="s">
        <v>211</v>
      </c>
      <c r="E3156" s="12">
        <v>9702</v>
      </c>
      <c r="F3156" s="12">
        <v>94</v>
      </c>
      <c r="G3156" s="12"/>
    </row>
    <row r="3157" spans="3:7" ht="45" x14ac:dyDescent="0.25">
      <c r="C3157" s="13">
        <v>43277</v>
      </c>
      <c r="D3157" s="5" t="s">
        <v>400</v>
      </c>
      <c r="E3157" s="14">
        <v>177</v>
      </c>
      <c r="F3157" s="14"/>
      <c r="G3157" s="14">
        <v>3</v>
      </c>
    </row>
    <row r="3158" spans="3:7" ht="30" x14ac:dyDescent="0.25">
      <c r="C3158" s="11">
        <v>43277</v>
      </c>
      <c r="D3158" s="4" t="s">
        <v>5</v>
      </c>
      <c r="E3158" s="12">
        <v>1445</v>
      </c>
      <c r="F3158" s="12"/>
      <c r="G3158" s="12">
        <v>2100</v>
      </c>
    </row>
    <row r="3159" spans="3:7" ht="30" x14ac:dyDescent="0.25">
      <c r="C3159" s="13">
        <v>43277</v>
      </c>
      <c r="D3159" s="5" t="s">
        <v>49</v>
      </c>
      <c r="E3159" s="14">
        <v>5082</v>
      </c>
      <c r="F3159" s="14">
        <v>350</v>
      </c>
      <c r="G3159" s="14"/>
    </row>
    <row r="3160" spans="3:7" ht="45" x14ac:dyDescent="0.25">
      <c r="C3160" s="11">
        <v>43277</v>
      </c>
      <c r="D3160" s="4" t="s">
        <v>376</v>
      </c>
      <c r="E3160" s="12">
        <v>9337</v>
      </c>
      <c r="F3160" s="12"/>
      <c r="G3160" s="12">
        <v>2</v>
      </c>
    </row>
    <row r="3161" spans="3:7" ht="30" x14ac:dyDescent="0.25">
      <c r="C3161" s="13">
        <v>43277</v>
      </c>
      <c r="D3161" s="5" t="s">
        <v>354</v>
      </c>
      <c r="E3161" s="14">
        <v>8798</v>
      </c>
      <c r="F3161" s="14"/>
      <c r="G3161" s="14">
        <v>2</v>
      </c>
    </row>
    <row r="3162" spans="3:7" x14ac:dyDescent="0.25">
      <c r="C3162" s="11">
        <v>43277</v>
      </c>
      <c r="D3162" s="4" t="s">
        <v>11</v>
      </c>
      <c r="E3162" s="12">
        <v>5733</v>
      </c>
      <c r="F3162" s="12"/>
      <c r="G3162" s="12">
        <v>4</v>
      </c>
    </row>
    <row r="3163" spans="3:7" ht="30" x14ac:dyDescent="0.25">
      <c r="C3163" s="13">
        <v>43277</v>
      </c>
      <c r="D3163" s="5" t="s">
        <v>65</v>
      </c>
      <c r="E3163" s="14">
        <v>256</v>
      </c>
      <c r="F3163" s="14"/>
      <c r="G3163" s="14">
        <v>1</v>
      </c>
    </row>
    <row r="3164" spans="3:7" ht="45" x14ac:dyDescent="0.25">
      <c r="C3164" s="11">
        <v>43277</v>
      </c>
      <c r="D3164" s="4" t="s">
        <v>88</v>
      </c>
      <c r="E3164" s="12">
        <v>4277</v>
      </c>
      <c r="F3164" s="12"/>
      <c r="G3164" s="12">
        <v>5</v>
      </c>
    </row>
    <row r="3165" spans="3:7" ht="30" x14ac:dyDescent="0.25">
      <c r="C3165" s="13">
        <v>43277</v>
      </c>
      <c r="D3165" s="5" t="s">
        <v>298</v>
      </c>
      <c r="E3165" s="14">
        <v>10057</v>
      </c>
      <c r="F3165" s="14"/>
      <c r="G3165" s="14">
        <v>3</v>
      </c>
    </row>
    <row r="3166" spans="3:7" ht="30" x14ac:dyDescent="0.25">
      <c r="C3166" s="11">
        <v>43277</v>
      </c>
      <c r="D3166" s="4" t="s">
        <v>65</v>
      </c>
      <c r="E3166" s="12">
        <v>256</v>
      </c>
      <c r="F3166" s="12"/>
      <c r="G3166" s="12">
        <v>1</v>
      </c>
    </row>
    <row r="3167" spans="3:7" x14ac:dyDescent="0.25">
      <c r="C3167" s="13">
        <v>43277</v>
      </c>
      <c r="D3167" s="5" t="s">
        <v>83</v>
      </c>
      <c r="E3167" s="14">
        <v>842</v>
      </c>
      <c r="F3167" s="14"/>
      <c r="G3167" s="14">
        <v>1</v>
      </c>
    </row>
    <row r="3168" spans="3:7" x14ac:dyDescent="0.25">
      <c r="C3168" s="11">
        <v>43277</v>
      </c>
      <c r="D3168" s="4" t="s">
        <v>201</v>
      </c>
      <c r="E3168" s="12">
        <v>8764</v>
      </c>
      <c r="F3168" s="12"/>
      <c r="G3168" s="12">
        <v>1</v>
      </c>
    </row>
    <row r="3169" spans="3:7" ht="30" x14ac:dyDescent="0.25">
      <c r="C3169" s="13">
        <v>43277</v>
      </c>
      <c r="D3169" s="5" t="s">
        <v>477</v>
      </c>
      <c r="E3169" s="14">
        <v>1930</v>
      </c>
      <c r="F3169" s="14">
        <v>28</v>
      </c>
      <c r="G3169" s="14"/>
    </row>
    <row r="3170" spans="3:7" ht="30" x14ac:dyDescent="0.25">
      <c r="C3170" s="11">
        <v>43277</v>
      </c>
      <c r="D3170" s="4" t="s">
        <v>479</v>
      </c>
      <c r="E3170" s="12">
        <v>2246</v>
      </c>
      <c r="F3170" s="12">
        <v>14</v>
      </c>
      <c r="G3170" s="12"/>
    </row>
    <row r="3171" spans="3:7" ht="30" x14ac:dyDescent="0.25">
      <c r="C3171" s="13">
        <v>43277</v>
      </c>
      <c r="D3171" s="5" t="s">
        <v>76</v>
      </c>
      <c r="E3171" s="14">
        <v>1429</v>
      </c>
      <c r="F3171" s="14"/>
      <c r="G3171" s="14">
        <v>50</v>
      </c>
    </row>
    <row r="3172" spans="3:7" ht="30" x14ac:dyDescent="0.25">
      <c r="C3172" s="11">
        <v>43277</v>
      </c>
      <c r="D3172" s="4" t="s">
        <v>220</v>
      </c>
      <c r="E3172" s="12">
        <v>979</v>
      </c>
      <c r="F3172" s="12"/>
      <c r="G3172" s="12">
        <v>100</v>
      </c>
    </row>
    <row r="3173" spans="3:7" x14ac:dyDescent="0.25">
      <c r="C3173" s="13">
        <v>43277</v>
      </c>
      <c r="D3173" s="5" t="s">
        <v>480</v>
      </c>
      <c r="E3173" s="14">
        <v>3600</v>
      </c>
      <c r="F3173" s="14">
        <v>132</v>
      </c>
      <c r="G3173" s="14"/>
    </row>
    <row r="3174" spans="3:7" ht="30" x14ac:dyDescent="0.25">
      <c r="C3174" s="11">
        <v>43277</v>
      </c>
      <c r="D3174" s="4" t="s">
        <v>462</v>
      </c>
      <c r="E3174" s="12">
        <v>9738</v>
      </c>
      <c r="F3174" s="12">
        <v>150</v>
      </c>
      <c r="G3174" s="12"/>
    </row>
    <row r="3175" spans="3:7" ht="30" x14ac:dyDescent="0.25">
      <c r="C3175" s="13">
        <v>43277</v>
      </c>
      <c r="D3175" s="5" t="s">
        <v>403</v>
      </c>
      <c r="E3175" s="14">
        <v>1442</v>
      </c>
      <c r="F3175" s="14">
        <v>10</v>
      </c>
      <c r="G3175" s="14"/>
    </row>
    <row r="3176" spans="3:7" ht="30" x14ac:dyDescent="0.25">
      <c r="C3176" s="11">
        <v>43277</v>
      </c>
      <c r="D3176" s="4" t="s">
        <v>463</v>
      </c>
      <c r="E3176" s="12">
        <v>4388</v>
      </c>
      <c r="F3176" s="12"/>
      <c r="G3176" s="12">
        <v>37</v>
      </c>
    </row>
    <row r="3177" spans="3:7" ht="30" x14ac:dyDescent="0.25">
      <c r="C3177" s="13">
        <v>43277</v>
      </c>
      <c r="D3177" s="5" t="s">
        <v>481</v>
      </c>
      <c r="E3177" s="14">
        <v>274</v>
      </c>
      <c r="F3177" s="14"/>
      <c r="G3177" s="14">
        <v>132</v>
      </c>
    </row>
    <row r="3178" spans="3:7" ht="30" x14ac:dyDescent="0.25">
      <c r="C3178" s="11">
        <v>43277</v>
      </c>
      <c r="D3178" s="4" t="s">
        <v>482</v>
      </c>
      <c r="E3178" s="12">
        <v>724</v>
      </c>
      <c r="F3178" s="12"/>
      <c r="G3178" s="12">
        <v>200</v>
      </c>
    </row>
    <row r="3179" spans="3:7" ht="30" x14ac:dyDescent="0.25">
      <c r="C3179" s="13">
        <v>43277</v>
      </c>
      <c r="D3179" s="5" t="s">
        <v>483</v>
      </c>
      <c r="E3179" s="14">
        <v>81</v>
      </c>
      <c r="F3179" s="14"/>
      <c r="G3179" s="14">
        <v>200</v>
      </c>
    </row>
    <row r="3180" spans="3:7" ht="30" x14ac:dyDescent="0.25">
      <c r="C3180" s="11">
        <v>43277</v>
      </c>
      <c r="D3180" s="4" t="s">
        <v>483</v>
      </c>
      <c r="E3180" s="12">
        <v>80</v>
      </c>
      <c r="F3180" s="12"/>
      <c r="G3180" s="12">
        <v>200</v>
      </c>
    </row>
    <row r="3181" spans="3:7" ht="30" x14ac:dyDescent="0.25">
      <c r="C3181" s="13">
        <v>43277</v>
      </c>
      <c r="D3181" s="5" t="s">
        <v>484</v>
      </c>
      <c r="E3181" s="14">
        <v>7177</v>
      </c>
      <c r="F3181" s="14"/>
      <c r="G3181" s="14">
        <v>200</v>
      </c>
    </row>
    <row r="3182" spans="3:7" ht="30" x14ac:dyDescent="0.25">
      <c r="C3182" s="11">
        <v>43277</v>
      </c>
      <c r="D3182" s="4" t="s">
        <v>485</v>
      </c>
      <c r="E3182" s="12">
        <v>8286</v>
      </c>
      <c r="F3182" s="12"/>
      <c r="G3182" s="12">
        <v>75</v>
      </c>
    </row>
    <row r="3183" spans="3:7" ht="60" x14ac:dyDescent="0.25">
      <c r="C3183" s="13">
        <v>43277</v>
      </c>
      <c r="D3183" s="5" t="s">
        <v>86</v>
      </c>
      <c r="E3183" s="14">
        <v>727</v>
      </c>
      <c r="F3183" s="14">
        <v>3</v>
      </c>
      <c r="G3183" s="14"/>
    </row>
    <row r="3184" spans="3:7" x14ac:dyDescent="0.25">
      <c r="C3184" s="11">
        <v>43277</v>
      </c>
      <c r="D3184" s="4" t="s">
        <v>486</v>
      </c>
      <c r="E3184" s="12">
        <v>4900</v>
      </c>
      <c r="F3184" s="12">
        <v>2875</v>
      </c>
      <c r="G3184" s="12"/>
    </row>
    <row r="3185" spans="3:7" ht="30" x14ac:dyDescent="0.25">
      <c r="C3185" s="13">
        <v>43277</v>
      </c>
      <c r="D3185" s="5" t="s">
        <v>487</v>
      </c>
      <c r="E3185" s="14">
        <v>5123</v>
      </c>
      <c r="F3185" s="14">
        <v>4800</v>
      </c>
      <c r="G3185" s="14"/>
    </row>
    <row r="3186" spans="3:7" ht="30" x14ac:dyDescent="0.25">
      <c r="C3186" s="11">
        <v>43277</v>
      </c>
      <c r="D3186" s="4" t="s">
        <v>485</v>
      </c>
      <c r="E3186" s="12">
        <v>8286</v>
      </c>
      <c r="F3186" s="12">
        <v>31</v>
      </c>
      <c r="G3186" s="12"/>
    </row>
    <row r="3187" spans="3:7" ht="30" x14ac:dyDescent="0.25">
      <c r="C3187" s="13">
        <v>43277</v>
      </c>
      <c r="D3187" s="5" t="s">
        <v>483</v>
      </c>
      <c r="E3187" s="14">
        <v>80</v>
      </c>
      <c r="F3187" s="14">
        <v>460</v>
      </c>
      <c r="G3187" s="14"/>
    </row>
    <row r="3188" spans="3:7" ht="30" x14ac:dyDescent="0.25">
      <c r="C3188" s="11">
        <v>43277</v>
      </c>
      <c r="D3188" s="4" t="s">
        <v>483</v>
      </c>
      <c r="E3188" s="12">
        <v>81</v>
      </c>
      <c r="F3188" s="12">
        <v>700</v>
      </c>
      <c r="G3188" s="12"/>
    </row>
    <row r="3189" spans="3:7" ht="30" x14ac:dyDescent="0.25">
      <c r="C3189" s="13">
        <v>43277</v>
      </c>
      <c r="D3189" s="5" t="s">
        <v>482</v>
      </c>
      <c r="E3189" s="14">
        <v>724</v>
      </c>
      <c r="F3189" s="14">
        <v>61</v>
      </c>
      <c r="G3189" s="14"/>
    </row>
    <row r="3190" spans="3:7" ht="30" x14ac:dyDescent="0.25">
      <c r="C3190" s="11">
        <v>43277</v>
      </c>
      <c r="D3190" s="4" t="s">
        <v>484</v>
      </c>
      <c r="E3190" s="12">
        <v>7177</v>
      </c>
      <c r="F3190" s="12">
        <v>240</v>
      </c>
      <c r="G3190" s="12"/>
    </row>
    <row r="3191" spans="3:7" x14ac:dyDescent="0.25">
      <c r="C3191" s="13">
        <v>43277</v>
      </c>
      <c r="D3191" s="5" t="s">
        <v>488</v>
      </c>
      <c r="E3191" s="14">
        <v>2380</v>
      </c>
      <c r="F3191" s="14">
        <v>598</v>
      </c>
      <c r="G3191" s="14"/>
    </row>
    <row r="3192" spans="3:7" ht="30" x14ac:dyDescent="0.25">
      <c r="C3192" s="11">
        <v>43277</v>
      </c>
      <c r="D3192" s="4" t="s">
        <v>459</v>
      </c>
      <c r="E3192" s="12">
        <v>855</v>
      </c>
      <c r="F3192" s="12"/>
      <c r="G3192" s="12">
        <v>4</v>
      </c>
    </row>
    <row r="3193" spans="3:7" ht="30" x14ac:dyDescent="0.25">
      <c r="C3193" s="13">
        <v>43277</v>
      </c>
      <c r="D3193" s="5" t="s">
        <v>489</v>
      </c>
      <c r="E3193" s="14">
        <v>5121</v>
      </c>
      <c r="F3193" s="14">
        <v>400</v>
      </c>
      <c r="G3193" s="14"/>
    </row>
    <row r="3194" spans="3:7" ht="30" x14ac:dyDescent="0.25">
      <c r="C3194" s="11">
        <v>43277</v>
      </c>
      <c r="D3194" s="4" t="s">
        <v>490</v>
      </c>
      <c r="E3194" s="12">
        <v>147</v>
      </c>
      <c r="F3194" s="12">
        <v>2</v>
      </c>
      <c r="G3194" s="12"/>
    </row>
    <row r="3195" spans="3:7" ht="30" x14ac:dyDescent="0.25">
      <c r="C3195" s="13">
        <v>43277</v>
      </c>
      <c r="D3195" s="5" t="s">
        <v>491</v>
      </c>
      <c r="E3195" s="14">
        <v>4562</v>
      </c>
      <c r="F3195" s="14">
        <v>5</v>
      </c>
      <c r="G3195" s="14"/>
    </row>
    <row r="3196" spans="3:7" ht="30" x14ac:dyDescent="0.25">
      <c r="C3196" s="11">
        <v>43277</v>
      </c>
      <c r="D3196" s="4" t="s">
        <v>492</v>
      </c>
      <c r="E3196" s="12">
        <v>2267</v>
      </c>
      <c r="F3196" s="12">
        <v>146</v>
      </c>
      <c r="G3196" s="12"/>
    </row>
    <row r="3197" spans="3:7" x14ac:dyDescent="0.25">
      <c r="C3197" s="13">
        <v>43277</v>
      </c>
      <c r="D3197" s="5" t="s">
        <v>493</v>
      </c>
      <c r="E3197" s="14">
        <v>2268</v>
      </c>
      <c r="F3197" s="14">
        <v>505</v>
      </c>
      <c r="G3197" s="14"/>
    </row>
    <row r="3198" spans="3:7" x14ac:dyDescent="0.25">
      <c r="C3198" s="11">
        <v>43277</v>
      </c>
      <c r="D3198" s="4" t="s">
        <v>480</v>
      </c>
      <c r="E3198" s="12">
        <v>3600</v>
      </c>
      <c r="F3198" s="12">
        <v>132</v>
      </c>
      <c r="G3198" s="12"/>
    </row>
    <row r="3199" spans="3:7" x14ac:dyDescent="0.25">
      <c r="C3199" s="13">
        <v>43277</v>
      </c>
      <c r="D3199" s="5" t="s">
        <v>494</v>
      </c>
      <c r="E3199" s="14">
        <v>5020</v>
      </c>
      <c r="F3199" s="14">
        <v>727</v>
      </c>
      <c r="G3199" s="14"/>
    </row>
    <row r="3200" spans="3:7" ht="30" x14ac:dyDescent="0.25">
      <c r="C3200" s="11">
        <v>43277</v>
      </c>
      <c r="D3200" s="4" t="s">
        <v>495</v>
      </c>
      <c r="E3200" s="12">
        <v>3130</v>
      </c>
      <c r="F3200" s="12">
        <v>270</v>
      </c>
      <c r="G3200" s="12"/>
    </row>
    <row r="3201" spans="3:7" ht="30" x14ac:dyDescent="0.25">
      <c r="C3201" s="13">
        <v>43277</v>
      </c>
      <c r="D3201" s="5" t="s">
        <v>468</v>
      </c>
      <c r="E3201" s="14">
        <v>374</v>
      </c>
      <c r="F3201" s="14">
        <v>3050</v>
      </c>
      <c r="G3201" s="14"/>
    </row>
    <row r="3202" spans="3:7" x14ac:dyDescent="0.25">
      <c r="C3202" s="11">
        <v>43277</v>
      </c>
      <c r="D3202" s="4" t="s">
        <v>496</v>
      </c>
      <c r="E3202" s="12">
        <v>5019</v>
      </c>
      <c r="F3202" s="12">
        <v>500</v>
      </c>
      <c r="G3202" s="12"/>
    </row>
    <row r="3203" spans="3:7" ht="30" x14ac:dyDescent="0.25">
      <c r="C3203" s="13">
        <v>43277</v>
      </c>
      <c r="D3203" s="5" t="s">
        <v>463</v>
      </c>
      <c r="E3203" s="14">
        <v>4388</v>
      </c>
      <c r="F3203" s="14"/>
      <c r="G3203" s="14">
        <v>269</v>
      </c>
    </row>
    <row r="3204" spans="3:7" x14ac:dyDescent="0.25">
      <c r="C3204" s="11">
        <v>43277</v>
      </c>
      <c r="D3204" s="4" t="s">
        <v>472</v>
      </c>
      <c r="E3204" s="12">
        <v>4916</v>
      </c>
      <c r="F3204" s="12"/>
      <c r="G3204" s="12">
        <v>499</v>
      </c>
    </row>
    <row r="3205" spans="3:7" ht="30" x14ac:dyDescent="0.25">
      <c r="C3205" s="13">
        <v>43277</v>
      </c>
      <c r="D3205" s="5" t="s">
        <v>497</v>
      </c>
      <c r="E3205" s="14">
        <v>236</v>
      </c>
      <c r="F3205" s="14">
        <v>400</v>
      </c>
      <c r="G3205" s="14"/>
    </row>
    <row r="3206" spans="3:7" ht="30" x14ac:dyDescent="0.25">
      <c r="C3206" s="11">
        <v>43277</v>
      </c>
      <c r="D3206" s="4" t="s">
        <v>470</v>
      </c>
      <c r="E3206" s="12">
        <v>5120</v>
      </c>
      <c r="F3206" s="12">
        <v>800</v>
      </c>
      <c r="G3206" s="12"/>
    </row>
    <row r="3207" spans="3:7" ht="30" x14ac:dyDescent="0.25">
      <c r="C3207" s="13">
        <v>43277</v>
      </c>
      <c r="D3207" s="5" t="s">
        <v>498</v>
      </c>
      <c r="E3207" s="14">
        <v>5119</v>
      </c>
      <c r="F3207" s="14">
        <v>13100</v>
      </c>
      <c r="G3207" s="14"/>
    </row>
    <row r="3208" spans="3:7" ht="30" x14ac:dyDescent="0.25">
      <c r="C3208" s="11">
        <v>43277</v>
      </c>
      <c r="D3208" s="4" t="s">
        <v>499</v>
      </c>
      <c r="E3208" s="12">
        <v>5118</v>
      </c>
      <c r="F3208" s="12">
        <v>8400</v>
      </c>
      <c r="G3208" s="12"/>
    </row>
    <row r="3209" spans="3:7" ht="30" x14ac:dyDescent="0.25">
      <c r="C3209" s="13">
        <v>43277</v>
      </c>
      <c r="D3209" s="5" t="s">
        <v>481</v>
      </c>
      <c r="E3209" s="14">
        <v>274</v>
      </c>
      <c r="F3209" s="14"/>
      <c r="G3209" s="14">
        <v>1450</v>
      </c>
    </row>
    <row r="3210" spans="3:7" ht="30" x14ac:dyDescent="0.25">
      <c r="C3210" s="11">
        <v>43277</v>
      </c>
      <c r="D3210" s="4" t="s">
        <v>500</v>
      </c>
      <c r="E3210" s="12">
        <v>1039</v>
      </c>
      <c r="F3210" s="12">
        <v>7400</v>
      </c>
      <c r="G3210" s="12"/>
    </row>
    <row r="3211" spans="3:7" ht="30" x14ac:dyDescent="0.25">
      <c r="C3211" s="13">
        <v>43277</v>
      </c>
      <c r="D3211" s="5" t="s">
        <v>501</v>
      </c>
      <c r="E3211" s="14">
        <v>1038</v>
      </c>
      <c r="F3211" s="14">
        <v>21650</v>
      </c>
      <c r="G3211" s="14"/>
    </row>
    <row r="3212" spans="3:7" ht="45" x14ac:dyDescent="0.25">
      <c r="C3212" s="11">
        <v>43277</v>
      </c>
      <c r="D3212" s="4" t="s">
        <v>475</v>
      </c>
      <c r="E3212" s="12">
        <v>391</v>
      </c>
      <c r="F3212" s="12">
        <v>3</v>
      </c>
      <c r="G3212" s="12"/>
    </row>
    <row r="3213" spans="3:7" ht="30" x14ac:dyDescent="0.25">
      <c r="C3213" s="13">
        <v>43277</v>
      </c>
      <c r="D3213" s="5" t="s">
        <v>471</v>
      </c>
      <c r="E3213" s="14">
        <v>369</v>
      </c>
      <c r="F3213" s="14">
        <v>160</v>
      </c>
      <c r="G3213" s="14"/>
    </row>
    <row r="3214" spans="3:7" ht="30" x14ac:dyDescent="0.25">
      <c r="C3214" s="11">
        <v>43277</v>
      </c>
      <c r="D3214" s="4" t="s">
        <v>473</v>
      </c>
      <c r="E3214" s="12">
        <v>367</v>
      </c>
      <c r="F3214" s="12">
        <v>40</v>
      </c>
      <c r="G3214" s="12"/>
    </row>
    <row r="3215" spans="3:7" x14ac:dyDescent="0.25">
      <c r="C3215" s="13">
        <v>43277</v>
      </c>
      <c r="D3215" s="5" t="s">
        <v>474</v>
      </c>
      <c r="E3215" s="14">
        <v>365</v>
      </c>
      <c r="F3215" s="14"/>
      <c r="G3215" s="14">
        <v>180</v>
      </c>
    </row>
    <row r="3216" spans="3:7" x14ac:dyDescent="0.25">
      <c r="C3216" s="11">
        <v>43277</v>
      </c>
      <c r="D3216" s="4" t="s">
        <v>502</v>
      </c>
      <c r="E3216" s="12">
        <v>364</v>
      </c>
      <c r="F3216" s="12">
        <v>754</v>
      </c>
      <c r="G3216" s="12"/>
    </row>
    <row r="3217" spans="3:7" x14ac:dyDescent="0.25">
      <c r="C3217" s="13">
        <v>43277</v>
      </c>
      <c r="D3217" s="5" t="s">
        <v>503</v>
      </c>
      <c r="E3217" s="14">
        <v>366</v>
      </c>
      <c r="F3217" s="14">
        <v>433</v>
      </c>
      <c r="G3217" s="14"/>
    </row>
    <row r="3218" spans="3:7" ht="30" x14ac:dyDescent="0.25">
      <c r="C3218" s="11">
        <v>43277</v>
      </c>
      <c r="D3218" s="4" t="s">
        <v>504</v>
      </c>
      <c r="E3218" s="12">
        <v>5087</v>
      </c>
      <c r="F3218" s="12">
        <v>141</v>
      </c>
      <c r="G3218" s="12"/>
    </row>
    <row r="3219" spans="3:7" ht="30" x14ac:dyDescent="0.25">
      <c r="C3219" s="13">
        <v>43277</v>
      </c>
      <c r="D3219" s="5" t="s">
        <v>469</v>
      </c>
      <c r="E3219" s="14">
        <v>372</v>
      </c>
      <c r="F3219" s="14">
        <v>750</v>
      </c>
      <c r="G3219" s="14"/>
    </row>
    <row r="3220" spans="3:7" ht="30" x14ac:dyDescent="0.25">
      <c r="C3220" s="11">
        <v>43277</v>
      </c>
      <c r="D3220" s="4" t="s">
        <v>505</v>
      </c>
      <c r="E3220" s="12">
        <v>371</v>
      </c>
      <c r="F3220" s="12">
        <v>650</v>
      </c>
      <c r="G3220" s="12"/>
    </row>
    <row r="3221" spans="3:7" x14ac:dyDescent="0.25">
      <c r="C3221" s="13">
        <v>43277</v>
      </c>
      <c r="D3221" s="5" t="s">
        <v>506</v>
      </c>
      <c r="E3221" s="14">
        <v>2224</v>
      </c>
      <c r="F3221" s="14">
        <v>243</v>
      </c>
      <c r="G3221" s="14"/>
    </row>
    <row r="3222" spans="3:7" ht="30" x14ac:dyDescent="0.25">
      <c r="C3222" s="11">
        <v>43277</v>
      </c>
      <c r="D3222" s="4" t="s">
        <v>66</v>
      </c>
      <c r="E3222" s="12">
        <v>2234</v>
      </c>
      <c r="F3222" s="12"/>
      <c r="G3222" s="12">
        <v>20</v>
      </c>
    </row>
    <row r="3223" spans="3:7" ht="30" x14ac:dyDescent="0.25">
      <c r="C3223" s="13">
        <v>43277</v>
      </c>
      <c r="D3223" s="5" t="s">
        <v>5</v>
      </c>
      <c r="E3223" s="14">
        <v>1445</v>
      </c>
      <c r="F3223" s="14"/>
      <c r="G3223" s="14">
        <v>100</v>
      </c>
    </row>
    <row r="3224" spans="3:7" ht="45" x14ac:dyDescent="0.25">
      <c r="C3224" s="11">
        <v>43277</v>
      </c>
      <c r="D3224" s="4" t="s">
        <v>191</v>
      </c>
      <c r="E3224" s="12">
        <v>304</v>
      </c>
      <c r="F3224" s="12"/>
      <c r="G3224" s="12">
        <v>2</v>
      </c>
    </row>
    <row r="3225" spans="3:7" ht="30" x14ac:dyDescent="0.25">
      <c r="C3225" s="13">
        <v>43277</v>
      </c>
      <c r="D3225" s="5" t="s">
        <v>271</v>
      </c>
      <c r="E3225" s="14">
        <v>3625</v>
      </c>
      <c r="F3225" s="14"/>
      <c r="G3225" s="14">
        <v>2</v>
      </c>
    </row>
    <row r="3226" spans="3:7" ht="30" x14ac:dyDescent="0.25">
      <c r="C3226" s="11">
        <v>43276</v>
      </c>
      <c r="D3226" s="4" t="s">
        <v>54</v>
      </c>
      <c r="E3226" s="12">
        <v>7825</v>
      </c>
      <c r="F3226" s="12"/>
      <c r="G3226" s="12">
        <v>1</v>
      </c>
    </row>
    <row r="3227" spans="3:7" ht="30" x14ac:dyDescent="0.25">
      <c r="C3227" s="13">
        <v>43276</v>
      </c>
      <c r="D3227" s="5" t="s">
        <v>77</v>
      </c>
      <c r="E3227" s="14">
        <v>1428</v>
      </c>
      <c r="F3227" s="14"/>
      <c r="G3227" s="14">
        <v>4</v>
      </c>
    </row>
    <row r="3228" spans="3:7" ht="45" x14ac:dyDescent="0.25">
      <c r="C3228" s="11">
        <v>43276</v>
      </c>
      <c r="D3228" s="4" t="s">
        <v>261</v>
      </c>
      <c r="E3228" s="12">
        <v>419</v>
      </c>
      <c r="F3228" s="12"/>
      <c r="G3228" s="12">
        <v>2000</v>
      </c>
    </row>
    <row r="3229" spans="3:7" ht="30" x14ac:dyDescent="0.25">
      <c r="C3229" s="13">
        <v>43276</v>
      </c>
      <c r="D3229" s="5" t="s">
        <v>76</v>
      </c>
      <c r="E3229" s="14">
        <v>1429</v>
      </c>
      <c r="F3229" s="14"/>
      <c r="G3229" s="14">
        <v>10</v>
      </c>
    </row>
    <row r="3230" spans="3:7" ht="75" x14ac:dyDescent="0.25">
      <c r="C3230" s="11">
        <v>43276</v>
      </c>
      <c r="D3230" s="4" t="s">
        <v>84</v>
      </c>
      <c r="E3230" s="12">
        <v>462</v>
      </c>
      <c r="F3230" s="12"/>
      <c r="G3230" s="12">
        <v>1</v>
      </c>
    </row>
    <row r="3231" spans="3:7" ht="30" x14ac:dyDescent="0.25">
      <c r="C3231" s="13">
        <v>43276</v>
      </c>
      <c r="D3231" s="5" t="s">
        <v>52</v>
      </c>
      <c r="E3231" s="14">
        <v>4863</v>
      </c>
      <c r="F3231" s="14"/>
      <c r="G3231" s="14">
        <v>2</v>
      </c>
    </row>
    <row r="3232" spans="3:7" ht="30" x14ac:dyDescent="0.25">
      <c r="C3232" s="11">
        <v>43276</v>
      </c>
      <c r="D3232" s="4" t="s">
        <v>65</v>
      </c>
      <c r="E3232" s="12">
        <v>256</v>
      </c>
      <c r="F3232" s="12"/>
      <c r="G3232" s="12">
        <v>2</v>
      </c>
    </row>
    <row r="3233" spans="3:7" x14ac:dyDescent="0.25">
      <c r="C3233" s="13">
        <v>43276</v>
      </c>
      <c r="D3233" s="5" t="s">
        <v>127</v>
      </c>
      <c r="E3233" s="14">
        <v>7360</v>
      </c>
      <c r="F3233" s="14"/>
      <c r="G3233" s="14">
        <v>2</v>
      </c>
    </row>
    <row r="3234" spans="3:7" ht="30" x14ac:dyDescent="0.25">
      <c r="C3234" s="11">
        <v>43276</v>
      </c>
      <c r="D3234" s="4" t="s">
        <v>54</v>
      </c>
      <c r="E3234" s="12">
        <v>7825</v>
      </c>
      <c r="F3234" s="12"/>
      <c r="G3234" s="12">
        <v>1</v>
      </c>
    </row>
    <row r="3235" spans="3:7" ht="30" x14ac:dyDescent="0.25">
      <c r="C3235" s="13">
        <v>43276</v>
      </c>
      <c r="D3235" s="5" t="s">
        <v>65</v>
      </c>
      <c r="E3235" s="14">
        <v>256</v>
      </c>
      <c r="F3235" s="14"/>
      <c r="G3235" s="14">
        <v>2</v>
      </c>
    </row>
    <row r="3236" spans="3:7" ht="30" x14ac:dyDescent="0.25">
      <c r="C3236" s="11">
        <v>43276</v>
      </c>
      <c r="D3236" s="4" t="s">
        <v>65</v>
      </c>
      <c r="E3236" s="12">
        <v>256</v>
      </c>
      <c r="F3236" s="12"/>
      <c r="G3236" s="12">
        <v>9</v>
      </c>
    </row>
    <row r="3237" spans="3:7" x14ac:dyDescent="0.25">
      <c r="C3237" s="13">
        <v>43276</v>
      </c>
      <c r="D3237" s="5" t="s">
        <v>83</v>
      </c>
      <c r="E3237" s="14">
        <v>842</v>
      </c>
      <c r="F3237" s="14"/>
      <c r="G3237" s="14">
        <v>5</v>
      </c>
    </row>
    <row r="3238" spans="3:7" ht="30" x14ac:dyDescent="0.25">
      <c r="C3238" s="11">
        <v>43276</v>
      </c>
      <c r="D3238" s="4" t="s">
        <v>126</v>
      </c>
      <c r="E3238" s="12">
        <v>4738</v>
      </c>
      <c r="F3238" s="12"/>
      <c r="G3238" s="12">
        <v>1</v>
      </c>
    </row>
    <row r="3239" spans="3:7" ht="75" x14ac:dyDescent="0.25">
      <c r="C3239" s="13">
        <v>43276</v>
      </c>
      <c r="D3239" s="5" t="s">
        <v>137</v>
      </c>
      <c r="E3239" s="14">
        <v>8921</v>
      </c>
      <c r="F3239" s="14"/>
      <c r="G3239" s="14">
        <v>6</v>
      </c>
    </row>
    <row r="3240" spans="3:7" ht="30" x14ac:dyDescent="0.25">
      <c r="C3240" s="11">
        <v>43276</v>
      </c>
      <c r="D3240" s="4" t="s">
        <v>433</v>
      </c>
      <c r="E3240" s="12">
        <v>798</v>
      </c>
      <c r="F3240" s="12"/>
      <c r="G3240" s="12">
        <v>1</v>
      </c>
    </row>
    <row r="3241" spans="3:7" ht="30" x14ac:dyDescent="0.25">
      <c r="C3241" s="13">
        <v>43276</v>
      </c>
      <c r="D3241" s="5" t="s">
        <v>399</v>
      </c>
      <c r="E3241" s="14">
        <v>796</v>
      </c>
      <c r="F3241" s="14"/>
      <c r="G3241" s="14">
        <v>1</v>
      </c>
    </row>
    <row r="3242" spans="3:7" ht="30" x14ac:dyDescent="0.25">
      <c r="C3242" s="11">
        <v>43276</v>
      </c>
      <c r="D3242" s="4" t="s">
        <v>271</v>
      </c>
      <c r="E3242" s="12">
        <v>3625</v>
      </c>
      <c r="F3242" s="12"/>
      <c r="G3242" s="12">
        <v>1</v>
      </c>
    </row>
    <row r="3243" spans="3:7" ht="30" x14ac:dyDescent="0.25">
      <c r="C3243" s="13">
        <v>43276</v>
      </c>
      <c r="D3243" s="5" t="s">
        <v>157</v>
      </c>
      <c r="E3243" s="14">
        <v>918</v>
      </c>
      <c r="F3243" s="14"/>
      <c r="G3243" s="14">
        <v>1</v>
      </c>
    </row>
    <row r="3244" spans="3:7" ht="45" x14ac:dyDescent="0.25">
      <c r="C3244" s="11">
        <v>43276</v>
      </c>
      <c r="D3244" s="4" t="s">
        <v>35</v>
      </c>
      <c r="E3244" s="12">
        <v>4911</v>
      </c>
      <c r="F3244" s="12"/>
      <c r="G3244" s="12">
        <v>2</v>
      </c>
    </row>
    <row r="3245" spans="3:7" ht="45" x14ac:dyDescent="0.25">
      <c r="C3245" s="13">
        <v>43276</v>
      </c>
      <c r="D3245" s="5" t="s">
        <v>260</v>
      </c>
      <c r="E3245" s="14">
        <v>5679</v>
      </c>
      <c r="F3245" s="14"/>
      <c r="G3245" s="14">
        <v>30</v>
      </c>
    </row>
    <row r="3246" spans="3:7" ht="30" x14ac:dyDescent="0.25">
      <c r="C3246" s="11">
        <v>43276</v>
      </c>
      <c r="D3246" s="4" t="s">
        <v>209</v>
      </c>
      <c r="E3246" s="12">
        <v>174</v>
      </c>
      <c r="F3246" s="12"/>
      <c r="G3246" s="12">
        <v>1</v>
      </c>
    </row>
    <row r="3247" spans="3:7" ht="75" x14ac:dyDescent="0.25">
      <c r="C3247" s="13">
        <v>43276</v>
      </c>
      <c r="D3247" s="5" t="s">
        <v>85</v>
      </c>
      <c r="E3247" s="14">
        <v>728</v>
      </c>
      <c r="F3247" s="14"/>
      <c r="G3247" s="14">
        <v>1</v>
      </c>
    </row>
    <row r="3248" spans="3:7" ht="45" x14ac:dyDescent="0.25">
      <c r="C3248" s="11">
        <v>43276</v>
      </c>
      <c r="D3248" s="4" t="s">
        <v>39</v>
      </c>
      <c r="E3248" s="12">
        <v>1452</v>
      </c>
      <c r="F3248" s="12"/>
      <c r="G3248" s="12">
        <v>3</v>
      </c>
    </row>
    <row r="3249" spans="3:7" ht="45" x14ac:dyDescent="0.25">
      <c r="C3249" s="13">
        <v>43276</v>
      </c>
      <c r="D3249" s="5" t="s">
        <v>40</v>
      </c>
      <c r="E3249" s="14">
        <v>1381</v>
      </c>
      <c r="F3249" s="14"/>
      <c r="G3249" s="14">
        <v>1</v>
      </c>
    </row>
    <row r="3250" spans="3:7" x14ac:dyDescent="0.25">
      <c r="C3250" s="11">
        <v>43276</v>
      </c>
      <c r="D3250" s="4" t="s">
        <v>203</v>
      </c>
      <c r="E3250" s="12">
        <v>7080</v>
      </c>
      <c r="F3250" s="12"/>
      <c r="G3250" s="12">
        <v>1</v>
      </c>
    </row>
    <row r="3251" spans="3:7" x14ac:dyDescent="0.25">
      <c r="C3251" s="13">
        <v>43276</v>
      </c>
      <c r="D3251" s="5" t="s">
        <v>205</v>
      </c>
      <c r="E3251" s="14">
        <v>7084</v>
      </c>
      <c r="F3251" s="14"/>
      <c r="G3251" s="14">
        <v>1</v>
      </c>
    </row>
    <row r="3252" spans="3:7" ht="30" x14ac:dyDescent="0.25">
      <c r="C3252" s="11">
        <v>43276</v>
      </c>
      <c r="D3252" s="4" t="s">
        <v>24</v>
      </c>
      <c r="E3252" s="12">
        <v>7087</v>
      </c>
      <c r="F3252" s="12"/>
      <c r="G3252" s="12">
        <v>2</v>
      </c>
    </row>
    <row r="3253" spans="3:7" ht="30" x14ac:dyDescent="0.25">
      <c r="C3253" s="13">
        <v>43276</v>
      </c>
      <c r="D3253" s="5" t="s">
        <v>57</v>
      </c>
      <c r="E3253" s="14">
        <v>8825</v>
      </c>
      <c r="F3253" s="14"/>
      <c r="G3253" s="14">
        <v>1</v>
      </c>
    </row>
    <row r="3254" spans="3:7" ht="30" x14ac:dyDescent="0.25">
      <c r="C3254" s="11">
        <v>43276</v>
      </c>
      <c r="D3254" s="4" t="s">
        <v>59</v>
      </c>
      <c r="E3254" s="12">
        <v>8823</v>
      </c>
      <c r="F3254" s="12"/>
      <c r="G3254" s="12">
        <v>1</v>
      </c>
    </row>
    <row r="3255" spans="3:7" x14ac:dyDescent="0.25">
      <c r="C3255" s="13">
        <v>43276</v>
      </c>
      <c r="D3255" s="5" t="s">
        <v>60</v>
      </c>
      <c r="E3255" s="14">
        <v>7085</v>
      </c>
      <c r="F3255" s="14"/>
      <c r="G3255" s="14">
        <v>2</v>
      </c>
    </row>
    <row r="3256" spans="3:7" ht="45" x14ac:dyDescent="0.25">
      <c r="C3256" s="11">
        <v>43276</v>
      </c>
      <c r="D3256" s="4" t="s">
        <v>61</v>
      </c>
      <c r="E3256" s="12">
        <v>874</v>
      </c>
      <c r="F3256" s="12"/>
      <c r="G3256" s="12">
        <v>1</v>
      </c>
    </row>
    <row r="3257" spans="3:7" x14ac:dyDescent="0.25">
      <c r="C3257" s="13">
        <v>43276</v>
      </c>
      <c r="D3257" s="5" t="s">
        <v>201</v>
      </c>
      <c r="E3257" s="14">
        <v>8764</v>
      </c>
      <c r="F3257" s="14"/>
      <c r="G3257" s="14">
        <v>1</v>
      </c>
    </row>
    <row r="3258" spans="3:7" ht="30" x14ac:dyDescent="0.25">
      <c r="C3258" s="11">
        <v>43276</v>
      </c>
      <c r="D3258" s="4" t="s">
        <v>242</v>
      </c>
      <c r="E3258" s="12">
        <v>276</v>
      </c>
      <c r="F3258" s="12"/>
      <c r="G3258" s="12">
        <v>2</v>
      </c>
    </row>
    <row r="3259" spans="3:7" ht="45" x14ac:dyDescent="0.25">
      <c r="C3259" s="13">
        <v>43276</v>
      </c>
      <c r="D3259" s="5" t="s">
        <v>26</v>
      </c>
      <c r="E3259" s="14">
        <v>476</v>
      </c>
      <c r="F3259" s="14"/>
      <c r="G3259" s="14">
        <v>4</v>
      </c>
    </row>
    <row r="3260" spans="3:7" ht="30" x14ac:dyDescent="0.25">
      <c r="C3260" s="11">
        <v>43276</v>
      </c>
      <c r="D3260" s="4" t="s">
        <v>285</v>
      </c>
      <c r="E3260" s="12">
        <v>10343</v>
      </c>
      <c r="F3260" s="12"/>
      <c r="G3260" s="12">
        <v>1</v>
      </c>
    </row>
    <row r="3261" spans="3:7" x14ac:dyDescent="0.25">
      <c r="C3261" s="13">
        <v>43276</v>
      </c>
      <c r="D3261" s="5" t="s">
        <v>201</v>
      </c>
      <c r="E3261" s="14">
        <v>8764</v>
      </c>
      <c r="F3261" s="14"/>
      <c r="G3261" s="14">
        <v>20</v>
      </c>
    </row>
    <row r="3262" spans="3:7" x14ac:dyDescent="0.25">
      <c r="C3262" s="11">
        <v>43276</v>
      </c>
      <c r="D3262" s="4" t="s">
        <v>103</v>
      </c>
      <c r="E3262" s="12">
        <v>7366</v>
      </c>
      <c r="F3262" s="12"/>
      <c r="G3262" s="12">
        <v>30</v>
      </c>
    </row>
    <row r="3263" spans="3:7" ht="30" x14ac:dyDescent="0.25">
      <c r="C3263" s="13">
        <v>43276</v>
      </c>
      <c r="D3263" s="5" t="s">
        <v>131</v>
      </c>
      <c r="E3263" s="14">
        <v>8310</v>
      </c>
      <c r="F3263" s="14"/>
      <c r="G3263" s="14">
        <v>1</v>
      </c>
    </row>
    <row r="3264" spans="3:7" ht="30" x14ac:dyDescent="0.25">
      <c r="C3264" s="11">
        <v>43276</v>
      </c>
      <c r="D3264" s="4" t="s">
        <v>77</v>
      </c>
      <c r="E3264" s="12">
        <v>1428</v>
      </c>
      <c r="F3264" s="12"/>
      <c r="G3264" s="12">
        <v>3</v>
      </c>
    </row>
    <row r="3265" spans="3:7" x14ac:dyDescent="0.25">
      <c r="C3265" s="13">
        <v>43274</v>
      </c>
      <c r="D3265" s="5" t="s">
        <v>235</v>
      </c>
      <c r="E3265" s="14">
        <v>7998</v>
      </c>
      <c r="F3265" s="14"/>
      <c r="G3265" s="14">
        <v>2</v>
      </c>
    </row>
    <row r="3266" spans="3:7" x14ac:dyDescent="0.25">
      <c r="C3266" s="11">
        <v>43274</v>
      </c>
      <c r="D3266" s="4" t="s">
        <v>234</v>
      </c>
      <c r="E3266" s="12">
        <v>8000</v>
      </c>
      <c r="F3266" s="12"/>
      <c r="G3266" s="12">
        <v>1</v>
      </c>
    </row>
    <row r="3267" spans="3:7" x14ac:dyDescent="0.25">
      <c r="C3267" s="13">
        <v>43274</v>
      </c>
      <c r="D3267" s="5" t="s">
        <v>206</v>
      </c>
      <c r="E3267" s="14">
        <v>7999</v>
      </c>
      <c r="F3267" s="14"/>
      <c r="G3267" s="14">
        <v>2</v>
      </c>
    </row>
    <row r="3268" spans="3:7" ht="45" x14ac:dyDescent="0.25">
      <c r="C3268" s="11">
        <v>43274</v>
      </c>
      <c r="D3268" s="4" t="s">
        <v>188</v>
      </c>
      <c r="E3268" s="12">
        <v>4910</v>
      </c>
      <c r="F3268" s="12"/>
      <c r="G3268" s="12">
        <v>4</v>
      </c>
    </row>
    <row r="3269" spans="3:7" ht="45" x14ac:dyDescent="0.25">
      <c r="C3269" s="13">
        <v>43274</v>
      </c>
      <c r="D3269" s="5" t="s">
        <v>35</v>
      </c>
      <c r="E3269" s="14">
        <v>4911</v>
      </c>
      <c r="F3269" s="14"/>
      <c r="G3269" s="14">
        <v>2</v>
      </c>
    </row>
    <row r="3270" spans="3:7" ht="30" x14ac:dyDescent="0.25">
      <c r="C3270" s="11">
        <v>43274</v>
      </c>
      <c r="D3270" s="4" t="s">
        <v>108</v>
      </c>
      <c r="E3270" s="12" t="s">
        <v>109</v>
      </c>
      <c r="F3270" s="12"/>
      <c r="G3270" s="12">
        <v>1</v>
      </c>
    </row>
    <row r="3271" spans="3:7" x14ac:dyDescent="0.25">
      <c r="C3271" s="13">
        <v>43274</v>
      </c>
      <c r="D3271" s="5" t="s">
        <v>83</v>
      </c>
      <c r="E3271" s="14">
        <v>842</v>
      </c>
      <c r="F3271" s="14"/>
      <c r="G3271" s="14">
        <v>1</v>
      </c>
    </row>
    <row r="3272" spans="3:7" x14ac:dyDescent="0.25">
      <c r="C3272" s="11">
        <v>43274</v>
      </c>
      <c r="D3272" s="4" t="s">
        <v>507</v>
      </c>
      <c r="E3272" s="12">
        <v>7978</v>
      </c>
      <c r="F3272" s="12"/>
      <c r="G3272" s="12">
        <v>1</v>
      </c>
    </row>
    <row r="3273" spans="3:7" ht="30" x14ac:dyDescent="0.25">
      <c r="C3273" s="13">
        <v>43274</v>
      </c>
      <c r="D3273" s="5" t="s">
        <v>77</v>
      </c>
      <c r="E3273" s="14">
        <v>1428</v>
      </c>
      <c r="F3273" s="14"/>
      <c r="G3273" s="14">
        <v>4</v>
      </c>
    </row>
    <row r="3274" spans="3:7" ht="30" x14ac:dyDescent="0.25">
      <c r="C3274" s="11">
        <v>43273</v>
      </c>
      <c r="D3274" s="4" t="s">
        <v>66</v>
      </c>
      <c r="E3274" s="12">
        <v>2234</v>
      </c>
      <c r="F3274" s="12"/>
      <c r="G3274" s="12">
        <v>1</v>
      </c>
    </row>
    <row r="3275" spans="3:7" ht="30" x14ac:dyDescent="0.25">
      <c r="C3275" s="13">
        <v>43273</v>
      </c>
      <c r="D3275" s="5" t="s">
        <v>73</v>
      </c>
      <c r="E3275" s="14">
        <v>912</v>
      </c>
      <c r="F3275" s="14"/>
      <c r="G3275" s="14">
        <v>1</v>
      </c>
    </row>
    <row r="3276" spans="3:7" ht="30" x14ac:dyDescent="0.25">
      <c r="C3276" s="11">
        <v>43273</v>
      </c>
      <c r="D3276" s="4" t="s">
        <v>271</v>
      </c>
      <c r="E3276" s="12">
        <v>3625</v>
      </c>
      <c r="F3276" s="12"/>
      <c r="G3276" s="12">
        <v>2</v>
      </c>
    </row>
    <row r="3277" spans="3:7" ht="30" x14ac:dyDescent="0.25">
      <c r="C3277" s="13">
        <v>43273</v>
      </c>
      <c r="D3277" s="5" t="s">
        <v>309</v>
      </c>
      <c r="E3277" s="14">
        <v>4925</v>
      </c>
      <c r="F3277" s="14"/>
      <c r="G3277" s="14">
        <v>50</v>
      </c>
    </row>
    <row r="3278" spans="3:7" ht="45" x14ac:dyDescent="0.25">
      <c r="C3278" s="11">
        <v>43273</v>
      </c>
      <c r="D3278" s="4" t="s">
        <v>191</v>
      </c>
      <c r="E3278" s="12">
        <v>304</v>
      </c>
      <c r="F3278" s="12"/>
      <c r="G3278" s="12">
        <v>1</v>
      </c>
    </row>
    <row r="3279" spans="3:7" ht="45" x14ac:dyDescent="0.25">
      <c r="C3279" s="13">
        <v>43273</v>
      </c>
      <c r="D3279" s="5" t="s">
        <v>88</v>
      </c>
      <c r="E3279" s="14">
        <v>4277</v>
      </c>
      <c r="F3279" s="14"/>
      <c r="G3279" s="14">
        <v>1</v>
      </c>
    </row>
    <row r="3280" spans="3:7" x14ac:dyDescent="0.25">
      <c r="C3280" s="11">
        <v>43273</v>
      </c>
      <c r="D3280" s="4" t="s">
        <v>247</v>
      </c>
      <c r="E3280" s="12">
        <v>3638</v>
      </c>
      <c r="F3280" s="12"/>
      <c r="G3280" s="12">
        <v>1</v>
      </c>
    </row>
    <row r="3281" spans="3:7" ht="30" x14ac:dyDescent="0.25">
      <c r="C3281" s="13">
        <v>43273</v>
      </c>
      <c r="D3281" s="5" t="s">
        <v>271</v>
      </c>
      <c r="E3281" s="14">
        <v>3625</v>
      </c>
      <c r="F3281" s="14"/>
      <c r="G3281" s="14">
        <v>2</v>
      </c>
    </row>
    <row r="3282" spans="3:7" ht="75" x14ac:dyDescent="0.25">
      <c r="C3282" s="11">
        <v>43273</v>
      </c>
      <c r="D3282" s="4" t="s">
        <v>85</v>
      </c>
      <c r="E3282" s="12">
        <v>728</v>
      </c>
      <c r="F3282" s="12"/>
      <c r="G3282" s="12">
        <v>2</v>
      </c>
    </row>
    <row r="3283" spans="3:7" ht="60" x14ac:dyDescent="0.25">
      <c r="C3283" s="13">
        <v>43273</v>
      </c>
      <c r="D3283" s="5" t="s">
        <v>86</v>
      </c>
      <c r="E3283" s="14">
        <v>727</v>
      </c>
      <c r="F3283" s="14"/>
      <c r="G3283" s="14">
        <v>1</v>
      </c>
    </row>
    <row r="3284" spans="3:7" ht="60" x14ac:dyDescent="0.25">
      <c r="C3284" s="11">
        <v>43273</v>
      </c>
      <c r="D3284" s="4" t="s">
        <v>95</v>
      </c>
      <c r="E3284" s="12">
        <v>305</v>
      </c>
      <c r="F3284" s="12"/>
      <c r="G3284" s="12">
        <v>25</v>
      </c>
    </row>
    <row r="3285" spans="3:7" ht="45" x14ac:dyDescent="0.25">
      <c r="C3285" s="13">
        <v>43273</v>
      </c>
      <c r="D3285" s="5" t="s">
        <v>19</v>
      </c>
      <c r="E3285" s="14">
        <v>5709</v>
      </c>
      <c r="F3285" s="14"/>
      <c r="G3285" s="14">
        <v>300</v>
      </c>
    </row>
    <row r="3286" spans="3:7" ht="45" x14ac:dyDescent="0.25">
      <c r="C3286" s="11">
        <v>43273</v>
      </c>
      <c r="D3286" s="4" t="s">
        <v>35</v>
      </c>
      <c r="E3286" s="12">
        <v>4911</v>
      </c>
      <c r="F3286" s="12"/>
      <c r="G3286" s="12">
        <v>24</v>
      </c>
    </row>
    <row r="3287" spans="3:7" x14ac:dyDescent="0.25">
      <c r="C3287" s="13">
        <v>43273</v>
      </c>
      <c r="D3287" s="5" t="s">
        <v>234</v>
      </c>
      <c r="E3287" s="14">
        <v>8000</v>
      </c>
      <c r="F3287" s="14"/>
      <c r="G3287" s="14">
        <v>10</v>
      </c>
    </row>
    <row r="3288" spans="3:7" x14ac:dyDescent="0.25">
      <c r="C3288" s="11">
        <v>43273</v>
      </c>
      <c r="D3288" s="4" t="s">
        <v>235</v>
      </c>
      <c r="E3288" s="12">
        <v>7998</v>
      </c>
      <c r="F3288" s="12"/>
      <c r="G3288" s="12">
        <v>10</v>
      </c>
    </row>
    <row r="3289" spans="3:7" ht="45" x14ac:dyDescent="0.25">
      <c r="C3289" s="13">
        <v>43273</v>
      </c>
      <c r="D3289" s="5" t="s">
        <v>221</v>
      </c>
      <c r="E3289" s="14">
        <v>4907</v>
      </c>
      <c r="F3289" s="14"/>
      <c r="G3289" s="14">
        <v>12</v>
      </c>
    </row>
    <row r="3290" spans="3:7" x14ac:dyDescent="0.25">
      <c r="C3290" s="11">
        <v>43273</v>
      </c>
      <c r="D3290" s="4" t="s">
        <v>207</v>
      </c>
      <c r="E3290" s="12">
        <v>7935</v>
      </c>
      <c r="F3290" s="12"/>
      <c r="G3290" s="12">
        <v>10</v>
      </c>
    </row>
    <row r="3291" spans="3:7" x14ac:dyDescent="0.25">
      <c r="C3291" s="13">
        <v>43273</v>
      </c>
      <c r="D3291" s="5" t="s">
        <v>36</v>
      </c>
      <c r="E3291" s="14">
        <v>7934</v>
      </c>
      <c r="F3291" s="14"/>
      <c r="G3291" s="14">
        <v>10</v>
      </c>
    </row>
    <row r="3292" spans="3:7" ht="45" x14ac:dyDescent="0.25">
      <c r="C3292" s="11">
        <v>43273</v>
      </c>
      <c r="D3292" s="4" t="s">
        <v>188</v>
      </c>
      <c r="E3292" s="12">
        <v>4910</v>
      </c>
      <c r="F3292" s="12"/>
      <c r="G3292" s="12">
        <v>24</v>
      </c>
    </row>
    <row r="3293" spans="3:7" x14ac:dyDescent="0.25">
      <c r="C3293" s="13">
        <v>43273</v>
      </c>
      <c r="D3293" s="5" t="s">
        <v>37</v>
      </c>
      <c r="E3293" s="14">
        <v>7932</v>
      </c>
      <c r="F3293" s="14"/>
      <c r="G3293" s="14">
        <v>20</v>
      </c>
    </row>
    <row r="3294" spans="3:7" ht="30" x14ac:dyDescent="0.25">
      <c r="C3294" s="11">
        <v>43273</v>
      </c>
      <c r="D3294" s="4" t="s">
        <v>216</v>
      </c>
      <c r="E3294" s="12">
        <v>189</v>
      </c>
      <c r="F3294" s="12"/>
      <c r="G3294" s="12">
        <v>50</v>
      </c>
    </row>
    <row r="3295" spans="3:7" ht="30" x14ac:dyDescent="0.25">
      <c r="C3295" s="13">
        <v>43273</v>
      </c>
      <c r="D3295" s="5" t="s">
        <v>44</v>
      </c>
      <c r="E3295" s="14">
        <v>188</v>
      </c>
      <c r="F3295" s="14"/>
      <c r="G3295" s="14">
        <v>100</v>
      </c>
    </row>
    <row r="3296" spans="3:7" ht="30" x14ac:dyDescent="0.25">
      <c r="C3296" s="11">
        <v>43273</v>
      </c>
      <c r="D3296" s="4" t="s">
        <v>42</v>
      </c>
      <c r="E3296" s="12">
        <v>187</v>
      </c>
      <c r="F3296" s="12"/>
      <c r="G3296" s="12">
        <v>100</v>
      </c>
    </row>
    <row r="3297" spans="3:7" ht="30" x14ac:dyDescent="0.25">
      <c r="C3297" s="13">
        <v>43273</v>
      </c>
      <c r="D3297" s="5" t="s">
        <v>218</v>
      </c>
      <c r="E3297" s="14">
        <v>981</v>
      </c>
      <c r="F3297" s="14"/>
      <c r="G3297" s="14">
        <v>50</v>
      </c>
    </row>
    <row r="3298" spans="3:7" ht="30" x14ac:dyDescent="0.25">
      <c r="C3298" s="11">
        <v>43273</v>
      </c>
      <c r="D3298" s="4" t="s">
        <v>219</v>
      </c>
      <c r="E3298" s="12">
        <v>980</v>
      </c>
      <c r="F3298" s="12"/>
      <c r="G3298" s="12">
        <v>100</v>
      </c>
    </row>
    <row r="3299" spans="3:7" ht="45" x14ac:dyDescent="0.25">
      <c r="C3299" s="13">
        <v>43273</v>
      </c>
      <c r="D3299" s="5" t="s">
        <v>147</v>
      </c>
      <c r="E3299" s="14">
        <v>334</v>
      </c>
      <c r="F3299" s="14"/>
      <c r="G3299" s="14">
        <v>3</v>
      </c>
    </row>
    <row r="3300" spans="3:7" ht="45" x14ac:dyDescent="0.25">
      <c r="C3300" s="11">
        <v>43273</v>
      </c>
      <c r="D3300" s="4" t="s">
        <v>148</v>
      </c>
      <c r="E3300" s="12">
        <v>333</v>
      </c>
      <c r="F3300" s="12"/>
      <c r="G3300" s="12">
        <v>1</v>
      </c>
    </row>
    <row r="3301" spans="3:7" ht="45" x14ac:dyDescent="0.25">
      <c r="C3301" s="13">
        <v>43273</v>
      </c>
      <c r="D3301" s="5" t="s">
        <v>232</v>
      </c>
      <c r="E3301" s="14">
        <v>332</v>
      </c>
      <c r="F3301" s="14"/>
      <c r="G3301" s="14">
        <v>3</v>
      </c>
    </row>
    <row r="3302" spans="3:7" ht="45" x14ac:dyDescent="0.25">
      <c r="C3302" s="11">
        <v>43273</v>
      </c>
      <c r="D3302" s="4" t="s">
        <v>46</v>
      </c>
      <c r="E3302" s="12">
        <v>331</v>
      </c>
      <c r="F3302" s="12"/>
      <c r="G3302" s="12">
        <v>1</v>
      </c>
    </row>
    <row r="3303" spans="3:7" ht="30" x14ac:dyDescent="0.25">
      <c r="C3303" s="13">
        <v>43273</v>
      </c>
      <c r="D3303" s="5" t="s">
        <v>162</v>
      </c>
      <c r="E3303" s="14" t="s">
        <v>163</v>
      </c>
      <c r="F3303" s="14"/>
      <c r="G3303" s="14">
        <v>1</v>
      </c>
    </row>
    <row r="3304" spans="3:7" x14ac:dyDescent="0.25">
      <c r="C3304" s="11">
        <v>43273</v>
      </c>
      <c r="D3304" s="4" t="s">
        <v>8</v>
      </c>
      <c r="E3304" s="12">
        <v>7094</v>
      </c>
      <c r="F3304" s="12"/>
      <c r="G3304" s="12">
        <v>10</v>
      </c>
    </row>
    <row r="3305" spans="3:7" x14ac:dyDescent="0.25">
      <c r="C3305" s="13">
        <v>43273</v>
      </c>
      <c r="D3305" s="5" t="s">
        <v>201</v>
      </c>
      <c r="E3305" s="14">
        <v>8764</v>
      </c>
      <c r="F3305" s="14"/>
      <c r="G3305" s="14">
        <v>10</v>
      </c>
    </row>
    <row r="3306" spans="3:7" ht="30" x14ac:dyDescent="0.25">
      <c r="C3306" s="11">
        <v>43273</v>
      </c>
      <c r="D3306" s="4" t="s">
        <v>65</v>
      </c>
      <c r="E3306" s="12">
        <v>256</v>
      </c>
      <c r="F3306" s="12"/>
      <c r="G3306" s="12">
        <v>2</v>
      </c>
    </row>
    <row r="3307" spans="3:7" ht="30" x14ac:dyDescent="0.25">
      <c r="C3307" s="13">
        <v>43273</v>
      </c>
      <c r="D3307" s="5" t="s">
        <v>54</v>
      </c>
      <c r="E3307" s="14">
        <v>7825</v>
      </c>
      <c r="F3307" s="14"/>
      <c r="G3307" s="14">
        <v>3</v>
      </c>
    </row>
    <row r="3308" spans="3:7" ht="30" x14ac:dyDescent="0.25">
      <c r="C3308" s="11">
        <v>43273</v>
      </c>
      <c r="D3308" s="4" t="s">
        <v>33</v>
      </c>
      <c r="E3308" s="12">
        <v>392</v>
      </c>
      <c r="F3308" s="12"/>
      <c r="G3308" s="12">
        <v>1</v>
      </c>
    </row>
    <row r="3309" spans="3:7" ht="30" x14ac:dyDescent="0.25">
      <c r="C3309" s="13">
        <v>43273</v>
      </c>
      <c r="D3309" s="5" t="s">
        <v>24</v>
      </c>
      <c r="E3309" s="14">
        <v>7087</v>
      </c>
      <c r="F3309" s="14"/>
      <c r="G3309" s="14">
        <v>1</v>
      </c>
    </row>
    <row r="3310" spans="3:7" ht="30" x14ac:dyDescent="0.25">
      <c r="C3310" s="11">
        <v>43273</v>
      </c>
      <c r="D3310" s="4" t="s">
        <v>241</v>
      </c>
      <c r="E3310" s="12">
        <v>2269</v>
      </c>
      <c r="F3310" s="12"/>
      <c r="G3310" s="12">
        <v>1</v>
      </c>
    </row>
    <row r="3311" spans="3:7" ht="30" x14ac:dyDescent="0.25">
      <c r="C3311" s="13">
        <v>43273</v>
      </c>
      <c r="D3311" s="5" t="s">
        <v>57</v>
      </c>
      <c r="E3311" s="14">
        <v>8825</v>
      </c>
      <c r="F3311" s="14"/>
      <c r="G3311" s="14">
        <v>2</v>
      </c>
    </row>
    <row r="3312" spans="3:7" ht="30" x14ac:dyDescent="0.25">
      <c r="C3312" s="11">
        <v>43273</v>
      </c>
      <c r="D3312" s="4" t="s">
        <v>58</v>
      </c>
      <c r="E3312" s="12">
        <v>8824</v>
      </c>
      <c r="F3312" s="12"/>
      <c r="G3312" s="12">
        <v>1</v>
      </c>
    </row>
    <row r="3313" spans="3:7" ht="45" x14ac:dyDescent="0.25">
      <c r="C3313" s="13">
        <v>43273</v>
      </c>
      <c r="D3313" s="5" t="s">
        <v>35</v>
      </c>
      <c r="E3313" s="14">
        <v>4911</v>
      </c>
      <c r="F3313" s="14"/>
      <c r="G3313" s="14">
        <v>12</v>
      </c>
    </row>
    <row r="3314" spans="3:7" ht="45" x14ac:dyDescent="0.25">
      <c r="C3314" s="11">
        <v>43273</v>
      </c>
      <c r="D3314" s="4" t="s">
        <v>188</v>
      </c>
      <c r="E3314" s="12">
        <v>4910</v>
      </c>
      <c r="F3314" s="12"/>
      <c r="G3314" s="12">
        <v>12</v>
      </c>
    </row>
    <row r="3315" spans="3:7" x14ac:dyDescent="0.25">
      <c r="C3315" s="13">
        <v>43273</v>
      </c>
      <c r="D3315" s="5" t="s">
        <v>8</v>
      </c>
      <c r="E3315" s="14">
        <v>7094</v>
      </c>
      <c r="F3315" s="14"/>
      <c r="G3315" s="14">
        <v>5</v>
      </c>
    </row>
    <row r="3316" spans="3:7" x14ac:dyDescent="0.25">
      <c r="C3316" s="11">
        <v>43273</v>
      </c>
      <c r="D3316" s="4" t="s">
        <v>60</v>
      </c>
      <c r="E3316" s="12">
        <v>7085</v>
      </c>
      <c r="F3316" s="12"/>
      <c r="G3316" s="12">
        <v>3</v>
      </c>
    </row>
    <row r="3317" spans="3:7" ht="30" x14ac:dyDescent="0.25">
      <c r="C3317" s="13">
        <v>43273</v>
      </c>
      <c r="D3317" s="5" t="s">
        <v>5</v>
      </c>
      <c r="E3317" s="14">
        <v>1445</v>
      </c>
      <c r="F3317" s="14"/>
      <c r="G3317" s="14">
        <v>2000</v>
      </c>
    </row>
    <row r="3318" spans="3:7" ht="45" x14ac:dyDescent="0.25">
      <c r="C3318" s="11">
        <v>43273</v>
      </c>
      <c r="D3318" s="4" t="s">
        <v>61</v>
      </c>
      <c r="E3318" s="12">
        <v>874</v>
      </c>
      <c r="F3318" s="12"/>
      <c r="G3318" s="12">
        <v>1</v>
      </c>
    </row>
    <row r="3319" spans="3:7" ht="30" x14ac:dyDescent="0.25">
      <c r="C3319" s="13">
        <v>43273</v>
      </c>
      <c r="D3319" s="5" t="s">
        <v>32</v>
      </c>
      <c r="E3319" s="14">
        <v>4523</v>
      </c>
      <c r="F3319" s="14"/>
      <c r="G3319" s="14">
        <v>10</v>
      </c>
    </row>
    <row r="3320" spans="3:7" x14ac:dyDescent="0.25">
      <c r="C3320" s="11">
        <v>43273</v>
      </c>
      <c r="D3320" s="4" t="s">
        <v>63</v>
      </c>
      <c r="E3320" s="12">
        <v>268</v>
      </c>
      <c r="F3320" s="12"/>
      <c r="G3320" s="12">
        <v>5</v>
      </c>
    </row>
    <row r="3321" spans="3:7" ht="45" x14ac:dyDescent="0.25">
      <c r="C3321" s="13">
        <v>43273</v>
      </c>
      <c r="D3321" s="5" t="s">
        <v>26</v>
      </c>
      <c r="E3321" s="14">
        <v>476</v>
      </c>
      <c r="F3321" s="14"/>
      <c r="G3321" s="14">
        <v>6</v>
      </c>
    </row>
    <row r="3322" spans="3:7" ht="45" x14ac:dyDescent="0.25">
      <c r="C3322" s="11">
        <v>43273</v>
      </c>
      <c r="D3322" s="4" t="s">
        <v>64</v>
      </c>
      <c r="E3322" s="12">
        <v>7623</v>
      </c>
      <c r="F3322" s="12"/>
      <c r="G3322" s="12">
        <v>12</v>
      </c>
    </row>
    <row r="3323" spans="3:7" ht="30" x14ac:dyDescent="0.25">
      <c r="C3323" s="13">
        <v>43273</v>
      </c>
      <c r="D3323" s="5" t="s">
        <v>108</v>
      </c>
      <c r="E3323" s="14" t="s">
        <v>109</v>
      </c>
      <c r="F3323" s="14"/>
      <c r="G3323" s="14">
        <v>1</v>
      </c>
    </row>
    <row r="3324" spans="3:7" ht="30" x14ac:dyDescent="0.25">
      <c r="C3324" s="11">
        <v>43273</v>
      </c>
      <c r="D3324" s="4" t="s">
        <v>65</v>
      </c>
      <c r="E3324" s="12">
        <v>256</v>
      </c>
      <c r="F3324" s="12"/>
      <c r="G3324" s="12">
        <v>5</v>
      </c>
    </row>
    <row r="3325" spans="3:7" ht="30" x14ac:dyDescent="0.25">
      <c r="C3325" s="13">
        <v>43273</v>
      </c>
      <c r="D3325" s="5" t="s">
        <v>219</v>
      </c>
      <c r="E3325" s="14">
        <v>980</v>
      </c>
      <c r="F3325" s="14"/>
      <c r="G3325" s="14">
        <v>50</v>
      </c>
    </row>
    <row r="3326" spans="3:7" ht="30" x14ac:dyDescent="0.25">
      <c r="C3326" s="11">
        <v>43273</v>
      </c>
      <c r="D3326" s="4" t="s">
        <v>220</v>
      </c>
      <c r="E3326" s="12">
        <v>979</v>
      </c>
      <c r="F3326" s="12"/>
      <c r="G3326" s="12">
        <v>50</v>
      </c>
    </row>
    <row r="3327" spans="3:7" ht="30" x14ac:dyDescent="0.25">
      <c r="C3327" s="13">
        <v>43273</v>
      </c>
      <c r="D3327" s="5" t="s">
        <v>108</v>
      </c>
      <c r="E3327" s="14" t="s">
        <v>109</v>
      </c>
      <c r="F3327" s="14"/>
      <c r="G3327" s="14">
        <v>1</v>
      </c>
    </row>
    <row r="3328" spans="3:7" ht="60" x14ac:dyDescent="0.25">
      <c r="C3328" s="11">
        <v>43273</v>
      </c>
      <c r="D3328" s="4" t="s">
        <v>95</v>
      </c>
      <c r="E3328" s="12">
        <v>305</v>
      </c>
      <c r="F3328" s="12"/>
      <c r="G3328" s="12">
        <v>25</v>
      </c>
    </row>
    <row r="3329" spans="3:7" ht="30" x14ac:dyDescent="0.25">
      <c r="C3329" s="13">
        <v>43273</v>
      </c>
      <c r="D3329" s="5" t="s">
        <v>75</v>
      </c>
      <c r="E3329" s="14">
        <v>658</v>
      </c>
      <c r="F3329" s="14"/>
      <c r="G3329" s="14">
        <v>12</v>
      </c>
    </row>
    <row r="3330" spans="3:7" ht="30" x14ac:dyDescent="0.25">
      <c r="C3330" s="11">
        <v>43272</v>
      </c>
      <c r="D3330" s="4" t="s">
        <v>255</v>
      </c>
      <c r="E3330" s="12">
        <v>1002</v>
      </c>
      <c r="F3330" s="12"/>
      <c r="G3330" s="12">
        <v>2</v>
      </c>
    </row>
    <row r="3331" spans="3:7" x14ac:dyDescent="0.25">
      <c r="C3331" s="13">
        <v>43272</v>
      </c>
      <c r="D3331" s="5" t="s">
        <v>20</v>
      </c>
      <c r="E3331" s="14">
        <v>1335</v>
      </c>
      <c r="F3331" s="14"/>
      <c r="G3331" s="14">
        <v>4</v>
      </c>
    </row>
    <row r="3332" spans="3:7" x14ac:dyDescent="0.25">
      <c r="C3332" s="11">
        <v>43272</v>
      </c>
      <c r="D3332" s="4" t="s">
        <v>270</v>
      </c>
      <c r="E3332" s="12">
        <v>3630</v>
      </c>
      <c r="F3332" s="12"/>
      <c r="G3332" s="12">
        <v>1</v>
      </c>
    </row>
    <row r="3333" spans="3:7" ht="30" x14ac:dyDescent="0.25">
      <c r="C3333" s="13">
        <v>43272</v>
      </c>
      <c r="D3333" s="5" t="s">
        <v>320</v>
      </c>
      <c r="E3333" s="14">
        <v>3632</v>
      </c>
      <c r="F3333" s="14"/>
      <c r="G3333" s="14">
        <v>4</v>
      </c>
    </row>
    <row r="3334" spans="3:7" ht="45" x14ac:dyDescent="0.25">
      <c r="C3334" s="11">
        <v>43272</v>
      </c>
      <c r="D3334" s="4" t="s">
        <v>26</v>
      </c>
      <c r="E3334" s="12">
        <v>476</v>
      </c>
      <c r="F3334" s="12"/>
      <c r="G3334" s="12">
        <v>4</v>
      </c>
    </row>
    <row r="3335" spans="3:7" x14ac:dyDescent="0.25">
      <c r="C3335" s="13">
        <v>43272</v>
      </c>
      <c r="D3335" s="5" t="s">
        <v>63</v>
      </c>
      <c r="E3335" s="14">
        <v>268</v>
      </c>
      <c r="F3335" s="14"/>
      <c r="G3335" s="14">
        <v>5</v>
      </c>
    </row>
    <row r="3336" spans="3:7" ht="30" x14ac:dyDescent="0.25">
      <c r="C3336" s="11">
        <v>43272</v>
      </c>
      <c r="D3336" s="4" t="s">
        <v>76</v>
      </c>
      <c r="E3336" s="12">
        <v>1429</v>
      </c>
      <c r="F3336" s="12"/>
      <c r="G3336" s="12">
        <v>29</v>
      </c>
    </row>
    <row r="3337" spans="3:7" ht="30" x14ac:dyDescent="0.25">
      <c r="C3337" s="13">
        <v>43272</v>
      </c>
      <c r="D3337" s="5" t="s">
        <v>77</v>
      </c>
      <c r="E3337" s="14">
        <v>1428</v>
      </c>
      <c r="F3337" s="14">
        <v>11</v>
      </c>
      <c r="G3337" s="14"/>
    </row>
    <row r="3338" spans="3:7" ht="30" x14ac:dyDescent="0.25">
      <c r="C3338" s="11">
        <v>43272</v>
      </c>
      <c r="D3338" s="4" t="s">
        <v>73</v>
      </c>
      <c r="E3338" s="12">
        <v>912</v>
      </c>
      <c r="F3338" s="12"/>
      <c r="G3338" s="12">
        <v>1</v>
      </c>
    </row>
    <row r="3339" spans="3:7" ht="30" x14ac:dyDescent="0.25">
      <c r="C3339" s="13">
        <v>43272</v>
      </c>
      <c r="D3339" s="5" t="s">
        <v>145</v>
      </c>
      <c r="E3339" s="14">
        <v>911</v>
      </c>
      <c r="F3339" s="14"/>
      <c r="G3339" s="14">
        <v>6</v>
      </c>
    </row>
    <row r="3340" spans="3:7" ht="30" x14ac:dyDescent="0.25">
      <c r="C3340" s="11">
        <v>43272</v>
      </c>
      <c r="D3340" s="4" t="s">
        <v>145</v>
      </c>
      <c r="E3340" s="12">
        <v>911</v>
      </c>
      <c r="F3340" s="12">
        <v>3</v>
      </c>
      <c r="G3340" s="12"/>
    </row>
    <row r="3341" spans="3:7" ht="30" x14ac:dyDescent="0.25">
      <c r="C3341" s="13">
        <v>43272</v>
      </c>
      <c r="D3341" s="5" t="s">
        <v>75</v>
      </c>
      <c r="E3341" s="14">
        <v>658</v>
      </c>
      <c r="F3341" s="14"/>
      <c r="G3341" s="14">
        <v>2</v>
      </c>
    </row>
    <row r="3342" spans="3:7" ht="45" x14ac:dyDescent="0.25">
      <c r="C3342" s="11">
        <v>43272</v>
      </c>
      <c r="D3342" s="4" t="s">
        <v>64</v>
      </c>
      <c r="E3342" s="12">
        <v>7623</v>
      </c>
      <c r="F3342" s="12"/>
      <c r="G3342" s="12">
        <v>7</v>
      </c>
    </row>
    <row r="3343" spans="3:7" x14ac:dyDescent="0.25">
      <c r="C3343" s="13">
        <v>43272</v>
      </c>
      <c r="D3343" s="5" t="s">
        <v>83</v>
      </c>
      <c r="E3343" s="14">
        <v>842</v>
      </c>
      <c r="F3343" s="14"/>
      <c r="G3343" s="14">
        <v>2005</v>
      </c>
    </row>
    <row r="3344" spans="3:7" ht="45" x14ac:dyDescent="0.25">
      <c r="C3344" s="11">
        <v>43272</v>
      </c>
      <c r="D3344" s="4" t="s">
        <v>147</v>
      </c>
      <c r="E3344" s="12">
        <v>334</v>
      </c>
      <c r="F3344" s="12"/>
      <c r="G3344" s="12">
        <v>1</v>
      </c>
    </row>
    <row r="3345" spans="3:7" ht="45" x14ac:dyDescent="0.25">
      <c r="C3345" s="13">
        <v>43272</v>
      </c>
      <c r="D3345" s="5" t="s">
        <v>148</v>
      </c>
      <c r="E3345" s="14">
        <v>333</v>
      </c>
      <c r="F3345" s="14"/>
      <c r="G3345" s="14">
        <v>1</v>
      </c>
    </row>
    <row r="3346" spans="3:7" ht="45" x14ac:dyDescent="0.25">
      <c r="C3346" s="11">
        <v>43272</v>
      </c>
      <c r="D3346" s="4" t="s">
        <v>46</v>
      </c>
      <c r="E3346" s="12">
        <v>331</v>
      </c>
      <c r="F3346" s="12"/>
      <c r="G3346" s="12">
        <v>1</v>
      </c>
    </row>
    <row r="3347" spans="3:7" ht="45" x14ac:dyDescent="0.25">
      <c r="C3347" s="13">
        <v>43272</v>
      </c>
      <c r="D3347" s="5" t="s">
        <v>45</v>
      </c>
      <c r="E3347" s="14">
        <v>151</v>
      </c>
      <c r="F3347" s="14"/>
      <c r="G3347" s="14">
        <v>1</v>
      </c>
    </row>
    <row r="3348" spans="3:7" ht="30" x14ac:dyDescent="0.25">
      <c r="C3348" s="11">
        <v>43272</v>
      </c>
      <c r="D3348" s="4" t="s">
        <v>67</v>
      </c>
      <c r="E3348" s="12">
        <v>913</v>
      </c>
      <c r="F3348" s="12">
        <v>1</v>
      </c>
      <c r="G3348" s="12"/>
    </row>
    <row r="3349" spans="3:7" ht="30" x14ac:dyDescent="0.25">
      <c r="C3349" s="13">
        <v>43272</v>
      </c>
      <c r="D3349" s="5" t="s">
        <v>168</v>
      </c>
      <c r="E3349" s="14">
        <v>700</v>
      </c>
      <c r="F3349" s="14">
        <v>1</v>
      </c>
      <c r="G3349" s="14"/>
    </row>
    <row r="3350" spans="3:7" ht="30" x14ac:dyDescent="0.25">
      <c r="C3350" s="11">
        <v>43272</v>
      </c>
      <c r="D3350" s="4" t="s">
        <v>22</v>
      </c>
      <c r="E3350" s="12">
        <v>4330</v>
      </c>
      <c r="F3350" s="12"/>
      <c r="G3350" s="12">
        <v>3</v>
      </c>
    </row>
    <row r="3351" spans="3:7" ht="45" x14ac:dyDescent="0.25">
      <c r="C3351" s="13">
        <v>43272</v>
      </c>
      <c r="D3351" s="5" t="s">
        <v>246</v>
      </c>
      <c r="E3351" s="14">
        <v>10195</v>
      </c>
      <c r="F3351" s="14"/>
      <c r="G3351" s="14">
        <v>1</v>
      </c>
    </row>
    <row r="3352" spans="3:7" ht="30" x14ac:dyDescent="0.25">
      <c r="C3352" s="11">
        <v>43272</v>
      </c>
      <c r="D3352" s="4" t="s">
        <v>344</v>
      </c>
      <c r="E3352" s="12">
        <v>10006</v>
      </c>
      <c r="F3352" s="12"/>
      <c r="G3352" s="12">
        <v>1</v>
      </c>
    </row>
    <row r="3353" spans="3:7" ht="45" x14ac:dyDescent="0.25">
      <c r="C3353" s="13">
        <v>43272</v>
      </c>
      <c r="D3353" s="5" t="s">
        <v>401</v>
      </c>
      <c r="E3353" s="14">
        <v>9546</v>
      </c>
      <c r="F3353" s="14"/>
      <c r="G3353" s="14">
        <v>1</v>
      </c>
    </row>
    <row r="3354" spans="3:7" ht="45" x14ac:dyDescent="0.25">
      <c r="C3354" s="11">
        <v>43272</v>
      </c>
      <c r="D3354" s="4" t="s">
        <v>245</v>
      </c>
      <c r="E3354" s="12">
        <v>10196</v>
      </c>
      <c r="F3354" s="12"/>
      <c r="G3354" s="12">
        <v>1</v>
      </c>
    </row>
    <row r="3355" spans="3:7" x14ac:dyDescent="0.25">
      <c r="C3355" s="13">
        <v>43272</v>
      </c>
      <c r="D3355" s="5" t="s">
        <v>149</v>
      </c>
      <c r="E3355" s="14">
        <v>7979</v>
      </c>
      <c r="F3355" s="14"/>
      <c r="G3355" s="14">
        <v>9</v>
      </c>
    </row>
    <row r="3356" spans="3:7" x14ac:dyDescent="0.25">
      <c r="C3356" s="11">
        <v>43272</v>
      </c>
      <c r="D3356" s="4" t="s">
        <v>507</v>
      </c>
      <c r="E3356" s="12">
        <v>7978</v>
      </c>
      <c r="F3356" s="12"/>
      <c r="G3356" s="12">
        <v>3</v>
      </c>
    </row>
    <row r="3357" spans="3:7" x14ac:dyDescent="0.25">
      <c r="C3357" s="13">
        <v>43272</v>
      </c>
      <c r="D3357" s="5" t="s">
        <v>150</v>
      </c>
      <c r="E3357" s="14">
        <v>7977</v>
      </c>
      <c r="F3357" s="14"/>
      <c r="G3357" s="14">
        <v>4</v>
      </c>
    </row>
    <row r="3358" spans="3:7" x14ac:dyDescent="0.25">
      <c r="C3358" s="11">
        <v>43272</v>
      </c>
      <c r="D3358" s="4" t="s">
        <v>315</v>
      </c>
      <c r="E3358" s="12">
        <v>7976</v>
      </c>
      <c r="F3358" s="12"/>
      <c r="G3358" s="12">
        <v>4</v>
      </c>
    </row>
    <row r="3359" spans="3:7" ht="30" x14ac:dyDescent="0.25">
      <c r="C3359" s="13">
        <v>43272</v>
      </c>
      <c r="D3359" s="5" t="s">
        <v>152</v>
      </c>
      <c r="E3359" s="14">
        <v>4280</v>
      </c>
      <c r="F3359" s="14"/>
      <c r="G3359" s="14">
        <v>1</v>
      </c>
    </row>
    <row r="3360" spans="3:7" ht="30" x14ac:dyDescent="0.25">
      <c r="C3360" s="11">
        <v>43272</v>
      </c>
      <c r="D3360" s="4" t="s">
        <v>102</v>
      </c>
      <c r="E3360" s="12">
        <v>919</v>
      </c>
      <c r="F3360" s="12">
        <v>1</v>
      </c>
      <c r="G3360" s="12"/>
    </row>
    <row r="3361" spans="3:7" ht="45" x14ac:dyDescent="0.25">
      <c r="C3361" s="13">
        <v>43272</v>
      </c>
      <c r="D3361" s="5" t="s">
        <v>258</v>
      </c>
      <c r="E3361" s="14">
        <v>8844</v>
      </c>
      <c r="F3361" s="14"/>
      <c r="G3361" s="14">
        <v>1</v>
      </c>
    </row>
    <row r="3362" spans="3:7" ht="30" x14ac:dyDescent="0.25">
      <c r="C3362" s="11">
        <v>43272</v>
      </c>
      <c r="D3362" s="4" t="s">
        <v>271</v>
      </c>
      <c r="E3362" s="12">
        <v>3625</v>
      </c>
      <c r="F3362" s="12"/>
      <c r="G3362" s="12">
        <v>1</v>
      </c>
    </row>
    <row r="3363" spans="3:7" ht="30" x14ac:dyDescent="0.25">
      <c r="C3363" s="13">
        <v>43272</v>
      </c>
      <c r="D3363" s="5" t="s">
        <v>343</v>
      </c>
      <c r="E3363" s="14">
        <v>9491</v>
      </c>
      <c r="F3363" s="14"/>
      <c r="G3363" s="14">
        <v>1</v>
      </c>
    </row>
    <row r="3364" spans="3:7" ht="45" x14ac:dyDescent="0.25">
      <c r="C3364" s="11">
        <v>43272</v>
      </c>
      <c r="D3364" s="4" t="s">
        <v>377</v>
      </c>
      <c r="E3364" s="12">
        <v>8986</v>
      </c>
      <c r="F3364" s="12"/>
      <c r="G3364" s="12">
        <v>1</v>
      </c>
    </row>
    <row r="3365" spans="3:7" ht="30" x14ac:dyDescent="0.25">
      <c r="C3365" s="13">
        <v>43272</v>
      </c>
      <c r="D3365" s="5" t="s">
        <v>195</v>
      </c>
      <c r="E3365" s="14">
        <v>8314</v>
      </c>
      <c r="F3365" s="14"/>
      <c r="G3365" s="14">
        <v>3</v>
      </c>
    </row>
    <row r="3366" spans="3:7" ht="60" x14ac:dyDescent="0.25">
      <c r="C3366" s="11">
        <v>43272</v>
      </c>
      <c r="D3366" s="4" t="s">
        <v>151</v>
      </c>
      <c r="E3366" s="12">
        <v>5064</v>
      </c>
      <c r="F3366" s="12"/>
      <c r="G3366" s="12">
        <v>1371</v>
      </c>
    </row>
    <row r="3367" spans="3:7" ht="30" x14ac:dyDescent="0.25">
      <c r="C3367" s="13">
        <v>43272</v>
      </c>
      <c r="D3367" s="5" t="s">
        <v>508</v>
      </c>
      <c r="E3367" s="14">
        <v>1610</v>
      </c>
      <c r="F3367" s="14"/>
      <c r="G3367" s="14">
        <v>2</v>
      </c>
    </row>
    <row r="3368" spans="3:7" ht="30" x14ac:dyDescent="0.25">
      <c r="C3368" s="11">
        <v>43272</v>
      </c>
      <c r="D3368" s="4" t="s">
        <v>196</v>
      </c>
      <c r="E3368" s="12">
        <v>705</v>
      </c>
      <c r="F3368" s="12"/>
      <c r="G3368" s="12">
        <v>5</v>
      </c>
    </row>
    <row r="3369" spans="3:7" ht="45" x14ac:dyDescent="0.25">
      <c r="C3369" s="13">
        <v>43272</v>
      </c>
      <c r="D3369" s="5" t="s">
        <v>202</v>
      </c>
      <c r="E3369" s="14">
        <v>693</v>
      </c>
      <c r="F3369" s="14"/>
      <c r="G3369" s="14">
        <v>5</v>
      </c>
    </row>
    <row r="3370" spans="3:7" ht="30" x14ac:dyDescent="0.25">
      <c r="C3370" s="11">
        <v>43272</v>
      </c>
      <c r="D3370" s="4" t="s">
        <v>198</v>
      </c>
      <c r="E3370" s="12">
        <v>681</v>
      </c>
      <c r="F3370" s="12"/>
      <c r="G3370" s="12">
        <v>5</v>
      </c>
    </row>
    <row r="3371" spans="3:7" ht="45" x14ac:dyDescent="0.25">
      <c r="C3371" s="13">
        <v>43272</v>
      </c>
      <c r="D3371" s="5" t="s">
        <v>89</v>
      </c>
      <c r="E3371" s="14">
        <v>155</v>
      </c>
      <c r="F3371" s="14"/>
      <c r="G3371" s="14">
        <v>5</v>
      </c>
    </row>
    <row r="3372" spans="3:7" ht="45" x14ac:dyDescent="0.25">
      <c r="C3372" s="11">
        <v>43272</v>
      </c>
      <c r="D3372" s="4" t="s">
        <v>200</v>
      </c>
      <c r="E3372" s="12">
        <v>680</v>
      </c>
      <c r="F3372" s="12"/>
      <c r="G3372" s="12">
        <v>1</v>
      </c>
    </row>
    <row r="3373" spans="3:7" ht="30" x14ac:dyDescent="0.25">
      <c r="C3373" s="13">
        <v>43272</v>
      </c>
      <c r="D3373" s="5" t="s">
        <v>197</v>
      </c>
      <c r="E3373" s="14">
        <v>678</v>
      </c>
      <c r="F3373" s="14"/>
      <c r="G3373" s="14">
        <v>3</v>
      </c>
    </row>
    <row r="3374" spans="3:7" ht="30" x14ac:dyDescent="0.25">
      <c r="C3374" s="11">
        <v>43272</v>
      </c>
      <c r="D3374" s="4" t="s">
        <v>199</v>
      </c>
      <c r="E3374" s="12">
        <v>676</v>
      </c>
      <c r="F3374" s="12"/>
      <c r="G3374" s="12">
        <v>4</v>
      </c>
    </row>
    <row r="3375" spans="3:7" x14ac:dyDescent="0.25">
      <c r="C3375" s="13">
        <v>43272</v>
      </c>
      <c r="D3375" s="5" t="s">
        <v>467</v>
      </c>
      <c r="E3375" s="14">
        <v>527</v>
      </c>
      <c r="F3375" s="14"/>
      <c r="G3375" s="14">
        <v>1</v>
      </c>
    </row>
    <row r="3376" spans="3:7" ht="30" x14ac:dyDescent="0.25">
      <c r="C3376" s="11">
        <v>43272</v>
      </c>
      <c r="D3376" s="4" t="s">
        <v>298</v>
      </c>
      <c r="E3376" s="12">
        <v>10057</v>
      </c>
      <c r="F3376" s="12"/>
      <c r="G3376" s="12">
        <v>2</v>
      </c>
    </row>
    <row r="3377" spans="3:7" ht="45" x14ac:dyDescent="0.25">
      <c r="C3377" s="13">
        <v>43272</v>
      </c>
      <c r="D3377" s="5" t="s">
        <v>88</v>
      </c>
      <c r="E3377" s="14">
        <v>4277</v>
      </c>
      <c r="F3377" s="14"/>
      <c r="G3377" s="14">
        <v>1</v>
      </c>
    </row>
    <row r="3378" spans="3:7" ht="30" x14ac:dyDescent="0.25">
      <c r="C3378" s="11">
        <v>43272</v>
      </c>
      <c r="D3378" s="4" t="s">
        <v>99</v>
      </c>
      <c r="E3378" s="12">
        <v>4275</v>
      </c>
      <c r="F3378" s="12"/>
      <c r="G3378" s="12">
        <v>1</v>
      </c>
    </row>
    <row r="3379" spans="3:7" x14ac:dyDescent="0.25">
      <c r="C3379" s="13">
        <v>43272</v>
      </c>
      <c r="D3379" s="5" t="s">
        <v>90</v>
      </c>
      <c r="E3379" s="14">
        <v>1467</v>
      </c>
      <c r="F3379" s="14"/>
      <c r="G3379" s="14">
        <v>5</v>
      </c>
    </row>
    <row r="3380" spans="3:7" x14ac:dyDescent="0.25">
      <c r="C3380" s="11">
        <v>43272</v>
      </c>
      <c r="D3380" s="4" t="s">
        <v>91</v>
      </c>
      <c r="E3380" s="12">
        <v>1465</v>
      </c>
      <c r="F3380" s="12"/>
      <c r="G3380" s="12">
        <v>1</v>
      </c>
    </row>
    <row r="3381" spans="3:7" ht="45" x14ac:dyDescent="0.25">
      <c r="C3381" s="13">
        <v>43272</v>
      </c>
      <c r="D3381" s="5" t="s">
        <v>70</v>
      </c>
      <c r="E3381" s="14">
        <v>5112</v>
      </c>
      <c r="F3381" s="14"/>
      <c r="G3381" s="14">
        <v>1</v>
      </c>
    </row>
    <row r="3382" spans="3:7" ht="30" x14ac:dyDescent="0.25">
      <c r="C3382" s="11">
        <v>43272</v>
      </c>
      <c r="D3382" s="4" t="s">
        <v>509</v>
      </c>
      <c r="E3382" s="12">
        <v>4196</v>
      </c>
      <c r="F3382" s="12">
        <v>1</v>
      </c>
      <c r="G3382" s="12"/>
    </row>
    <row r="3383" spans="3:7" ht="45" x14ac:dyDescent="0.25">
      <c r="C3383" s="13">
        <v>43272</v>
      </c>
      <c r="D3383" s="5" t="s">
        <v>161</v>
      </c>
      <c r="E3383" s="14">
        <v>588</v>
      </c>
      <c r="F3383" s="14"/>
      <c r="G3383" s="14">
        <v>2</v>
      </c>
    </row>
    <row r="3384" spans="3:7" ht="30" x14ac:dyDescent="0.25">
      <c r="C3384" s="11">
        <v>43272</v>
      </c>
      <c r="D3384" s="4" t="s">
        <v>437</v>
      </c>
      <c r="E3384" s="12">
        <v>433</v>
      </c>
      <c r="F3384" s="12"/>
      <c r="G3384" s="12">
        <v>4</v>
      </c>
    </row>
    <row r="3385" spans="3:7" ht="45" x14ac:dyDescent="0.25">
      <c r="C3385" s="13">
        <v>43272</v>
      </c>
      <c r="D3385" s="5" t="s">
        <v>156</v>
      </c>
      <c r="E3385" s="14">
        <v>1471</v>
      </c>
      <c r="F3385" s="14"/>
      <c r="G3385" s="14">
        <v>1</v>
      </c>
    </row>
    <row r="3386" spans="3:7" ht="45" x14ac:dyDescent="0.25">
      <c r="C3386" s="11">
        <v>43272</v>
      </c>
      <c r="D3386" s="4" t="s">
        <v>156</v>
      </c>
      <c r="E3386" s="12">
        <v>1470</v>
      </c>
      <c r="F3386" s="12"/>
      <c r="G3386" s="12">
        <v>1</v>
      </c>
    </row>
    <row r="3387" spans="3:7" ht="60" x14ac:dyDescent="0.25">
      <c r="C3387" s="13">
        <v>43272</v>
      </c>
      <c r="D3387" s="5" t="s">
        <v>428</v>
      </c>
      <c r="E3387" s="14">
        <v>1469</v>
      </c>
      <c r="F3387" s="14"/>
      <c r="G3387" s="14">
        <v>2</v>
      </c>
    </row>
    <row r="3388" spans="3:7" ht="30" x14ac:dyDescent="0.25">
      <c r="C3388" s="11">
        <v>43272</v>
      </c>
      <c r="D3388" s="4" t="s">
        <v>243</v>
      </c>
      <c r="E3388" s="12" t="s">
        <v>244</v>
      </c>
      <c r="F3388" s="12"/>
      <c r="G3388" s="12">
        <v>1</v>
      </c>
    </row>
    <row r="3389" spans="3:7" ht="30" x14ac:dyDescent="0.25">
      <c r="C3389" s="13">
        <v>43272</v>
      </c>
      <c r="D3389" s="5" t="s">
        <v>76</v>
      </c>
      <c r="E3389" s="14">
        <v>1429</v>
      </c>
      <c r="F3389" s="14"/>
      <c r="G3389" s="14">
        <v>2</v>
      </c>
    </row>
    <row r="3390" spans="3:7" ht="30" x14ac:dyDescent="0.25">
      <c r="C3390" s="11">
        <v>43272</v>
      </c>
      <c r="D3390" s="4" t="s">
        <v>271</v>
      </c>
      <c r="E3390" s="12">
        <v>3625</v>
      </c>
      <c r="F3390" s="12"/>
      <c r="G3390" s="12">
        <v>1</v>
      </c>
    </row>
    <row r="3391" spans="3:7" ht="45" x14ac:dyDescent="0.25">
      <c r="C3391" s="13">
        <v>43272</v>
      </c>
      <c r="D3391" s="5" t="s">
        <v>191</v>
      </c>
      <c r="E3391" s="14">
        <v>304</v>
      </c>
      <c r="F3391" s="14"/>
      <c r="G3391" s="14">
        <v>6</v>
      </c>
    </row>
    <row r="3392" spans="3:7" ht="60" x14ac:dyDescent="0.25">
      <c r="C3392" s="11">
        <v>43272</v>
      </c>
      <c r="D3392" s="4" t="s">
        <v>510</v>
      </c>
      <c r="E3392" s="12">
        <v>808</v>
      </c>
      <c r="F3392" s="12"/>
      <c r="G3392" s="12">
        <v>1</v>
      </c>
    </row>
    <row r="3393" spans="3:7" ht="30" x14ac:dyDescent="0.25">
      <c r="C3393" s="13">
        <v>43272</v>
      </c>
      <c r="D3393" s="5" t="s">
        <v>67</v>
      </c>
      <c r="E3393" s="14">
        <v>913</v>
      </c>
      <c r="F3393" s="14"/>
      <c r="G3393" s="14">
        <v>2</v>
      </c>
    </row>
    <row r="3394" spans="3:7" ht="30" x14ac:dyDescent="0.25">
      <c r="C3394" s="11">
        <v>43272</v>
      </c>
      <c r="D3394" s="4" t="s">
        <v>209</v>
      </c>
      <c r="E3394" s="12">
        <v>174</v>
      </c>
      <c r="F3394" s="12"/>
      <c r="G3394" s="12">
        <v>6</v>
      </c>
    </row>
    <row r="3395" spans="3:7" ht="60" x14ac:dyDescent="0.25">
      <c r="C3395" s="13">
        <v>43272</v>
      </c>
      <c r="D3395" s="5" t="s">
        <v>104</v>
      </c>
      <c r="E3395" s="14">
        <v>1613</v>
      </c>
      <c r="F3395" s="14"/>
      <c r="G3395" s="14">
        <v>200</v>
      </c>
    </row>
    <row r="3396" spans="3:7" ht="30" x14ac:dyDescent="0.25">
      <c r="C3396" s="11">
        <v>43272</v>
      </c>
      <c r="D3396" s="4" t="s">
        <v>57</v>
      </c>
      <c r="E3396" s="12">
        <v>8825</v>
      </c>
      <c r="F3396" s="12"/>
      <c r="G3396" s="12">
        <v>10</v>
      </c>
    </row>
    <row r="3397" spans="3:7" ht="30" x14ac:dyDescent="0.25">
      <c r="C3397" s="13">
        <v>43272</v>
      </c>
      <c r="D3397" s="5" t="s">
        <v>218</v>
      </c>
      <c r="E3397" s="14">
        <v>981</v>
      </c>
      <c r="F3397" s="14"/>
      <c r="G3397" s="14">
        <v>100</v>
      </c>
    </row>
    <row r="3398" spans="3:7" ht="45" x14ac:dyDescent="0.25">
      <c r="C3398" s="11">
        <v>43272</v>
      </c>
      <c r="D3398" s="4" t="s">
        <v>88</v>
      </c>
      <c r="E3398" s="12">
        <v>4277</v>
      </c>
      <c r="F3398" s="12">
        <v>20</v>
      </c>
      <c r="G3398" s="12"/>
    </row>
    <row r="3399" spans="3:7" ht="45" x14ac:dyDescent="0.25">
      <c r="C3399" s="13">
        <v>43272</v>
      </c>
      <c r="D3399" s="5" t="s">
        <v>191</v>
      </c>
      <c r="E3399" s="14">
        <v>304</v>
      </c>
      <c r="F3399" s="14"/>
      <c r="G3399" s="14">
        <v>6</v>
      </c>
    </row>
    <row r="3400" spans="3:7" x14ac:dyDescent="0.25">
      <c r="C3400" s="11">
        <v>43272</v>
      </c>
      <c r="D3400" s="4" t="s">
        <v>83</v>
      </c>
      <c r="E3400" s="12">
        <v>842</v>
      </c>
      <c r="F3400" s="12"/>
      <c r="G3400" s="12">
        <v>36</v>
      </c>
    </row>
    <row r="3401" spans="3:7" ht="45" x14ac:dyDescent="0.25">
      <c r="C3401" s="13">
        <v>43272</v>
      </c>
      <c r="D3401" s="5" t="s">
        <v>377</v>
      </c>
      <c r="E3401" s="14">
        <v>8986</v>
      </c>
      <c r="F3401" s="14"/>
      <c r="G3401" s="14">
        <v>10</v>
      </c>
    </row>
    <row r="3402" spans="3:7" ht="30" x14ac:dyDescent="0.25">
      <c r="C3402" s="11">
        <v>43271</v>
      </c>
      <c r="D3402" s="4" t="s">
        <v>430</v>
      </c>
      <c r="E3402" s="12">
        <v>4893</v>
      </c>
      <c r="F3402" s="12">
        <v>3</v>
      </c>
      <c r="G3402" s="12"/>
    </row>
    <row r="3403" spans="3:7" ht="30" x14ac:dyDescent="0.25">
      <c r="C3403" s="13">
        <v>43271</v>
      </c>
      <c r="D3403" s="5" t="s">
        <v>317</v>
      </c>
      <c r="E3403" s="14">
        <v>982</v>
      </c>
      <c r="F3403" s="14">
        <v>100</v>
      </c>
      <c r="G3403" s="14"/>
    </row>
    <row r="3404" spans="3:7" ht="30" x14ac:dyDescent="0.25">
      <c r="C3404" s="11">
        <v>43271</v>
      </c>
      <c r="D3404" s="4" t="s">
        <v>219</v>
      </c>
      <c r="E3404" s="12">
        <v>980</v>
      </c>
      <c r="F3404" s="12">
        <v>1200</v>
      </c>
      <c r="G3404" s="12"/>
    </row>
    <row r="3405" spans="3:7" ht="30" x14ac:dyDescent="0.25">
      <c r="C3405" s="13">
        <v>43271</v>
      </c>
      <c r="D3405" s="5" t="s">
        <v>218</v>
      </c>
      <c r="E3405" s="14">
        <v>981</v>
      </c>
      <c r="F3405" s="14">
        <v>800</v>
      </c>
      <c r="G3405" s="14"/>
    </row>
    <row r="3406" spans="3:7" ht="30" x14ac:dyDescent="0.25">
      <c r="C3406" s="11">
        <v>43271</v>
      </c>
      <c r="D3406" s="4" t="s">
        <v>22</v>
      </c>
      <c r="E3406" s="12">
        <v>4330</v>
      </c>
      <c r="F3406" s="12"/>
      <c r="G3406" s="12">
        <v>1</v>
      </c>
    </row>
    <row r="3407" spans="3:7" ht="30" x14ac:dyDescent="0.25">
      <c r="C3407" s="13">
        <v>43271</v>
      </c>
      <c r="D3407" s="5" t="s">
        <v>77</v>
      </c>
      <c r="E3407" s="14">
        <v>1428</v>
      </c>
      <c r="F3407" s="14"/>
      <c r="G3407" s="14">
        <v>10</v>
      </c>
    </row>
    <row r="3408" spans="3:7" ht="45" x14ac:dyDescent="0.25">
      <c r="C3408" s="11">
        <v>43271</v>
      </c>
      <c r="D3408" s="4" t="s">
        <v>35</v>
      </c>
      <c r="E3408" s="12">
        <v>4911</v>
      </c>
      <c r="F3408" s="12"/>
      <c r="G3408" s="12">
        <v>48</v>
      </c>
    </row>
    <row r="3409" spans="3:7" x14ac:dyDescent="0.25">
      <c r="C3409" s="13">
        <v>43271</v>
      </c>
      <c r="D3409" s="5" t="s">
        <v>201</v>
      </c>
      <c r="E3409" s="14">
        <v>8764</v>
      </c>
      <c r="F3409" s="14"/>
      <c r="G3409" s="14">
        <v>6</v>
      </c>
    </row>
    <row r="3410" spans="3:7" ht="45" x14ac:dyDescent="0.25">
      <c r="C3410" s="11">
        <v>43271</v>
      </c>
      <c r="D3410" s="4" t="s">
        <v>35</v>
      </c>
      <c r="E3410" s="12">
        <v>4911</v>
      </c>
      <c r="F3410" s="12">
        <v>144</v>
      </c>
      <c r="G3410" s="12"/>
    </row>
    <row r="3411" spans="3:7" ht="45" x14ac:dyDescent="0.25">
      <c r="C3411" s="13">
        <v>43271</v>
      </c>
      <c r="D3411" s="5" t="s">
        <v>9</v>
      </c>
      <c r="E3411" s="14">
        <v>180</v>
      </c>
      <c r="F3411" s="14">
        <v>20</v>
      </c>
      <c r="G3411" s="14"/>
    </row>
    <row r="3412" spans="3:7" ht="30" x14ac:dyDescent="0.25">
      <c r="C3412" s="11">
        <v>43271</v>
      </c>
      <c r="D3412" s="4" t="s">
        <v>58</v>
      </c>
      <c r="E3412" s="12">
        <v>8824</v>
      </c>
      <c r="F3412" s="12">
        <v>20</v>
      </c>
      <c r="G3412" s="12"/>
    </row>
    <row r="3413" spans="3:7" ht="30" x14ac:dyDescent="0.25">
      <c r="C3413" s="13">
        <v>43271</v>
      </c>
      <c r="D3413" s="5" t="s">
        <v>57</v>
      </c>
      <c r="E3413" s="14">
        <v>8825</v>
      </c>
      <c r="F3413" s="14">
        <v>30</v>
      </c>
      <c r="G3413" s="14"/>
    </row>
    <row r="3414" spans="3:7" ht="45" x14ac:dyDescent="0.25">
      <c r="C3414" s="11">
        <v>43271</v>
      </c>
      <c r="D3414" s="4" t="s">
        <v>61</v>
      </c>
      <c r="E3414" s="12">
        <v>874</v>
      </c>
      <c r="F3414" s="12">
        <v>10</v>
      </c>
      <c r="G3414" s="12"/>
    </row>
    <row r="3415" spans="3:7" x14ac:dyDescent="0.25">
      <c r="C3415" s="13">
        <v>43271</v>
      </c>
      <c r="D3415" s="5" t="s">
        <v>8</v>
      </c>
      <c r="E3415" s="14">
        <v>7094</v>
      </c>
      <c r="F3415" s="14">
        <v>30</v>
      </c>
      <c r="G3415" s="14"/>
    </row>
    <row r="3416" spans="3:7" x14ac:dyDescent="0.25">
      <c r="C3416" s="11">
        <v>43271</v>
      </c>
      <c r="D3416" s="4" t="s">
        <v>201</v>
      </c>
      <c r="E3416" s="12">
        <v>8764</v>
      </c>
      <c r="F3416" s="12">
        <v>40</v>
      </c>
      <c r="G3416" s="12"/>
    </row>
    <row r="3417" spans="3:7" ht="30" x14ac:dyDescent="0.25">
      <c r="C3417" s="13">
        <v>43271</v>
      </c>
      <c r="D3417" s="5" t="s">
        <v>423</v>
      </c>
      <c r="E3417" s="14">
        <v>7907</v>
      </c>
      <c r="F3417" s="14"/>
      <c r="G3417" s="14">
        <v>1</v>
      </c>
    </row>
    <row r="3418" spans="3:7" ht="30" x14ac:dyDescent="0.25">
      <c r="C3418" s="11">
        <v>43271</v>
      </c>
      <c r="D3418" s="4" t="s">
        <v>65</v>
      </c>
      <c r="E3418" s="12">
        <v>256</v>
      </c>
      <c r="F3418" s="12">
        <v>1</v>
      </c>
      <c r="G3418" s="12"/>
    </row>
    <row r="3419" spans="3:7" ht="30" x14ac:dyDescent="0.25">
      <c r="C3419" s="13">
        <v>43271</v>
      </c>
      <c r="D3419" s="5" t="s">
        <v>65</v>
      </c>
      <c r="E3419" s="14">
        <v>256</v>
      </c>
      <c r="F3419" s="14">
        <v>1</v>
      </c>
      <c r="G3419" s="14"/>
    </row>
    <row r="3420" spans="3:7" ht="30" x14ac:dyDescent="0.25">
      <c r="C3420" s="11">
        <v>43271</v>
      </c>
      <c r="D3420" s="4" t="s">
        <v>22</v>
      </c>
      <c r="E3420" s="12">
        <v>4330</v>
      </c>
      <c r="F3420" s="12"/>
      <c r="G3420" s="12">
        <v>1</v>
      </c>
    </row>
    <row r="3421" spans="3:7" ht="45" x14ac:dyDescent="0.25">
      <c r="C3421" s="13">
        <v>43271</v>
      </c>
      <c r="D3421" s="5" t="s">
        <v>88</v>
      </c>
      <c r="E3421" s="14">
        <v>4277</v>
      </c>
      <c r="F3421" s="14"/>
      <c r="G3421" s="14">
        <v>1</v>
      </c>
    </row>
    <row r="3422" spans="3:7" ht="30" x14ac:dyDescent="0.25">
      <c r="C3422" s="11">
        <v>43271</v>
      </c>
      <c r="D3422" s="4" t="s">
        <v>99</v>
      </c>
      <c r="E3422" s="12">
        <v>4275</v>
      </c>
      <c r="F3422" s="12"/>
      <c r="G3422" s="12">
        <v>1</v>
      </c>
    </row>
    <row r="3423" spans="3:7" ht="30" x14ac:dyDescent="0.25">
      <c r="C3423" s="13">
        <v>43271</v>
      </c>
      <c r="D3423" s="5" t="s">
        <v>65</v>
      </c>
      <c r="E3423" s="14">
        <v>256</v>
      </c>
      <c r="F3423" s="14"/>
      <c r="G3423" s="14">
        <v>1</v>
      </c>
    </row>
    <row r="3424" spans="3:7" ht="30" x14ac:dyDescent="0.25">
      <c r="C3424" s="11">
        <v>43271</v>
      </c>
      <c r="D3424" s="4" t="s">
        <v>126</v>
      </c>
      <c r="E3424" s="12">
        <v>4738</v>
      </c>
      <c r="F3424" s="12"/>
      <c r="G3424" s="12">
        <v>1</v>
      </c>
    </row>
    <row r="3425" spans="3:7" ht="30" x14ac:dyDescent="0.25">
      <c r="C3425" s="13">
        <v>43271</v>
      </c>
      <c r="D3425" s="5" t="s">
        <v>22</v>
      </c>
      <c r="E3425" s="14">
        <v>4330</v>
      </c>
      <c r="F3425" s="14"/>
      <c r="G3425" s="14">
        <v>1</v>
      </c>
    </row>
    <row r="3426" spans="3:7" ht="45" x14ac:dyDescent="0.25">
      <c r="C3426" s="11">
        <v>43271</v>
      </c>
      <c r="D3426" s="4" t="s">
        <v>233</v>
      </c>
      <c r="E3426" s="12">
        <v>4909</v>
      </c>
      <c r="F3426" s="12"/>
      <c r="G3426" s="12">
        <v>2</v>
      </c>
    </row>
    <row r="3427" spans="3:7" x14ac:dyDescent="0.25">
      <c r="C3427" s="13">
        <v>43271</v>
      </c>
      <c r="D3427" s="5" t="s">
        <v>34</v>
      </c>
      <c r="E3427" s="14">
        <v>520</v>
      </c>
      <c r="F3427" s="14"/>
      <c r="G3427" s="14">
        <v>2</v>
      </c>
    </row>
    <row r="3428" spans="3:7" x14ac:dyDescent="0.25">
      <c r="C3428" s="11">
        <v>43271</v>
      </c>
      <c r="D3428" s="4" t="s">
        <v>27</v>
      </c>
      <c r="E3428" s="12">
        <v>537</v>
      </c>
      <c r="F3428" s="12"/>
      <c r="G3428" s="12">
        <v>1</v>
      </c>
    </row>
    <row r="3429" spans="3:7" ht="45" x14ac:dyDescent="0.25">
      <c r="C3429" s="13">
        <v>43271</v>
      </c>
      <c r="D3429" s="5" t="s">
        <v>29</v>
      </c>
      <c r="E3429" s="14">
        <v>610</v>
      </c>
      <c r="F3429" s="14"/>
      <c r="G3429" s="14">
        <v>1</v>
      </c>
    </row>
    <row r="3430" spans="3:7" ht="30" x14ac:dyDescent="0.25">
      <c r="C3430" s="11">
        <v>43271</v>
      </c>
      <c r="D3430" s="4" t="s">
        <v>30</v>
      </c>
      <c r="E3430" s="12">
        <v>609</v>
      </c>
      <c r="F3430" s="12"/>
      <c r="G3430" s="12">
        <v>2</v>
      </c>
    </row>
    <row r="3431" spans="3:7" ht="30" x14ac:dyDescent="0.25">
      <c r="C3431" s="13">
        <v>43271</v>
      </c>
      <c r="D3431" s="5" t="s">
        <v>259</v>
      </c>
      <c r="E3431" s="14">
        <v>644</v>
      </c>
      <c r="F3431" s="14"/>
      <c r="G3431" s="14">
        <v>1</v>
      </c>
    </row>
    <row r="3432" spans="3:7" x14ac:dyDescent="0.25">
      <c r="C3432" s="11">
        <v>43271</v>
      </c>
      <c r="D3432" s="4" t="s">
        <v>237</v>
      </c>
      <c r="E3432" s="12">
        <v>643</v>
      </c>
      <c r="F3432" s="12"/>
      <c r="G3432" s="12">
        <v>1</v>
      </c>
    </row>
    <row r="3433" spans="3:7" ht="30" x14ac:dyDescent="0.25">
      <c r="C3433" s="13">
        <v>43271</v>
      </c>
      <c r="D3433" s="5" t="s">
        <v>238</v>
      </c>
      <c r="E3433" s="14">
        <v>4519</v>
      </c>
      <c r="F3433" s="14"/>
      <c r="G3433" s="14">
        <v>2</v>
      </c>
    </row>
    <row r="3434" spans="3:7" ht="30" x14ac:dyDescent="0.25">
      <c r="C3434" s="11">
        <v>43271</v>
      </c>
      <c r="D3434" s="4" t="s">
        <v>240</v>
      </c>
      <c r="E3434" s="12">
        <v>4520</v>
      </c>
      <c r="F3434" s="12"/>
      <c r="G3434" s="12">
        <v>1</v>
      </c>
    </row>
    <row r="3435" spans="3:7" ht="30" x14ac:dyDescent="0.25">
      <c r="C3435" s="13">
        <v>43271</v>
      </c>
      <c r="D3435" s="5" t="s">
        <v>54</v>
      </c>
      <c r="E3435" s="14">
        <v>7825</v>
      </c>
      <c r="F3435" s="14"/>
      <c r="G3435" s="14">
        <v>1</v>
      </c>
    </row>
    <row r="3436" spans="3:7" ht="30" x14ac:dyDescent="0.25">
      <c r="C3436" s="11">
        <v>43271</v>
      </c>
      <c r="D3436" s="4" t="s">
        <v>57</v>
      </c>
      <c r="E3436" s="12">
        <v>8825</v>
      </c>
      <c r="F3436" s="12"/>
      <c r="G3436" s="12">
        <v>2</v>
      </c>
    </row>
    <row r="3437" spans="3:7" ht="30" x14ac:dyDescent="0.25">
      <c r="C3437" s="13">
        <v>43271</v>
      </c>
      <c r="D3437" s="5" t="s">
        <v>58</v>
      </c>
      <c r="E3437" s="14">
        <v>8824</v>
      </c>
      <c r="F3437" s="14"/>
      <c r="G3437" s="14">
        <v>1</v>
      </c>
    </row>
    <row r="3438" spans="3:7" ht="30" x14ac:dyDescent="0.25">
      <c r="C3438" s="11">
        <v>43271</v>
      </c>
      <c r="D3438" s="4" t="s">
        <v>59</v>
      </c>
      <c r="E3438" s="12">
        <v>8823</v>
      </c>
      <c r="F3438" s="12"/>
      <c r="G3438" s="12">
        <v>1</v>
      </c>
    </row>
    <row r="3439" spans="3:7" ht="45" x14ac:dyDescent="0.25">
      <c r="C3439" s="13">
        <v>43271</v>
      </c>
      <c r="D3439" s="5" t="s">
        <v>221</v>
      </c>
      <c r="E3439" s="14">
        <v>4907</v>
      </c>
      <c r="F3439" s="14"/>
      <c r="G3439" s="14">
        <v>12</v>
      </c>
    </row>
    <row r="3440" spans="3:7" x14ac:dyDescent="0.25">
      <c r="C3440" s="11">
        <v>43271</v>
      </c>
      <c r="D3440" s="4" t="s">
        <v>60</v>
      </c>
      <c r="E3440" s="12">
        <v>7085</v>
      </c>
      <c r="F3440" s="12"/>
      <c r="G3440" s="12">
        <v>2</v>
      </c>
    </row>
    <row r="3441" spans="3:7" ht="45" x14ac:dyDescent="0.25">
      <c r="C3441" s="13">
        <v>43271</v>
      </c>
      <c r="D3441" s="5" t="s">
        <v>61</v>
      </c>
      <c r="E3441" s="14">
        <v>874</v>
      </c>
      <c r="F3441" s="14"/>
      <c r="G3441" s="14">
        <v>3</v>
      </c>
    </row>
    <row r="3442" spans="3:7" ht="30" x14ac:dyDescent="0.25">
      <c r="C3442" s="11">
        <v>43271</v>
      </c>
      <c r="D3442" s="4" t="s">
        <v>32</v>
      </c>
      <c r="E3442" s="12">
        <v>4523</v>
      </c>
      <c r="F3442" s="12"/>
      <c r="G3442" s="12">
        <v>10</v>
      </c>
    </row>
    <row r="3443" spans="3:7" ht="30" x14ac:dyDescent="0.25">
      <c r="C3443" s="13">
        <v>43271</v>
      </c>
      <c r="D3443" s="5" t="s">
        <v>167</v>
      </c>
      <c r="E3443" s="14">
        <v>1587</v>
      </c>
      <c r="F3443" s="14"/>
      <c r="G3443" s="14">
        <v>3</v>
      </c>
    </row>
    <row r="3444" spans="3:7" ht="45" x14ac:dyDescent="0.25">
      <c r="C3444" s="11">
        <v>43271</v>
      </c>
      <c r="D3444" s="4" t="s">
        <v>55</v>
      </c>
      <c r="E3444" s="12">
        <v>8385</v>
      </c>
      <c r="F3444" s="12"/>
      <c r="G3444" s="12">
        <v>10</v>
      </c>
    </row>
    <row r="3445" spans="3:7" ht="45" x14ac:dyDescent="0.25">
      <c r="C3445" s="13">
        <v>43271</v>
      </c>
      <c r="D3445" s="5" t="s">
        <v>55</v>
      </c>
      <c r="E3445" s="14">
        <v>8385</v>
      </c>
      <c r="F3445" s="14">
        <v>10</v>
      </c>
      <c r="G3445" s="14"/>
    </row>
    <row r="3446" spans="3:7" ht="30" x14ac:dyDescent="0.25">
      <c r="C3446" s="11">
        <v>43271</v>
      </c>
      <c r="D3446" s="4" t="s">
        <v>5</v>
      </c>
      <c r="E3446" s="12">
        <v>1445</v>
      </c>
      <c r="F3446" s="12"/>
      <c r="G3446" s="12">
        <v>100</v>
      </c>
    </row>
    <row r="3447" spans="3:7" ht="30" x14ac:dyDescent="0.25">
      <c r="C3447" s="13">
        <v>43271</v>
      </c>
      <c r="D3447" s="5" t="s">
        <v>21</v>
      </c>
      <c r="E3447" s="14">
        <v>4864</v>
      </c>
      <c r="F3447" s="14"/>
      <c r="G3447" s="14">
        <v>2</v>
      </c>
    </row>
    <row r="3448" spans="3:7" ht="30" x14ac:dyDescent="0.25">
      <c r="C3448" s="11">
        <v>43271</v>
      </c>
      <c r="D3448" s="4" t="s">
        <v>50</v>
      </c>
      <c r="E3448" s="12">
        <v>1446</v>
      </c>
      <c r="F3448" s="12"/>
      <c r="G3448" s="12">
        <v>2000</v>
      </c>
    </row>
    <row r="3449" spans="3:7" ht="30" x14ac:dyDescent="0.25">
      <c r="C3449" s="13">
        <v>43271</v>
      </c>
      <c r="D3449" s="5" t="s">
        <v>49</v>
      </c>
      <c r="E3449" s="14">
        <v>5082</v>
      </c>
      <c r="F3449" s="14"/>
      <c r="G3449" s="14">
        <v>500</v>
      </c>
    </row>
    <row r="3450" spans="3:7" x14ac:dyDescent="0.25">
      <c r="C3450" s="11">
        <v>43271</v>
      </c>
      <c r="D3450" s="4" t="s">
        <v>207</v>
      </c>
      <c r="E3450" s="12">
        <v>7935</v>
      </c>
      <c r="F3450" s="12"/>
      <c r="G3450" s="12">
        <v>1</v>
      </c>
    </row>
    <row r="3451" spans="3:7" x14ac:dyDescent="0.25">
      <c r="C3451" s="13">
        <v>43271</v>
      </c>
      <c r="D3451" s="5" t="s">
        <v>20</v>
      </c>
      <c r="E3451" s="14">
        <v>1335</v>
      </c>
      <c r="F3451" s="14"/>
      <c r="G3451" s="14">
        <v>10</v>
      </c>
    </row>
    <row r="3452" spans="3:7" ht="30" x14ac:dyDescent="0.25">
      <c r="C3452" s="11">
        <v>43271</v>
      </c>
      <c r="D3452" s="4" t="s">
        <v>54</v>
      </c>
      <c r="E3452" s="12">
        <v>7825</v>
      </c>
      <c r="F3452" s="12"/>
      <c r="G3452" s="12">
        <v>3</v>
      </c>
    </row>
    <row r="3453" spans="3:7" ht="30" x14ac:dyDescent="0.25">
      <c r="C3453" s="13">
        <v>43271</v>
      </c>
      <c r="D3453" s="5" t="s">
        <v>126</v>
      </c>
      <c r="E3453" s="14">
        <v>4738</v>
      </c>
      <c r="F3453" s="14"/>
      <c r="G3453" s="14">
        <v>12</v>
      </c>
    </row>
    <row r="3454" spans="3:7" x14ac:dyDescent="0.25">
      <c r="C3454" s="11">
        <v>43271</v>
      </c>
      <c r="D3454" s="4" t="s">
        <v>8</v>
      </c>
      <c r="E3454" s="12">
        <v>7094</v>
      </c>
      <c r="F3454" s="12"/>
      <c r="G3454" s="12">
        <v>7</v>
      </c>
    </row>
    <row r="3455" spans="3:7" x14ac:dyDescent="0.25">
      <c r="C3455" s="13">
        <v>43271</v>
      </c>
      <c r="D3455" s="5" t="s">
        <v>60</v>
      </c>
      <c r="E3455" s="14">
        <v>7085</v>
      </c>
      <c r="F3455" s="14"/>
      <c r="G3455" s="14">
        <v>10</v>
      </c>
    </row>
    <row r="3456" spans="3:7" ht="45" x14ac:dyDescent="0.25">
      <c r="C3456" s="11">
        <v>43271</v>
      </c>
      <c r="D3456" s="4" t="s">
        <v>256</v>
      </c>
      <c r="E3456" s="12">
        <v>768</v>
      </c>
      <c r="F3456" s="12"/>
      <c r="G3456" s="12">
        <v>2</v>
      </c>
    </row>
    <row r="3457" spans="3:7" ht="45" x14ac:dyDescent="0.25">
      <c r="C3457" s="13">
        <v>43271</v>
      </c>
      <c r="D3457" s="5" t="s">
        <v>41</v>
      </c>
      <c r="E3457" s="14">
        <v>765</v>
      </c>
      <c r="F3457" s="14"/>
      <c r="G3457" s="14">
        <v>2</v>
      </c>
    </row>
    <row r="3458" spans="3:7" ht="45" x14ac:dyDescent="0.25">
      <c r="C3458" s="11">
        <v>43271</v>
      </c>
      <c r="D3458" s="4" t="s">
        <v>189</v>
      </c>
      <c r="E3458" s="12">
        <v>766</v>
      </c>
      <c r="F3458" s="12"/>
      <c r="G3458" s="12">
        <v>2</v>
      </c>
    </row>
    <row r="3459" spans="3:7" ht="45" x14ac:dyDescent="0.25">
      <c r="C3459" s="13">
        <v>43271</v>
      </c>
      <c r="D3459" s="5" t="s">
        <v>381</v>
      </c>
      <c r="E3459" s="14">
        <v>2018</v>
      </c>
      <c r="F3459" s="14"/>
      <c r="G3459" s="14">
        <v>1</v>
      </c>
    </row>
    <row r="3460" spans="3:7" ht="45" x14ac:dyDescent="0.25">
      <c r="C3460" s="11">
        <v>43271</v>
      </c>
      <c r="D3460" s="4" t="s">
        <v>288</v>
      </c>
      <c r="E3460" s="12">
        <v>434</v>
      </c>
      <c r="F3460" s="12"/>
      <c r="G3460" s="12">
        <v>2</v>
      </c>
    </row>
    <row r="3461" spans="3:7" ht="30" x14ac:dyDescent="0.25">
      <c r="C3461" s="13">
        <v>43271</v>
      </c>
      <c r="D3461" s="5" t="s">
        <v>33</v>
      </c>
      <c r="E3461" s="14">
        <v>392</v>
      </c>
      <c r="F3461" s="14"/>
      <c r="G3461" s="14">
        <v>1</v>
      </c>
    </row>
    <row r="3462" spans="3:7" ht="30" x14ac:dyDescent="0.25">
      <c r="C3462" s="11">
        <v>43271</v>
      </c>
      <c r="D3462" s="4" t="s">
        <v>57</v>
      </c>
      <c r="E3462" s="12">
        <v>8825</v>
      </c>
      <c r="F3462" s="12"/>
      <c r="G3462" s="12">
        <v>4</v>
      </c>
    </row>
    <row r="3463" spans="3:7" ht="30" x14ac:dyDescent="0.25">
      <c r="C3463" s="13">
        <v>43271</v>
      </c>
      <c r="D3463" s="5" t="s">
        <v>58</v>
      </c>
      <c r="E3463" s="14">
        <v>8824</v>
      </c>
      <c r="F3463" s="14"/>
      <c r="G3463" s="14">
        <v>6</v>
      </c>
    </row>
    <row r="3464" spans="3:7" ht="45" x14ac:dyDescent="0.25">
      <c r="C3464" s="11">
        <v>43271</v>
      </c>
      <c r="D3464" s="4" t="s">
        <v>221</v>
      </c>
      <c r="E3464" s="12">
        <v>4907</v>
      </c>
      <c r="F3464" s="12"/>
      <c r="G3464" s="12">
        <v>12</v>
      </c>
    </row>
    <row r="3465" spans="3:7" ht="45" x14ac:dyDescent="0.25">
      <c r="C3465" s="13">
        <v>43271</v>
      </c>
      <c r="D3465" s="5" t="s">
        <v>188</v>
      </c>
      <c r="E3465" s="14">
        <v>4910</v>
      </c>
      <c r="F3465" s="14"/>
      <c r="G3465" s="14">
        <v>24</v>
      </c>
    </row>
    <row r="3466" spans="3:7" ht="30" x14ac:dyDescent="0.25">
      <c r="C3466" s="11">
        <v>43271</v>
      </c>
      <c r="D3466" s="4" t="s">
        <v>65</v>
      </c>
      <c r="E3466" s="12">
        <v>256</v>
      </c>
      <c r="F3466" s="12"/>
      <c r="G3466" s="12">
        <v>2</v>
      </c>
    </row>
    <row r="3467" spans="3:7" ht="45" x14ac:dyDescent="0.25">
      <c r="C3467" s="13">
        <v>43271</v>
      </c>
      <c r="D3467" s="5" t="s">
        <v>188</v>
      </c>
      <c r="E3467" s="14">
        <v>4910</v>
      </c>
      <c r="F3467" s="14"/>
      <c r="G3467" s="14">
        <v>1</v>
      </c>
    </row>
    <row r="3468" spans="3:7" x14ac:dyDescent="0.25">
      <c r="C3468" s="11">
        <v>43271</v>
      </c>
      <c r="D3468" s="4" t="s">
        <v>83</v>
      </c>
      <c r="E3468" s="12">
        <v>842</v>
      </c>
      <c r="F3468" s="12"/>
      <c r="G3468" s="12">
        <v>1</v>
      </c>
    </row>
    <row r="3469" spans="3:7" ht="30" x14ac:dyDescent="0.25">
      <c r="C3469" s="13">
        <v>43271</v>
      </c>
      <c r="D3469" s="5" t="s">
        <v>5</v>
      </c>
      <c r="E3469" s="14">
        <v>1445</v>
      </c>
      <c r="F3469" s="14"/>
      <c r="G3469" s="14">
        <v>100</v>
      </c>
    </row>
    <row r="3470" spans="3:7" ht="30" x14ac:dyDescent="0.25">
      <c r="C3470" s="11">
        <v>43271</v>
      </c>
      <c r="D3470" s="4" t="s">
        <v>52</v>
      </c>
      <c r="E3470" s="12">
        <v>4863</v>
      </c>
      <c r="F3470" s="12"/>
      <c r="G3470" s="12">
        <v>2</v>
      </c>
    </row>
    <row r="3471" spans="3:7" ht="30" x14ac:dyDescent="0.25">
      <c r="C3471" s="13">
        <v>43270</v>
      </c>
      <c r="D3471" s="5" t="s">
        <v>242</v>
      </c>
      <c r="E3471" s="14">
        <v>276</v>
      </c>
      <c r="F3471" s="14"/>
      <c r="G3471" s="14">
        <v>2</v>
      </c>
    </row>
    <row r="3472" spans="3:7" ht="30" x14ac:dyDescent="0.25">
      <c r="C3472" s="11">
        <v>43270</v>
      </c>
      <c r="D3472" s="4" t="s">
        <v>131</v>
      </c>
      <c r="E3472" s="12">
        <v>8310</v>
      </c>
      <c r="F3472" s="12"/>
      <c r="G3472" s="12">
        <v>1</v>
      </c>
    </row>
    <row r="3473" spans="3:7" ht="30" x14ac:dyDescent="0.25">
      <c r="C3473" s="13">
        <v>43270</v>
      </c>
      <c r="D3473" s="5" t="s">
        <v>126</v>
      </c>
      <c r="E3473" s="14">
        <v>4738</v>
      </c>
      <c r="F3473" s="14"/>
      <c r="G3473" s="14">
        <v>1</v>
      </c>
    </row>
    <row r="3474" spans="3:7" ht="45" x14ac:dyDescent="0.25">
      <c r="C3474" s="11">
        <v>43270</v>
      </c>
      <c r="D3474" s="4" t="s">
        <v>188</v>
      </c>
      <c r="E3474" s="12">
        <v>4910</v>
      </c>
      <c r="F3474" s="12"/>
      <c r="G3474" s="12">
        <v>36</v>
      </c>
    </row>
    <row r="3475" spans="3:7" x14ac:dyDescent="0.25">
      <c r="C3475" s="13">
        <v>43270</v>
      </c>
      <c r="D3475" s="5" t="s">
        <v>128</v>
      </c>
      <c r="E3475" s="14">
        <v>7358</v>
      </c>
      <c r="F3475" s="14"/>
      <c r="G3475" s="14">
        <v>1</v>
      </c>
    </row>
    <row r="3476" spans="3:7" ht="30" x14ac:dyDescent="0.25">
      <c r="C3476" s="11">
        <v>43270</v>
      </c>
      <c r="D3476" s="4" t="s">
        <v>100</v>
      </c>
      <c r="E3476" s="12" t="s">
        <v>101</v>
      </c>
      <c r="F3476" s="12"/>
      <c r="G3476" s="12">
        <v>1</v>
      </c>
    </row>
    <row r="3477" spans="3:7" ht="30" x14ac:dyDescent="0.25">
      <c r="C3477" s="13">
        <v>43270</v>
      </c>
      <c r="D3477" s="5" t="s">
        <v>157</v>
      </c>
      <c r="E3477" s="14">
        <v>918</v>
      </c>
      <c r="F3477" s="14"/>
      <c r="G3477" s="14">
        <v>4</v>
      </c>
    </row>
    <row r="3478" spans="3:7" ht="45" x14ac:dyDescent="0.25">
      <c r="C3478" s="11">
        <v>43270</v>
      </c>
      <c r="D3478" s="4" t="s">
        <v>188</v>
      </c>
      <c r="E3478" s="12">
        <v>4910</v>
      </c>
      <c r="F3478" s="12"/>
      <c r="G3478" s="12">
        <v>1</v>
      </c>
    </row>
    <row r="3479" spans="3:7" ht="30" x14ac:dyDescent="0.25">
      <c r="C3479" s="13">
        <v>43270</v>
      </c>
      <c r="D3479" s="5" t="s">
        <v>126</v>
      </c>
      <c r="E3479" s="14">
        <v>4738</v>
      </c>
      <c r="F3479" s="14"/>
      <c r="G3479" s="14">
        <v>1</v>
      </c>
    </row>
    <row r="3480" spans="3:7" ht="45" x14ac:dyDescent="0.25">
      <c r="C3480" s="11">
        <v>43270</v>
      </c>
      <c r="D3480" s="4" t="s">
        <v>94</v>
      </c>
      <c r="E3480" s="12">
        <v>289</v>
      </c>
      <c r="F3480" s="12"/>
      <c r="G3480" s="12">
        <v>3</v>
      </c>
    </row>
    <row r="3481" spans="3:7" ht="30" x14ac:dyDescent="0.25">
      <c r="C3481" s="13">
        <v>43270</v>
      </c>
      <c r="D3481" s="5" t="s">
        <v>396</v>
      </c>
      <c r="E3481" s="14" t="s">
        <v>397</v>
      </c>
      <c r="F3481" s="14">
        <v>1</v>
      </c>
      <c r="G3481" s="14"/>
    </row>
    <row r="3482" spans="3:7" ht="30" x14ac:dyDescent="0.25">
      <c r="C3482" s="11">
        <v>43270</v>
      </c>
      <c r="D3482" s="4" t="s">
        <v>108</v>
      </c>
      <c r="E3482" s="12" t="s">
        <v>109</v>
      </c>
      <c r="F3482" s="12">
        <v>5</v>
      </c>
      <c r="G3482" s="12"/>
    </row>
    <row r="3483" spans="3:7" ht="45" x14ac:dyDescent="0.25">
      <c r="C3483" s="13">
        <v>43270</v>
      </c>
      <c r="D3483" s="5" t="s">
        <v>188</v>
      </c>
      <c r="E3483" s="14">
        <v>4910</v>
      </c>
      <c r="F3483" s="14">
        <v>144</v>
      </c>
      <c r="G3483" s="14"/>
    </row>
    <row r="3484" spans="3:7" x14ac:dyDescent="0.25">
      <c r="C3484" s="11">
        <v>43270</v>
      </c>
      <c r="D3484" s="4" t="s">
        <v>230</v>
      </c>
      <c r="E3484" s="12">
        <v>7359</v>
      </c>
      <c r="F3484" s="12"/>
      <c r="G3484" s="12">
        <v>1</v>
      </c>
    </row>
    <row r="3485" spans="3:7" ht="30" x14ac:dyDescent="0.25">
      <c r="C3485" s="13">
        <v>43270</v>
      </c>
      <c r="D3485" s="5" t="s">
        <v>139</v>
      </c>
      <c r="E3485" s="14">
        <v>3628</v>
      </c>
      <c r="F3485" s="14"/>
      <c r="G3485" s="14">
        <v>1</v>
      </c>
    </row>
    <row r="3486" spans="3:7" ht="30" x14ac:dyDescent="0.25">
      <c r="C3486" s="11">
        <v>43270</v>
      </c>
      <c r="D3486" s="4" t="s">
        <v>77</v>
      </c>
      <c r="E3486" s="12">
        <v>1428</v>
      </c>
      <c r="F3486" s="12"/>
      <c r="G3486" s="12">
        <v>2</v>
      </c>
    </row>
    <row r="3487" spans="3:7" ht="30" x14ac:dyDescent="0.25">
      <c r="C3487" s="13">
        <v>43270</v>
      </c>
      <c r="D3487" s="5" t="s">
        <v>209</v>
      </c>
      <c r="E3487" s="14">
        <v>174</v>
      </c>
      <c r="F3487" s="14"/>
      <c r="G3487" s="14">
        <v>1</v>
      </c>
    </row>
    <row r="3488" spans="3:7" ht="45" x14ac:dyDescent="0.25">
      <c r="C3488" s="11">
        <v>43270</v>
      </c>
      <c r="D3488" s="4" t="s">
        <v>41</v>
      </c>
      <c r="E3488" s="12">
        <v>765</v>
      </c>
      <c r="F3488" s="12"/>
      <c r="G3488" s="12">
        <v>1</v>
      </c>
    </row>
    <row r="3489" spans="3:7" ht="30" x14ac:dyDescent="0.25">
      <c r="C3489" s="13">
        <v>43269</v>
      </c>
      <c r="D3489" s="5" t="s">
        <v>354</v>
      </c>
      <c r="E3489" s="14">
        <v>8798</v>
      </c>
      <c r="F3489" s="14"/>
      <c r="G3489" s="14">
        <v>3</v>
      </c>
    </row>
    <row r="3490" spans="3:7" x14ac:dyDescent="0.25">
      <c r="C3490" s="11">
        <v>43269</v>
      </c>
      <c r="D3490" s="4" t="s">
        <v>511</v>
      </c>
      <c r="E3490" s="12">
        <v>298</v>
      </c>
      <c r="F3490" s="12"/>
      <c r="G3490" s="12">
        <v>1</v>
      </c>
    </row>
    <row r="3491" spans="3:7" x14ac:dyDescent="0.25">
      <c r="C3491" s="13">
        <v>43269</v>
      </c>
      <c r="D3491" s="5" t="s">
        <v>133</v>
      </c>
      <c r="E3491" s="14">
        <v>5728</v>
      </c>
      <c r="F3491" s="14"/>
      <c r="G3491" s="14">
        <v>3</v>
      </c>
    </row>
    <row r="3492" spans="3:7" ht="30" x14ac:dyDescent="0.25">
      <c r="C3492" s="11">
        <v>43269</v>
      </c>
      <c r="D3492" s="4" t="s">
        <v>65</v>
      </c>
      <c r="E3492" s="12">
        <v>256</v>
      </c>
      <c r="F3492" s="12"/>
      <c r="G3492" s="12">
        <v>1</v>
      </c>
    </row>
    <row r="3493" spans="3:7" ht="30" x14ac:dyDescent="0.25">
      <c r="C3493" s="13">
        <v>43269</v>
      </c>
      <c r="D3493" s="5" t="s">
        <v>271</v>
      </c>
      <c r="E3493" s="14">
        <v>3625</v>
      </c>
      <c r="F3493" s="14"/>
      <c r="G3493" s="14">
        <v>1</v>
      </c>
    </row>
    <row r="3494" spans="3:7" x14ac:dyDescent="0.25">
      <c r="C3494" s="11">
        <v>43269</v>
      </c>
      <c r="D3494" s="4" t="s">
        <v>235</v>
      </c>
      <c r="E3494" s="12">
        <v>7998</v>
      </c>
      <c r="F3494" s="12">
        <v>120</v>
      </c>
      <c r="G3494" s="12"/>
    </row>
    <row r="3495" spans="3:7" x14ac:dyDescent="0.25">
      <c r="C3495" s="13">
        <v>43269</v>
      </c>
      <c r="D3495" s="5" t="s">
        <v>234</v>
      </c>
      <c r="E3495" s="14">
        <v>8000</v>
      </c>
      <c r="F3495" s="14">
        <v>120</v>
      </c>
      <c r="G3495" s="14"/>
    </row>
    <row r="3496" spans="3:7" ht="45" x14ac:dyDescent="0.25">
      <c r="C3496" s="11">
        <v>43269</v>
      </c>
      <c r="D3496" s="4" t="s">
        <v>161</v>
      </c>
      <c r="E3496" s="12">
        <v>588</v>
      </c>
      <c r="F3496" s="12"/>
      <c r="G3496" s="12">
        <v>1</v>
      </c>
    </row>
    <row r="3497" spans="3:7" ht="30" x14ac:dyDescent="0.25">
      <c r="C3497" s="13">
        <v>43269</v>
      </c>
      <c r="D3497" s="5" t="s">
        <v>171</v>
      </c>
      <c r="E3497" s="14" t="s">
        <v>172</v>
      </c>
      <c r="F3497" s="14"/>
      <c r="G3497" s="14">
        <v>1</v>
      </c>
    </row>
    <row r="3498" spans="3:7" ht="30" x14ac:dyDescent="0.25">
      <c r="C3498" s="11">
        <v>43269</v>
      </c>
      <c r="D3498" s="4" t="s">
        <v>178</v>
      </c>
      <c r="E3498" s="12" t="s">
        <v>179</v>
      </c>
      <c r="F3498" s="12">
        <v>1</v>
      </c>
      <c r="G3498" s="12"/>
    </row>
    <row r="3499" spans="3:7" x14ac:dyDescent="0.25">
      <c r="C3499" s="13">
        <v>43269</v>
      </c>
      <c r="D3499" s="5" t="s">
        <v>103</v>
      </c>
      <c r="E3499" s="14">
        <v>7366</v>
      </c>
      <c r="F3499" s="14"/>
      <c r="G3499" s="14">
        <v>2</v>
      </c>
    </row>
    <row r="3500" spans="3:7" x14ac:dyDescent="0.25">
      <c r="C3500" s="11">
        <v>43269</v>
      </c>
      <c r="D3500" s="4" t="s">
        <v>435</v>
      </c>
      <c r="E3500" s="12">
        <v>4350</v>
      </c>
      <c r="F3500" s="12"/>
      <c r="G3500" s="12">
        <v>1</v>
      </c>
    </row>
    <row r="3501" spans="3:7" x14ac:dyDescent="0.25">
      <c r="C3501" s="13">
        <v>43269</v>
      </c>
      <c r="D3501" s="5" t="s">
        <v>103</v>
      </c>
      <c r="E3501" s="14">
        <v>7366</v>
      </c>
      <c r="F3501" s="14"/>
      <c r="G3501" s="14">
        <v>5</v>
      </c>
    </row>
    <row r="3502" spans="3:7" x14ac:dyDescent="0.25">
      <c r="C3502" s="11">
        <v>43269</v>
      </c>
      <c r="D3502" s="4" t="s">
        <v>206</v>
      </c>
      <c r="E3502" s="12">
        <v>7999</v>
      </c>
      <c r="F3502" s="12"/>
      <c r="G3502" s="12">
        <v>20</v>
      </c>
    </row>
    <row r="3503" spans="3:7" ht="45" x14ac:dyDescent="0.25">
      <c r="C3503" s="13">
        <v>43269</v>
      </c>
      <c r="D3503" s="5" t="s">
        <v>221</v>
      </c>
      <c r="E3503" s="14">
        <v>4907</v>
      </c>
      <c r="F3503" s="14"/>
      <c r="G3503" s="14">
        <v>12</v>
      </c>
    </row>
    <row r="3504" spans="3:7" ht="30" x14ac:dyDescent="0.25">
      <c r="C3504" s="11">
        <v>43269</v>
      </c>
      <c r="D3504" s="4" t="s">
        <v>42</v>
      </c>
      <c r="E3504" s="12">
        <v>187</v>
      </c>
      <c r="F3504" s="12"/>
      <c r="G3504" s="12">
        <v>100</v>
      </c>
    </row>
    <row r="3505" spans="3:7" ht="30" x14ac:dyDescent="0.25">
      <c r="C3505" s="13">
        <v>43269</v>
      </c>
      <c r="D3505" s="5" t="s">
        <v>219</v>
      </c>
      <c r="E3505" s="14">
        <v>980</v>
      </c>
      <c r="F3505" s="14"/>
      <c r="G3505" s="14">
        <v>50</v>
      </c>
    </row>
    <row r="3506" spans="3:7" ht="45" x14ac:dyDescent="0.25">
      <c r="C3506" s="11">
        <v>43269</v>
      </c>
      <c r="D3506" s="4" t="s">
        <v>148</v>
      </c>
      <c r="E3506" s="12">
        <v>333</v>
      </c>
      <c r="F3506" s="12"/>
      <c r="G3506" s="12">
        <v>3</v>
      </c>
    </row>
    <row r="3507" spans="3:7" ht="45" x14ac:dyDescent="0.25">
      <c r="C3507" s="13">
        <v>43269</v>
      </c>
      <c r="D3507" s="5" t="s">
        <v>232</v>
      </c>
      <c r="E3507" s="14">
        <v>332</v>
      </c>
      <c r="F3507" s="14"/>
      <c r="G3507" s="14">
        <v>2</v>
      </c>
    </row>
    <row r="3508" spans="3:7" ht="45" x14ac:dyDescent="0.25">
      <c r="C3508" s="11">
        <v>43269</v>
      </c>
      <c r="D3508" s="4" t="s">
        <v>46</v>
      </c>
      <c r="E3508" s="12">
        <v>331</v>
      </c>
      <c r="F3508" s="12"/>
      <c r="G3508" s="12">
        <v>1</v>
      </c>
    </row>
    <row r="3509" spans="3:7" ht="45" x14ac:dyDescent="0.25">
      <c r="C3509" s="13">
        <v>43269</v>
      </c>
      <c r="D3509" s="5" t="s">
        <v>45</v>
      </c>
      <c r="E3509" s="14">
        <v>151</v>
      </c>
      <c r="F3509" s="14"/>
      <c r="G3509" s="14">
        <v>2</v>
      </c>
    </row>
    <row r="3510" spans="3:7" ht="30" x14ac:dyDescent="0.25">
      <c r="C3510" s="11">
        <v>43269</v>
      </c>
      <c r="D3510" s="4" t="s">
        <v>332</v>
      </c>
      <c r="E3510" s="12">
        <v>1573</v>
      </c>
      <c r="F3510" s="12"/>
      <c r="G3510" s="12">
        <v>40</v>
      </c>
    </row>
    <row r="3511" spans="3:7" ht="30" x14ac:dyDescent="0.25">
      <c r="C3511" s="13">
        <v>43269</v>
      </c>
      <c r="D3511" s="5" t="s">
        <v>310</v>
      </c>
      <c r="E3511" s="14">
        <v>8920</v>
      </c>
      <c r="F3511" s="14"/>
      <c r="G3511" s="14">
        <v>1</v>
      </c>
    </row>
    <row r="3512" spans="3:7" ht="45" x14ac:dyDescent="0.25">
      <c r="C3512" s="11">
        <v>43269</v>
      </c>
      <c r="D3512" s="4" t="s">
        <v>29</v>
      </c>
      <c r="E3512" s="12">
        <v>610</v>
      </c>
      <c r="F3512" s="12"/>
      <c r="G3512" s="12">
        <v>1</v>
      </c>
    </row>
    <row r="3513" spans="3:7" ht="30" x14ac:dyDescent="0.25">
      <c r="C3513" s="13">
        <v>43269</v>
      </c>
      <c r="D3513" s="5" t="s">
        <v>30</v>
      </c>
      <c r="E3513" s="14">
        <v>609</v>
      </c>
      <c r="F3513" s="14"/>
      <c r="G3513" s="14">
        <v>4</v>
      </c>
    </row>
    <row r="3514" spans="3:7" ht="30" x14ac:dyDescent="0.25">
      <c r="C3514" s="11">
        <v>43269</v>
      </c>
      <c r="D3514" s="4" t="s">
        <v>259</v>
      </c>
      <c r="E3514" s="12">
        <v>644</v>
      </c>
      <c r="F3514" s="12"/>
      <c r="G3514" s="12">
        <v>2</v>
      </c>
    </row>
    <row r="3515" spans="3:7" ht="30" x14ac:dyDescent="0.25">
      <c r="C3515" s="13">
        <v>43269</v>
      </c>
      <c r="D3515" s="5" t="s">
        <v>240</v>
      </c>
      <c r="E3515" s="14">
        <v>4520</v>
      </c>
      <c r="F3515" s="14"/>
      <c r="G3515" s="14">
        <v>1</v>
      </c>
    </row>
    <row r="3516" spans="3:7" ht="30" x14ac:dyDescent="0.25">
      <c r="C3516" s="11">
        <v>43269</v>
      </c>
      <c r="D3516" s="4" t="s">
        <v>33</v>
      </c>
      <c r="E3516" s="12">
        <v>392</v>
      </c>
      <c r="F3516" s="12"/>
      <c r="G3516" s="12">
        <v>1</v>
      </c>
    </row>
    <row r="3517" spans="3:7" ht="30" x14ac:dyDescent="0.25">
      <c r="C3517" s="13">
        <v>43269</v>
      </c>
      <c r="D3517" s="5" t="s">
        <v>56</v>
      </c>
      <c r="E3517" s="14">
        <v>2270</v>
      </c>
      <c r="F3517" s="14"/>
      <c r="G3517" s="14">
        <v>1</v>
      </c>
    </row>
    <row r="3518" spans="3:7" ht="30" x14ac:dyDescent="0.25">
      <c r="C3518" s="11">
        <v>43269</v>
      </c>
      <c r="D3518" s="4" t="s">
        <v>241</v>
      </c>
      <c r="E3518" s="12">
        <v>2269</v>
      </c>
      <c r="F3518" s="12"/>
      <c r="G3518" s="12">
        <v>2</v>
      </c>
    </row>
    <row r="3519" spans="3:7" ht="30" x14ac:dyDescent="0.25">
      <c r="C3519" s="13">
        <v>43269</v>
      </c>
      <c r="D3519" s="5" t="s">
        <v>57</v>
      </c>
      <c r="E3519" s="14">
        <v>8825</v>
      </c>
      <c r="F3519" s="14"/>
      <c r="G3519" s="14">
        <v>1</v>
      </c>
    </row>
    <row r="3520" spans="3:7" ht="30" x14ac:dyDescent="0.25">
      <c r="C3520" s="11">
        <v>43269</v>
      </c>
      <c r="D3520" s="4" t="s">
        <v>58</v>
      </c>
      <c r="E3520" s="12">
        <v>8824</v>
      </c>
      <c r="F3520" s="12"/>
      <c r="G3520" s="12">
        <v>2</v>
      </c>
    </row>
    <row r="3521" spans="3:7" ht="30" x14ac:dyDescent="0.25">
      <c r="C3521" s="13">
        <v>43269</v>
      </c>
      <c r="D3521" s="5" t="s">
        <v>59</v>
      </c>
      <c r="E3521" s="14">
        <v>8823</v>
      </c>
      <c r="F3521" s="14"/>
      <c r="G3521" s="14">
        <v>1</v>
      </c>
    </row>
    <row r="3522" spans="3:7" x14ac:dyDescent="0.25">
      <c r="C3522" s="11">
        <v>43269</v>
      </c>
      <c r="D3522" s="4" t="s">
        <v>8</v>
      </c>
      <c r="E3522" s="12">
        <v>7094</v>
      </c>
      <c r="F3522" s="12"/>
      <c r="G3522" s="12">
        <v>1</v>
      </c>
    </row>
    <row r="3523" spans="3:7" x14ac:dyDescent="0.25">
      <c r="C3523" s="13">
        <v>43269</v>
      </c>
      <c r="D3523" s="5" t="s">
        <v>60</v>
      </c>
      <c r="E3523" s="14">
        <v>7085</v>
      </c>
      <c r="F3523" s="14"/>
      <c r="G3523" s="14">
        <v>2</v>
      </c>
    </row>
    <row r="3524" spans="3:7" ht="30" x14ac:dyDescent="0.25">
      <c r="C3524" s="11">
        <v>43269</v>
      </c>
      <c r="D3524" s="4" t="s">
        <v>5</v>
      </c>
      <c r="E3524" s="12">
        <v>1445</v>
      </c>
      <c r="F3524" s="12"/>
      <c r="G3524" s="12">
        <v>1000</v>
      </c>
    </row>
    <row r="3525" spans="3:7" ht="45" x14ac:dyDescent="0.25">
      <c r="C3525" s="13">
        <v>43269</v>
      </c>
      <c r="D3525" s="5" t="s">
        <v>61</v>
      </c>
      <c r="E3525" s="14">
        <v>874</v>
      </c>
      <c r="F3525" s="14"/>
      <c r="G3525" s="14">
        <v>2</v>
      </c>
    </row>
    <row r="3526" spans="3:7" ht="30" x14ac:dyDescent="0.25">
      <c r="C3526" s="11">
        <v>43269</v>
      </c>
      <c r="D3526" s="4" t="s">
        <v>62</v>
      </c>
      <c r="E3526" s="12">
        <v>1661</v>
      </c>
      <c r="F3526" s="12"/>
      <c r="G3526" s="12">
        <v>12</v>
      </c>
    </row>
    <row r="3527" spans="3:7" ht="30" x14ac:dyDescent="0.25">
      <c r="C3527" s="13">
        <v>43269</v>
      </c>
      <c r="D3527" s="5" t="s">
        <v>32</v>
      </c>
      <c r="E3527" s="14">
        <v>4523</v>
      </c>
      <c r="F3527" s="14"/>
      <c r="G3527" s="14">
        <v>10</v>
      </c>
    </row>
    <row r="3528" spans="3:7" ht="45" x14ac:dyDescent="0.25">
      <c r="C3528" s="11">
        <v>43269</v>
      </c>
      <c r="D3528" s="4" t="s">
        <v>64</v>
      </c>
      <c r="E3528" s="12">
        <v>7623</v>
      </c>
      <c r="F3528" s="12"/>
      <c r="G3528" s="12">
        <v>6</v>
      </c>
    </row>
    <row r="3529" spans="3:7" ht="30" x14ac:dyDescent="0.25">
      <c r="C3529" s="13">
        <v>43269</v>
      </c>
      <c r="D3529" s="5" t="s">
        <v>76</v>
      </c>
      <c r="E3529" s="14">
        <v>1429</v>
      </c>
      <c r="F3529" s="14"/>
      <c r="G3529" s="14">
        <v>1</v>
      </c>
    </row>
    <row r="3530" spans="3:7" ht="30" x14ac:dyDescent="0.25">
      <c r="C3530" s="11">
        <v>43267</v>
      </c>
      <c r="D3530" s="4" t="s">
        <v>157</v>
      </c>
      <c r="E3530" s="12">
        <v>918</v>
      </c>
      <c r="F3530" s="12"/>
      <c r="G3530" s="12">
        <v>1</v>
      </c>
    </row>
    <row r="3531" spans="3:7" ht="60" x14ac:dyDescent="0.25">
      <c r="C3531" s="13">
        <v>43266</v>
      </c>
      <c r="D3531" s="5" t="s">
        <v>81</v>
      </c>
      <c r="E3531" s="14">
        <v>8957</v>
      </c>
      <c r="F3531" s="14">
        <v>4</v>
      </c>
      <c r="G3531" s="14"/>
    </row>
    <row r="3532" spans="3:7" ht="30" x14ac:dyDescent="0.25">
      <c r="C3532" s="11">
        <v>43266</v>
      </c>
      <c r="D3532" s="4" t="s">
        <v>157</v>
      </c>
      <c r="E3532" s="12">
        <v>918</v>
      </c>
      <c r="F3532" s="12">
        <v>20</v>
      </c>
      <c r="G3532" s="12"/>
    </row>
    <row r="3533" spans="3:7" ht="30" x14ac:dyDescent="0.25">
      <c r="C3533" s="13">
        <v>43266</v>
      </c>
      <c r="D3533" s="5" t="s">
        <v>99</v>
      </c>
      <c r="E3533" s="14">
        <v>4275</v>
      </c>
      <c r="F3533" s="14">
        <v>10</v>
      </c>
      <c r="G3533" s="14"/>
    </row>
    <row r="3534" spans="3:7" x14ac:dyDescent="0.25">
      <c r="C3534" s="11">
        <v>43266</v>
      </c>
      <c r="D3534" s="4" t="s">
        <v>305</v>
      </c>
      <c r="E3534" s="12">
        <v>7079</v>
      </c>
      <c r="F3534" s="12">
        <v>30</v>
      </c>
      <c r="G3534" s="12"/>
    </row>
    <row r="3535" spans="3:7" x14ac:dyDescent="0.25">
      <c r="C3535" s="13">
        <v>43266</v>
      </c>
      <c r="D3535" s="5" t="s">
        <v>304</v>
      </c>
      <c r="E3535" s="14">
        <v>7081</v>
      </c>
      <c r="F3535" s="14">
        <v>20</v>
      </c>
      <c r="G3535" s="14"/>
    </row>
    <row r="3536" spans="3:7" ht="30" x14ac:dyDescent="0.25">
      <c r="C3536" s="11">
        <v>43266</v>
      </c>
      <c r="D3536" s="4" t="s">
        <v>65</v>
      </c>
      <c r="E3536" s="12">
        <v>256</v>
      </c>
      <c r="F3536" s="12">
        <v>5</v>
      </c>
      <c r="G3536" s="12"/>
    </row>
    <row r="3537" spans="3:7" ht="30" x14ac:dyDescent="0.25">
      <c r="C3537" s="13">
        <v>43266</v>
      </c>
      <c r="D3537" s="5" t="s">
        <v>65</v>
      </c>
      <c r="E3537" s="14">
        <v>256</v>
      </c>
      <c r="F3537" s="14">
        <v>5</v>
      </c>
      <c r="G3537" s="14"/>
    </row>
    <row r="3538" spans="3:7" ht="30" x14ac:dyDescent="0.25">
      <c r="C3538" s="11">
        <v>43266</v>
      </c>
      <c r="D3538" s="4" t="s">
        <v>65</v>
      </c>
      <c r="E3538" s="12">
        <v>256</v>
      </c>
      <c r="F3538" s="12">
        <v>5</v>
      </c>
      <c r="G3538" s="12"/>
    </row>
    <row r="3539" spans="3:7" x14ac:dyDescent="0.25">
      <c r="C3539" s="13">
        <v>43266</v>
      </c>
      <c r="D3539" s="5" t="s">
        <v>63</v>
      </c>
      <c r="E3539" s="14">
        <v>268</v>
      </c>
      <c r="F3539" s="14"/>
      <c r="G3539" s="14">
        <v>10</v>
      </c>
    </row>
    <row r="3540" spans="3:7" x14ac:dyDescent="0.25">
      <c r="C3540" s="11">
        <v>43266</v>
      </c>
      <c r="D3540" s="4" t="s">
        <v>63</v>
      </c>
      <c r="E3540" s="12">
        <v>268</v>
      </c>
      <c r="F3540" s="12">
        <v>10</v>
      </c>
      <c r="G3540" s="12"/>
    </row>
    <row r="3541" spans="3:7" ht="75" x14ac:dyDescent="0.25">
      <c r="C3541" s="13">
        <v>43266</v>
      </c>
      <c r="D3541" s="5" t="s">
        <v>85</v>
      </c>
      <c r="E3541" s="14">
        <v>728</v>
      </c>
      <c r="F3541" s="14"/>
      <c r="G3541" s="14">
        <v>2</v>
      </c>
    </row>
    <row r="3542" spans="3:7" ht="75" x14ac:dyDescent="0.25">
      <c r="C3542" s="11">
        <v>43266</v>
      </c>
      <c r="D3542" s="4" t="s">
        <v>38</v>
      </c>
      <c r="E3542" s="12">
        <v>551</v>
      </c>
      <c r="F3542" s="12"/>
      <c r="G3542" s="12">
        <v>1</v>
      </c>
    </row>
    <row r="3543" spans="3:7" ht="60" x14ac:dyDescent="0.25">
      <c r="C3543" s="13">
        <v>43266</v>
      </c>
      <c r="D3543" s="5" t="s">
        <v>95</v>
      </c>
      <c r="E3543" s="14">
        <v>305</v>
      </c>
      <c r="F3543" s="14"/>
      <c r="G3543" s="14">
        <v>25</v>
      </c>
    </row>
    <row r="3544" spans="3:7" ht="45" x14ac:dyDescent="0.25">
      <c r="C3544" s="11">
        <v>43266</v>
      </c>
      <c r="D3544" s="4" t="s">
        <v>19</v>
      </c>
      <c r="E3544" s="12">
        <v>5709</v>
      </c>
      <c r="F3544" s="12"/>
      <c r="G3544" s="12">
        <v>200</v>
      </c>
    </row>
    <row r="3545" spans="3:7" ht="45" x14ac:dyDescent="0.25">
      <c r="C3545" s="13">
        <v>43266</v>
      </c>
      <c r="D3545" s="5" t="s">
        <v>40</v>
      </c>
      <c r="E3545" s="14">
        <v>1381</v>
      </c>
      <c r="F3545" s="14"/>
      <c r="G3545" s="14">
        <v>1</v>
      </c>
    </row>
    <row r="3546" spans="3:7" ht="45" x14ac:dyDescent="0.25">
      <c r="C3546" s="11">
        <v>43266</v>
      </c>
      <c r="D3546" s="4" t="s">
        <v>416</v>
      </c>
      <c r="E3546" s="12">
        <v>8062</v>
      </c>
      <c r="F3546" s="12">
        <v>2</v>
      </c>
      <c r="G3546" s="12"/>
    </row>
    <row r="3547" spans="3:7" ht="45" x14ac:dyDescent="0.25">
      <c r="C3547" s="13">
        <v>43266</v>
      </c>
      <c r="D3547" s="5" t="s">
        <v>416</v>
      </c>
      <c r="E3547" s="14">
        <v>8062</v>
      </c>
      <c r="F3547" s="14"/>
      <c r="G3547" s="14">
        <v>2</v>
      </c>
    </row>
    <row r="3548" spans="3:7" ht="30" x14ac:dyDescent="0.25">
      <c r="C3548" s="11">
        <v>43266</v>
      </c>
      <c r="D3548" s="4" t="s">
        <v>67</v>
      </c>
      <c r="E3548" s="12">
        <v>913</v>
      </c>
      <c r="F3548" s="12"/>
      <c r="G3548" s="12">
        <v>2</v>
      </c>
    </row>
    <row r="3549" spans="3:7" ht="30" x14ac:dyDescent="0.25">
      <c r="C3549" s="13">
        <v>43266</v>
      </c>
      <c r="D3549" s="5" t="s">
        <v>178</v>
      </c>
      <c r="E3549" s="14" t="s">
        <v>179</v>
      </c>
      <c r="F3549" s="14"/>
      <c r="G3549" s="14">
        <v>1</v>
      </c>
    </row>
    <row r="3550" spans="3:7" ht="30" x14ac:dyDescent="0.25">
      <c r="C3550" s="11">
        <v>43266</v>
      </c>
      <c r="D3550" s="4" t="s">
        <v>421</v>
      </c>
      <c r="E3550" s="12">
        <v>9695</v>
      </c>
      <c r="F3550" s="12"/>
      <c r="G3550" s="12">
        <v>1</v>
      </c>
    </row>
    <row r="3551" spans="3:7" ht="30" x14ac:dyDescent="0.25">
      <c r="C3551" s="13">
        <v>43266</v>
      </c>
      <c r="D3551" s="5" t="s">
        <v>418</v>
      </c>
      <c r="E3551" s="14">
        <v>8506</v>
      </c>
      <c r="F3551" s="14"/>
      <c r="G3551" s="14">
        <v>1</v>
      </c>
    </row>
    <row r="3552" spans="3:7" ht="45" x14ac:dyDescent="0.25">
      <c r="C3552" s="11">
        <v>43266</v>
      </c>
      <c r="D3552" s="4" t="s">
        <v>415</v>
      </c>
      <c r="E3552" s="12">
        <v>8061</v>
      </c>
      <c r="F3552" s="12"/>
      <c r="G3552" s="12">
        <v>1</v>
      </c>
    </row>
    <row r="3553" spans="3:7" ht="30" x14ac:dyDescent="0.25">
      <c r="C3553" s="13">
        <v>43266</v>
      </c>
      <c r="D3553" s="5" t="s">
        <v>65</v>
      </c>
      <c r="E3553" s="14">
        <v>256</v>
      </c>
      <c r="F3553" s="14"/>
      <c r="G3553" s="14">
        <v>7</v>
      </c>
    </row>
    <row r="3554" spans="3:7" ht="30" x14ac:dyDescent="0.25">
      <c r="C3554" s="11">
        <v>43266</v>
      </c>
      <c r="D3554" s="4" t="s">
        <v>65</v>
      </c>
      <c r="E3554" s="12">
        <v>256</v>
      </c>
      <c r="F3554" s="12"/>
      <c r="G3554" s="12">
        <v>3</v>
      </c>
    </row>
    <row r="3555" spans="3:7" ht="45" x14ac:dyDescent="0.25">
      <c r="C3555" s="13">
        <v>43266</v>
      </c>
      <c r="D3555" s="5" t="s">
        <v>9</v>
      </c>
      <c r="E3555" s="14">
        <v>180</v>
      </c>
      <c r="F3555" s="14"/>
      <c r="G3555" s="14">
        <v>10</v>
      </c>
    </row>
    <row r="3556" spans="3:7" ht="30" x14ac:dyDescent="0.25">
      <c r="C3556" s="11">
        <v>43266</v>
      </c>
      <c r="D3556" s="4" t="s">
        <v>54</v>
      </c>
      <c r="E3556" s="12">
        <v>7825</v>
      </c>
      <c r="F3556" s="12"/>
      <c r="G3556" s="12">
        <v>4</v>
      </c>
    </row>
    <row r="3557" spans="3:7" x14ac:dyDescent="0.25">
      <c r="C3557" s="13">
        <v>43266</v>
      </c>
      <c r="D3557" s="5" t="s">
        <v>247</v>
      </c>
      <c r="E3557" s="14">
        <v>3638</v>
      </c>
      <c r="F3557" s="14"/>
      <c r="G3557" s="14">
        <v>4</v>
      </c>
    </row>
    <row r="3558" spans="3:7" ht="30" x14ac:dyDescent="0.25">
      <c r="C3558" s="11">
        <v>43266</v>
      </c>
      <c r="D3558" s="4" t="s">
        <v>178</v>
      </c>
      <c r="E3558" s="12" t="s">
        <v>179</v>
      </c>
      <c r="F3558" s="12"/>
      <c r="G3558" s="12">
        <v>1</v>
      </c>
    </row>
    <row r="3559" spans="3:7" ht="45" x14ac:dyDescent="0.25">
      <c r="C3559" s="13">
        <v>43266</v>
      </c>
      <c r="D3559" s="5" t="s">
        <v>191</v>
      </c>
      <c r="E3559" s="14">
        <v>304</v>
      </c>
      <c r="F3559" s="14"/>
      <c r="G3559" s="14">
        <v>1</v>
      </c>
    </row>
    <row r="3560" spans="3:7" ht="30" x14ac:dyDescent="0.25">
      <c r="C3560" s="11">
        <v>43266</v>
      </c>
      <c r="D3560" s="4" t="s">
        <v>66</v>
      </c>
      <c r="E3560" s="12">
        <v>2234</v>
      </c>
      <c r="F3560" s="12"/>
      <c r="G3560" s="12">
        <v>5</v>
      </c>
    </row>
    <row r="3561" spans="3:7" ht="30" x14ac:dyDescent="0.25">
      <c r="C3561" s="13">
        <v>43266</v>
      </c>
      <c r="D3561" s="5" t="s">
        <v>402</v>
      </c>
      <c r="E3561" s="14">
        <v>2233</v>
      </c>
      <c r="F3561" s="14"/>
      <c r="G3561" s="14">
        <v>5</v>
      </c>
    </row>
    <row r="3562" spans="3:7" ht="45" x14ac:dyDescent="0.25">
      <c r="C3562" s="11">
        <v>43266</v>
      </c>
      <c r="D3562" s="4" t="s">
        <v>88</v>
      </c>
      <c r="E3562" s="12">
        <v>4277</v>
      </c>
      <c r="F3562" s="12"/>
      <c r="G3562" s="12">
        <v>3</v>
      </c>
    </row>
    <row r="3563" spans="3:7" ht="30" x14ac:dyDescent="0.25">
      <c r="C3563" s="13">
        <v>43266</v>
      </c>
      <c r="D3563" s="5" t="s">
        <v>307</v>
      </c>
      <c r="E3563" s="14" t="s">
        <v>308</v>
      </c>
      <c r="F3563" s="14"/>
      <c r="G3563" s="14">
        <v>1</v>
      </c>
    </row>
    <row r="3564" spans="3:7" x14ac:dyDescent="0.25">
      <c r="C3564" s="11">
        <v>43266</v>
      </c>
      <c r="D3564" s="4" t="s">
        <v>27</v>
      </c>
      <c r="E3564" s="12">
        <v>537</v>
      </c>
      <c r="F3564" s="12"/>
      <c r="G3564" s="12">
        <v>1</v>
      </c>
    </row>
    <row r="3565" spans="3:7" ht="45" x14ac:dyDescent="0.25">
      <c r="C3565" s="13">
        <v>43266</v>
      </c>
      <c r="D3565" s="5" t="s">
        <v>29</v>
      </c>
      <c r="E3565" s="14">
        <v>610</v>
      </c>
      <c r="F3565" s="14"/>
      <c r="G3565" s="14">
        <v>2</v>
      </c>
    </row>
    <row r="3566" spans="3:7" ht="30" x14ac:dyDescent="0.25">
      <c r="C3566" s="11">
        <v>43266</v>
      </c>
      <c r="D3566" s="4" t="s">
        <v>30</v>
      </c>
      <c r="E3566" s="12">
        <v>609</v>
      </c>
      <c r="F3566" s="12"/>
      <c r="G3566" s="12">
        <v>2</v>
      </c>
    </row>
    <row r="3567" spans="3:7" ht="30" x14ac:dyDescent="0.25">
      <c r="C3567" s="13">
        <v>43266</v>
      </c>
      <c r="D3567" s="5" t="s">
        <v>238</v>
      </c>
      <c r="E3567" s="14">
        <v>4519</v>
      </c>
      <c r="F3567" s="14"/>
      <c r="G3567" s="14">
        <v>1</v>
      </c>
    </row>
    <row r="3568" spans="3:7" ht="30" x14ac:dyDescent="0.25">
      <c r="C3568" s="11">
        <v>43266</v>
      </c>
      <c r="D3568" s="4" t="s">
        <v>239</v>
      </c>
      <c r="E3568" s="12">
        <v>615</v>
      </c>
      <c r="F3568" s="12"/>
      <c r="G3568" s="12">
        <v>1</v>
      </c>
    </row>
    <row r="3569" spans="3:7" ht="30" x14ac:dyDescent="0.25">
      <c r="C3569" s="13">
        <v>43266</v>
      </c>
      <c r="D3569" s="5" t="s">
        <v>240</v>
      </c>
      <c r="E3569" s="14">
        <v>4520</v>
      </c>
      <c r="F3569" s="14"/>
      <c r="G3569" s="14">
        <v>2</v>
      </c>
    </row>
    <row r="3570" spans="3:7" ht="30" x14ac:dyDescent="0.25">
      <c r="C3570" s="11">
        <v>43266</v>
      </c>
      <c r="D3570" s="4" t="s">
        <v>58</v>
      </c>
      <c r="E3570" s="12">
        <v>8824</v>
      </c>
      <c r="F3570" s="12"/>
      <c r="G3570" s="12">
        <v>1</v>
      </c>
    </row>
    <row r="3571" spans="3:7" ht="30" x14ac:dyDescent="0.25">
      <c r="C3571" s="13">
        <v>43266</v>
      </c>
      <c r="D3571" s="5" t="s">
        <v>59</v>
      </c>
      <c r="E3571" s="14">
        <v>8823</v>
      </c>
      <c r="F3571" s="14"/>
      <c r="G3571" s="14">
        <v>1</v>
      </c>
    </row>
    <row r="3572" spans="3:7" ht="45" x14ac:dyDescent="0.25">
      <c r="C3572" s="11">
        <v>43266</v>
      </c>
      <c r="D3572" s="4" t="s">
        <v>221</v>
      </c>
      <c r="E3572" s="12">
        <v>4907</v>
      </c>
      <c r="F3572" s="12"/>
      <c r="G3572" s="12">
        <v>12</v>
      </c>
    </row>
    <row r="3573" spans="3:7" x14ac:dyDescent="0.25">
      <c r="C3573" s="13">
        <v>43266</v>
      </c>
      <c r="D3573" s="5" t="s">
        <v>8</v>
      </c>
      <c r="E3573" s="14">
        <v>7094</v>
      </c>
      <c r="F3573" s="14"/>
      <c r="G3573" s="14">
        <v>1</v>
      </c>
    </row>
    <row r="3574" spans="3:7" x14ac:dyDescent="0.25">
      <c r="C3574" s="11">
        <v>43266</v>
      </c>
      <c r="D3574" s="4" t="s">
        <v>60</v>
      </c>
      <c r="E3574" s="12">
        <v>7085</v>
      </c>
      <c r="F3574" s="12"/>
      <c r="G3574" s="12">
        <v>6</v>
      </c>
    </row>
    <row r="3575" spans="3:7" ht="45" x14ac:dyDescent="0.25">
      <c r="C3575" s="13">
        <v>43266</v>
      </c>
      <c r="D3575" s="5" t="s">
        <v>19</v>
      </c>
      <c r="E3575" s="14">
        <v>5709</v>
      </c>
      <c r="F3575" s="14"/>
      <c r="G3575" s="14">
        <v>200</v>
      </c>
    </row>
    <row r="3576" spans="3:7" ht="45" x14ac:dyDescent="0.25">
      <c r="C3576" s="11">
        <v>43266</v>
      </c>
      <c r="D3576" s="4" t="s">
        <v>64</v>
      </c>
      <c r="E3576" s="12">
        <v>7623</v>
      </c>
      <c r="F3576" s="12"/>
      <c r="G3576" s="12">
        <v>6</v>
      </c>
    </row>
    <row r="3577" spans="3:7" ht="30" x14ac:dyDescent="0.25">
      <c r="C3577" s="13">
        <v>43266</v>
      </c>
      <c r="D3577" s="5" t="s">
        <v>452</v>
      </c>
      <c r="E3577" s="14" t="s">
        <v>453</v>
      </c>
      <c r="F3577" s="14"/>
      <c r="G3577" s="14">
        <v>1</v>
      </c>
    </row>
    <row r="3578" spans="3:7" ht="75" x14ac:dyDescent="0.25">
      <c r="C3578" s="11">
        <v>43266</v>
      </c>
      <c r="D3578" s="4" t="s">
        <v>137</v>
      </c>
      <c r="E3578" s="12">
        <v>8921</v>
      </c>
      <c r="F3578" s="12"/>
      <c r="G3578" s="12">
        <v>4</v>
      </c>
    </row>
    <row r="3579" spans="3:7" x14ac:dyDescent="0.25">
      <c r="C3579" s="13">
        <v>43266</v>
      </c>
      <c r="D3579" s="5" t="s">
        <v>83</v>
      </c>
      <c r="E3579" s="14">
        <v>842</v>
      </c>
      <c r="F3579" s="14"/>
      <c r="G3579" s="14">
        <v>1</v>
      </c>
    </row>
    <row r="3580" spans="3:7" ht="30" x14ac:dyDescent="0.25">
      <c r="C3580" s="11">
        <v>43266</v>
      </c>
      <c r="D3580" s="4" t="s">
        <v>106</v>
      </c>
      <c r="E3580" s="12">
        <v>309</v>
      </c>
      <c r="F3580" s="12"/>
      <c r="G3580" s="12">
        <v>1</v>
      </c>
    </row>
    <row r="3581" spans="3:7" ht="30" x14ac:dyDescent="0.25">
      <c r="C3581" s="13">
        <v>43266</v>
      </c>
      <c r="D3581" s="5" t="s">
        <v>242</v>
      </c>
      <c r="E3581" s="14">
        <v>276</v>
      </c>
      <c r="F3581" s="14"/>
      <c r="G3581" s="14">
        <v>1</v>
      </c>
    </row>
    <row r="3582" spans="3:7" x14ac:dyDescent="0.25">
      <c r="C3582" s="11">
        <v>43266</v>
      </c>
      <c r="D3582" s="4" t="s">
        <v>201</v>
      </c>
      <c r="E3582" s="12">
        <v>8764</v>
      </c>
      <c r="F3582" s="12"/>
      <c r="G3582" s="12">
        <v>1</v>
      </c>
    </row>
    <row r="3583" spans="3:7" x14ac:dyDescent="0.25">
      <c r="C3583" s="13">
        <v>43265</v>
      </c>
      <c r="D3583" s="5" t="s">
        <v>20</v>
      </c>
      <c r="E3583" s="14">
        <v>1335</v>
      </c>
      <c r="F3583" s="14">
        <v>50</v>
      </c>
      <c r="G3583" s="14"/>
    </row>
    <row r="3584" spans="3:7" ht="30" x14ac:dyDescent="0.25">
      <c r="C3584" s="11">
        <v>43265</v>
      </c>
      <c r="D3584" s="4" t="s">
        <v>66</v>
      </c>
      <c r="E3584" s="12">
        <v>2234</v>
      </c>
      <c r="F3584" s="12"/>
      <c r="G3584" s="12">
        <v>1</v>
      </c>
    </row>
    <row r="3585" spans="3:7" ht="75" x14ac:dyDescent="0.25">
      <c r="C3585" s="13">
        <v>43265</v>
      </c>
      <c r="D3585" s="5" t="s">
        <v>85</v>
      </c>
      <c r="E3585" s="14">
        <v>728</v>
      </c>
      <c r="F3585" s="14"/>
      <c r="G3585" s="14">
        <v>4</v>
      </c>
    </row>
    <row r="3586" spans="3:7" ht="30" x14ac:dyDescent="0.25">
      <c r="C3586" s="11">
        <v>43265</v>
      </c>
      <c r="D3586" s="4" t="s">
        <v>65</v>
      </c>
      <c r="E3586" s="12">
        <v>256</v>
      </c>
      <c r="F3586" s="12"/>
      <c r="G3586" s="12">
        <v>1</v>
      </c>
    </row>
    <row r="3587" spans="3:7" ht="30" x14ac:dyDescent="0.25">
      <c r="C3587" s="13">
        <v>43265</v>
      </c>
      <c r="D3587" s="5" t="s">
        <v>66</v>
      </c>
      <c r="E3587" s="14">
        <v>2234</v>
      </c>
      <c r="F3587" s="14"/>
      <c r="G3587" s="14">
        <v>10</v>
      </c>
    </row>
    <row r="3588" spans="3:7" ht="45" x14ac:dyDescent="0.25">
      <c r="C3588" s="11">
        <v>43265</v>
      </c>
      <c r="D3588" s="4" t="s">
        <v>260</v>
      </c>
      <c r="E3588" s="12">
        <v>5679</v>
      </c>
      <c r="F3588" s="12"/>
      <c r="G3588" s="12">
        <v>20</v>
      </c>
    </row>
    <row r="3589" spans="3:7" ht="60" x14ac:dyDescent="0.25">
      <c r="C3589" s="13">
        <v>43265</v>
      </c>
      <c r="D3589" s="5" t="s">
        <v>86</v>
      </c>
      <c r="E3589" s="14">
        <v>727</v>
      </c>
      <c r="F3589" s="14">
        <v>7</v>
      </c>
      <c r="G3589" s="14"/>
    </row>
    <row r="3590" spans="3:7" ht="75" x14ac:dyDescent="0.25">
      <c r="C3590" s="11">
        <v>43265</v>
      </c>
      <c r="D3590" s="4" t="s">
        <v>85</v>
      </c>
      <c r="E3590" s="12">
        <v>728</v>
      </c>
      <c r="F3590" s="12">
        <v>10</v>
      </c>
      <c r="G3590" s="12"/>
    </row>
    <row r="3591" spans="3:7" x14ac:dyDescent="0.25">
      <c r="C3591" s="13">
        <v>43265</v>
      </c>
      <c r="D3591" s="5" t="s">
        <v>83</v>
      </c>
      <c r="E3591" s="14">
        <v>842</v>
      </c>
      <c r="F3591" s="14"/>
      <c r="G3591" s="14">
        <v>4</v>
      </c>
    </row>
    <row r="3592" spans="3:7" ht="30" x14ac:dyDescent="0.25">
      <c r="C3592" s="11">
        <v>43265</v>
      </c>
      <c r="D3592" s="4" t="s">
        <v>255</v>
      </c>
      <c r="E3592" s="12">
        <v>1002</v>
      </c>
      <c r="F3592" s="12"/>
      <c r="G3592" s="12">
        <v>1</v>
      </c>
    </row>
    <row r="3593" spans="3:7" x14ac:dyDescent="0.25">
      <c r="C3593" s="13">
        <v>43265</v>
      </c>
      <c r="D3593" s="5" t="s">
        <v>150</v>
      </c>
      <c r="E3593" s="14">
        <v>7977</v>
      </c>
      <c r="F3593" s="14"/>
      <c r="G3593" s="14">
        <v>1</v>
      </c>
    </row>
    <row r="3594" spans="3:7" ht="30" x14ac:dyDescent="0.25">
      <c r="C3594" s="11">
        <v>43265</v>
      </c>
      <c r="D3594" s="4" t="s">
        <v>44</v>
      </c>
      <c r="E3594" s="12">
        <v>188</v>
      </c>
      <c r="F3594" s="12"/>
      <c r="G3594" s="12">
        <v>100</v>
      </c>
    </row>
    <row r="3595" spans="3:7" ht="30" x14ac:dyDescent="0.25">
      <c r="C3595" s="13">
        <v>43265</v>
      </c>
      <c r="D3595" s="5" t="s">
        <v>42</v>
      </c>
      <c r="E3595" s="14">
        <v>187</v>
      </c>
      <c r="F3595" s="14"/>
      <c r="G3595" s="14">
        <v>100</v>
      </c>
    </row>
    <row r="3596" spans="3:7" ht="30" x14ac:dyDescent="0.25">
      <c r="C3596" s="11">
        <v>43265</v>
      </c>
      <c r="D3596" s="4" t="s">
        <v>219</v>
      </c>
      <c r="E3596" s="12">
        <v>980</v>
      </c>
      <c r="F3596" s="12"/>
      <c r="G3596" s="12">
        <v>100</v>
      </c>
    </row>
    <row r="3597" spans="3:7" ht="45" x14ac:dyDescent="0.25">
      <c r="C3597" s="13">
        <v>43265</v>
      </c>
      <c r="D3597" s="5" t="s">
        <v>147</v>
      </c>
      <c r="E3597" s="14">
        <v>334</v>
      </c>
      <c r="F3597" s="14"/>
      <c r="G3597" s="14">
        <v>2</v>
      </c>
    </row>
    <row r="3598" spans="3:7" ht="45" x14ac:dyDescent="0.25">
      <c r="C3598" s="11">
        <v>43265</v>
      </c>
      <c r="D3598" s="4" t="s">
        <v>148</v>
      </c>
      <c r="E3598" s="12">
        <v>333</v>
      </c>
      <c r="F3598" s="12"/>
      <c r="G3598" s="12">
        <v>2</v>
      </c>
    </row>
    <row r="3599" spans="3:7" ht="45" x14ac:dyDescent="0.25">
      <c r="C3599" s="13">
        <v>43265</v>
      </c>
      <c r="D3599" s="5" t="s">
        <v>232</v>
      </c>
      <c r="E3599" s="14">
        <v>332</v>
      </c>
      <c r="F3599" s="14"/>
      <c r="G3599" s="14">
        <v>1</v>
      </c>
    </row>
    <row r="3600" spans="3:7" ht="45" x14ac:dyDescent="0.25">
      <c r="C3600" s="11">
        <v>43265</v>
      </c>
      <c r="D3600" s="4" t="s">
        <v>46</v>
      </c>
      <c r="E3600" s="12">
        <v>331</v>
      </c>
      <c r="F3600" s="12"/>
      <c r="G3600" s="12">
        <v>3</v>
      </c>
    </row>
    <row r="3601" spans="3:7" ht="30" x14ac:dyDescent="0.25">
      <c r="C3601" s="13">
        <v>43265</v>
      </c>
      <c r="D3601" s="5" t="s">
        <v>312</v>
      </c>
      <c r="E3601" s="14">
        <v>1575</v>
      </c>
      <c r="F3601" s="14"/>
      <c r="G3601" s="14">
        <v>10</v>
      </c>
    </row>
    <row r="3602" spans="3:7" ht="30" x14ac:dyDescent="0.25">
      <c r="C3602" s="11">
        <v>43265</v>
      </c>
      <c r="D3602" s="4" t="s">
        <v>332</v>
      </c>
      <c r="E3602" s="12">
        <v>1573</v>
      </c>
      <c r="F3602" s="12"/>
      <c r="G3602" s="12">
        <v>10</v>
      </c>
    </row>
    <row r="3603" spans="3:7" ht="45" x14ac:dyDescent="0.25">
      <c r="C3603" s="13">
        <v>43265</v>
      </c>
      <c r="D3603" s="5" t="s">
        <v>288</v>
      </c>
      <c r="E3603" s="14">
        <v>434</v>
      </c>
      <c r="F3603" s="14"/>
      <c r="G3603" s="14">
        <v>1</v>
      </c>
    </row>
    <row r="3604" spans="3:7" ht="30" x14ac:dyDescent="0.25">
      <c r="C3604" s="11">
        <v>43265</v>
      </c>
      <c r="D3604" s="4" t="s">
        <v>33</v>
      </c>
      <c r="E3604" s="12">
        <v>392</v>
      </c>
      <c r="F3604" s="12"/>
      <c r="G3604" s="12">
        <v>1</v>
      </c>
    </row>
    <row r="3605" spans="3:7" x14ac:dyDescent="0.25">
      <c r="C3605" s="13">
        <v>43265</v>
      </c>
      <c r="D3605" s="5" t="s">
        <v>34</v>
      </c>
      <c r="E3605" s="14">
        <v>520</v>
      </c>
      <c r="F3605" s="14">
        <v>20</v>
      </c>
      <c r="G3605" s="14"/>
    </row>
    <row r="3606" spans="3:7" ht="60" x14ac:dyDescent="0.25">
      <c r="C3606" s="11">
        <v>43265</v>
      </c>
      <c r="D3606" s="4" t="s">
        <v>72</v>
      </c>
      <c r="E3606" s="12">
        <v>3001</v>
      </c>
      <c r="F3606" s="12"/>
      <c r="G3606" s="12">
        <v>1</v>
      </c>
    </row>
    <row r="3607" spans="3:7" ht="30" x14ac:dyDescent="0.25">
      <c r="C3607" s="13">
        <v>43265</v>
      </c>
      <c r="D3607" s="5" t="s">
        <v>54</v>
      </c>
      <c r="E3607" s="14">
        <v>7825</v>
      </c>
      <c r="F3607" s="14"/>
      <c r="G3607" s="14">
        <v>1</v>
      </c>
    </row>
    <row r="3608" spans="3:7" ht="45" x14ac:dyDescent="0.25">
      <c r="C3608" s="11">
        <v>43264</v>
      </c>
      <c r="D3608" s="4" t="s">
        <v>191</v>
      </c>
      <c r="E3608" s="12">
        <v>304</v>
      </c>
      <c r="F3608" s="12">
        <v>24</v>
      </c>
      <c r="G3608" s="12"/>
    </row>
    <row r="3609" spans="3:7" ht="45" x14ac:dyDescent="0.25">
      <c r="C3609" s="13">
        <v>43264</v>
      </c>
      <c r="D3609" s="5" t="s">
        <v>512</v>
      </c>
      <c r="E3609" s="14">
        <v>8465</v>
      </c>
      <c r="F3609" s="14">
        <v>3</v>
      </c>
      <c r="G3609" s="14"/>
    </row>
    <row r="3610" spans="3:7" ht="30" x14ac:dyDescent="0.25">
      <c r="C3610" s="11">
        <v>43264</v>
      </c>
      <c r="D3610" s="4" t="s">
        <v>262</v>
      </c>
      <c r="E3610" s="12">
        <v>468</v>
      </c>
      <c r="F3610" s="12">
        <v>4</v>
      </c>
      <c r="G3610" s="12"/>
    </row>
    <row r="3611" spans="3:7" ht="30" x14ac:dyDescent="0.25">
      <c r="C3611" s="13">
        <v>43264</v>
      </c>
      <c r="D3611" s="5" t="s">
        <v>131</v>
      </c>
      <c r="E3611" s="14">
        <v>8310</v>
      </c>
      <c r="F3611" s="14">
        <v>4</v>
      </c>
      <c r="G3611" s="14"/>
    </row>
    <row r="3612" spans="3:7" x14ac:dyDescent="0.25">
      <c r="C3612" s="11">
        <v>43264</v>
      </c>
      <c r="D3612" s="4" t="s">
        <v>83</v>
      </c>
      <c r="E3612" s="12">
        <v>842</v>
      </c>
      <c r="F3612" s="12"/>
      <c r="G3612" s="12">
        <v>10</v>
      </c>
    </row>
    <row r="3613" spans="3:7" ht="30" x14ac:dyDescent="0.25">
      <c r="C3613" s="13">
        <v>43264</v>
      </c>
      <c r="D3613" s="5" t="s">
        <v>65</v>
      </c>
      <c r="E3613" s="14">
        <v>256</v>
      </c>
      <c r="F3613" s="14"/>
      <c r="G3613" s="14">
        <v>1</v>
      </c>
    </row>
    <row r="3614" spans="3:7" ht="30" x14ac:dyDescent="0.25">
      <c r="C3614" s="11">
        <v>43264</v>
      </c>
      <c r="D3614" s="4" t="s">
        <v>155</v>
      </c>
      <c r="E3614" s="12">
        <v>1663</v>
      </c>
      <c r="F3614" s="12"/>
      <c r="G3614" s="12">
        <v>4</v>
      </c>
    </row>
    <row r="3615" spans="3:7" ht="30" x14ac:dyDescent="0.25">
      <c r="C3615" s="13">
        <v>43264</v>
      </c>
      <c r="D3615" s="5" t="s">
        <v>25</v>
      </c>
      <c r="E3615" s="14">
        <v>238</v>
      </c>
      <c r="F3615" s="14">
        <v>2000</v>
      </c>
      <c r="G3615" s="14"/>
    </row>
    <row r="3616" spans="3:7" ht="45" x14ac:dyDescent="0.25">
      <c r="C3616" s="11">
        <v>43264</v>
      </c>
      <c r="D3616" s="4" t="s">
        <v>39</v>
      </c>
      <c r="E3616" s="12">
        <v>1452</v>
      </c>
      <c r="F3616" s="12">
        <v>6</v>
      </c>
      <c r="G3616" s="12"/>
    </row>
    <row r="3617" spans="3:7" ht="30" x14ac:dyDescent="0.25">
      <c r="C3617" s="13">
        <v>43264</v>
      </c>
      <c r="D3617" s="5" t="s">
        <v>87</v>
      </c>
      <c r="E3617" s="14">
        <v>2221</v>
      </c>
      <c r="F3617" s="14"/>
      <c r="G3617" s="14">
        <v>22</v>
      </c>
    </row>
    <row r="3618" spans="3:7" ht="45" x14ac:dyDescent="0.25">
      <c r="C3618" s="11">
        <v>43264</v>
      </c>
      <c r="D3618" s="4" t="s">
        <v>261</v>
      </c>
      <c r="E3618" s="12">
        <v>419</v>
      </c>
      <c r="F3618" s="12"/>
      <c r="G3618" s="12">
        <v>1000</v>
      </c>
    </row>
    <row r="3619" spans="3:7" ht="30" x14ac:dyDescent="0.25">
      <c r="C3619" s="13">
        <v>43264</v>
      </c>
      <c r="D3619" s="5" t="s">
        <v>294</v>
      </c>
      <c r="E3619" s="14">
        <v>1554</v>
      </c>
      <c r="F3619" s="14">
        <v>10</v>
      </c>
      <c r="G3619" s="14"/>
    </row>
    <row r="3620" spans="3:7" ht="30" x14ac:dyDescent="0.25">
      <c r="C3620" s="11">
        <v>43264</v>
      </c>
      <c r="D3620" s="4" t="s">
        <v>65</v>
      </c>
      <c r="E3620" s="12">
        <v>256</v>
      </c>
      <c r="F3620" s="12">
        <v>6</v>
      </c>
      <c r="G3620" s="12"/>
    </row>
    <row r="3621" spans="3:7" ht="30" x14ac:dyDescent="0.25">
      <c r="C3621" s="13">
        <v>43264</v>
      </c>
      <c r="D3621" s="5" t="s">
        <v>126</v>
      </c>
      <c r="E3621" s="14">
        <v>4738</v>
      </c>
      <c r="F3621" s="14"/>
      <c r="G3621" s="14">
        <v>2</v>
      </c>
    </row>
    <row r="3622" spans="3:7" ht="45" x14ac:dyDescent="0.25">
      <c r="C3622" s="11">
        <v>43264</v>
      </c>
      <c r="D3622" s="4" t="s">
        <v>350</v>
      </c>
      <c r="E3622" s="12">
        <v>5678</v>
      </c>
      <c r="F3622" s="12"/>
      <c r="G3622" s="12">
        <v>37</v>
      </c>
    </row>
    <row r="3623" spans="3:7" x14ac:dyDescent="0.25">
      <c r="C3623" s="13">
        <v>43264</v>
      </c>
      <c r="D3623" s="5" t="s">
        <v>230</v>
      </c>
      <c r="E3623" s="14">
        <v>7359</v>
      </c>
      <c r="F3623" s="14"/>
      <c r="G3623" s="14">
        <v>1</v>
      </c>
    </row>
    <row r="3624" spans="3:7" ht="30" x14ac:dyDescent="0.25">
      <c r="C3624" s="11">
        <v>43264</v>
      </c>
      <c r="D3624" s="4" t="s">
        <v>30</v>
      </c>
      <c r="E3624" s="12">
        <v>609</v>
      </c>
      <c r="F3624" s="12">
        <v>60</v>
      </c>
      <c r="G3624" s="12"/>
    </row>
    <row r="3625" spans="3:7" ht="45" x14ac:dyDescent="0.25">
      <c r="C3625" s="13">
        <v>43264</v>
      </c>
      <c r="D3625" s="5" t="s">
        <v>28</v>
      </c>
      <c r="E3625" s="14">
        <v>608</v>
      </c>
      <c r="F3625" s="14">
        <v>60</v>
      </c>
      <c r="G3625" s="14"/>
    </row>
    <row r="3626" spans="3:7" ht="30" x14ac:dyDescent="0.25">
      <c r="C3626" s="11">
        <v>43264</v>
      </c>
      <c r="D3626" s="4" t="s">
        <v>65</v>
      </c>
      <c r="E3626" s="12">
        <v>256</v>
      </c>
      <c r="F3626" s="12"/>
      <c r="G3626" s="12">
        <v>3</v>
      </c>
    </row>
    <row r="3627" spans="3:7" ht="30" x14ac:dyDescent="0.25">
      <c r="C3627" s="13">
        <v>43264</v>
      </c>
      <c r="D3627" s="5" t="s">
        <v>65</v>
      </c>
      <c r="E3627" s="14">
        <v>256</v>
      </c>
      <c r="F3627" s="14"/>
      <c r="G3627" s="14">
        <v>5</v>
      </c>
    </row>
    <row r="3628" spans="3:7" ht="45" x14ac:dyDescent="0.25">
      <c r="C3628" s="11">
        <v>43264</v>
      </c>
      <c r="D3628" s="4" t="s">
        <v>29</v>
      </c>
      <c r="E3628" s="12">
        <v>610</v>
      </c>
      <c r="F3628" s="12"/>
      <c r="G3628" s="12">
        <v>1</v>
      </c>
    </row>
    <row r="3629" spans="3:7" ht="30" x14ac:dyDescent="0.25">
      <c r="C3629" s="13">
        <v>43264</v>
      </c>
      <c r="D3629" s="5" t="s">
        <v>30</v>
      </c>
      <c r="E3629" s="14">
        <v>609</v>
      </c>
      <c r="F3629" s="14"/>
      <c r="G3629" s="14">
        <v>3</v>
      </c>
    </row>
    <row r="3630" spans="3:7" ht="30" x14ac:dyDescent="0.25">
      <c r="C3630" s="11">
        <v>43264</v>
      </c>
      <c r="D3630" s="4" t="s">
        <v>238</v>
      </c>
      <c r="E3630" s="12">
        <v>4519</v>
      </c>
      <c r="F3630" s="12"/>
      <c r="G3630" s="12">
        <v>1</v>
      </c>
    </row>
    <row r="3631" spans="3:7" ht="30" x14ac:dyDescent="0.25">
      <c r="C3631" s="13">
        <v>43264</v>
      </c>
      <c r="D3631" s="5" t="s">
        <v>240</v>
      </c>
      <c r="E3631" s="14">
        <v>4520</v>
      </c>
      <c r="F3631" s="14"/>
      <c r="G3631" s="14">
        <v>1</v>
      </c>
    </row>
    <row r="3632" spans="3:7" ht="30" x14ac:dyDescent="0.25">
      <c r="C3632" s="11">
        <v>43264</v>
      </c>
      <c r="D3632" s="4" t="s">
        <v>53</v>
      </c>
      <c r="E3632" s="12">
        <v>741</v>
      </c>
      <c r="F3632" s="12"/>
      <c r="G3632" s="12">
        <v>1</v>
      </c>
    </row>
    <row r="3633" spans="3:7" ht="45" x14ac:dyDescent="0.25">
      <c r="C3633" s="13">
        <v>43264</v>
      </c>
      <c r="D3633" s="5" t="s">
        <v>55</v>
      </c>
      <c r="E3633" s="14">
        <v>8385</v>
      </c>
      <c r="F3633" s="14"/>
      <c r="G3633" s="14">
        <v>1</v>
      </c>
    </row>
    <row r="3634" spans="3:7" x14ac:dyDescent="0.25">
      <c r="C3634" s="11">
        <v>43264</v>
      </c>
      <c r="D3634" s="4" t="s">
        <v>205</v>
      </c>
      <c r="E3634" s="12">
        <v>7084</v>
      </c>
      <c r="F3634" s="12"/>
      <c r="G3634" s="12">
        <v>2</v>
      </c>
    </row>
    <row r="3635" spans="3:7" ht="30" x14ac:dyDescent="0.25">
      <c r="C3635" s="13">
        <v>43264</v>
      </c>
      <c r="D3635" s="5" t="s">
        <v>24</v>
      </c>
      <c r="E3635" s="14">
        <v>7087</v>
      </c>
      <c r="F3635" s="14"/>
      <c r="G3635" s="14">
        <v>1</v>
      </c>
    </row>
    <row r="3636" spans="3:7" ht="30" x14ac:dyDescent="0.25">
      <c r="C3636" s="11">
        <v>43264</v>
      </c>
      <c r="D3636" s="4" t="s">
        <v>57</v>
      </c>
      <c r="E3636" s="12">
        <v>8825</v>
      </c>
      <c r="F3636" s="12"/>
      <c r="G3636" s="12">
        <v>3</v>
      </c>
    </row>
    <row r="3637" spans="3:7" ht="30" x14ac:dyDescent="0.25">
      <c r="C3637" s="13">
        <v>43264</v>
      </c>
      <c r="D3637" s="5" t="s">
        <v>58</v>
      </c>
      <c r="E3637" s="14">
        <v>8824</v>
      </c>
      <c r="F3637" s="14"/>
      <c r="G3637" s="14">
        <v>2</v>
      </c>
    </row>
    <row r="3638" spans="3:7" x14ac:dyDescent="0.25">
      <c r="C3638" s="11">
        <v>43264</v>
      </c>
      <c r="D3638" s="4" t="s">
        <v>8</v>
      </c>
      <c r="E3638" s="12">
        <v>7094</v>
      </c>
      <c r="F3638" s="12"/>
      <c r="G3638" s="12">
        <v>1</v>
      </c>
    </row>
    <row r="3639" spans="3:7" x14ac:dyDescent="0.25">
      <c r="C3639" s="13">
        <v>43264</v>
      </c>
      <c r="D3639" s="5" t="s">
        <v>60</v>
      </c>
      <c r="E3639" s="14">
        <v>7085</v>
      </c>
      <c r="F3639" s="14"/>
      <c r="G3639" s="14">
        <v>3</v>
      </c>
    </row>
    <row r="3640" spans="3:7" ht="45" x14ac:dyDescent="0.25">
      <c r="C3640" s="11">
        <v>43264</v>
      </c>
      <c r="D3640" s="4" t="s">
        <v>61</v>
      </c>
      <c r="E3640" s="12">
        <v>874</v>
      </c>
      <c r="F3640" s="12"/>
      <c r="G3640" s="12">
        <v>1</v>
      </c>
    </row>
    <row r="3641" spans="3:7" ht="30" x14ac:dyDescent="0.25">
      <c r="C3641" s="13">
        <v>43264</v>
      </c>
      <c r="D3641" s="5" t="s">
        <v>32</v>
      </c>
      <c r="E3641" s="14">
        <v>4523</v>
      </c>
      <c r="F3641" s="14"/>
      <c r="G3641" s="14">
        <v>10</v>
      </c>
    </row>
    <row r="3642" spans="3:7" x14ac:dyDescent="0.25">
      <c r="C3642" s="11">
        <v>43264</v>
      </c>
      <c r="D3642" s="4" t="s">
        <v>103</v>
      </c>
      <c r="E3642" s="12">
        <v>7366</v>
      </c>
      <c r="F3642" s="12"/>
      <c r="G3642" s="12">
        <v>5</v>
      </c>
    </row>
    <row r="3643" spans="3:7" ht="45" x14ac:dyDescent="0.25">
      <c r="C3643" s="13">
        <v>43264</v>
      </c>
      <c r="D3643" s="5" t="s">
        <v>26</v>
      </c>
      <c r="E3643" s="14">
        <v>476</v>
      </c>
      <c r="F3643" s="14"/>
      <c r="G3643" s="14">
        <v>6</v>
      </c>
    </row>
    <row r="3644" spans="3:7" ht="30" x14ac:dyDescent="0.25">
      <c r="C3644" s="11">
        <v>43264</v>
      </c>
      <c r="D3644" s="4" t="s">
        <v>168</v>
      </c>
      <c r="E3644" s="12">
        <v>700</v>
      </c>
      <c r="F3644" s="12"/>
      <c r="G3644" s="12">
        <v>6</v>
      </c>
    </row>
    <row r="3645" spans="3:7" ht="30" x14ac:dyDescent="0.25">
      <c r="C3645" s="13">
        <v>43264</v>
      </c>
      <c r="D3645" s="5" t="s">
        <v>146</v>
      </c>
      <c r="E3645" s="14">
        <v>450</v>
      </c>
      <c r="F3645" s="14"/>
      <c r="G3645" s="14">
        <v>6</v>
      </c>
    </row>
    <row r="3646" spans="3:7" ht="45" x14ac:dyDescent="0.25">
      <c r="C3646" s="11">
        <v>43264</v>
      </c>
      <c r="D3646" s="4" t="s">
        <v>64</v>
      </c>
      <c r="E3646" s="12">
        <v>7623</v>
      </c>
      <c r="F3646" s="12"/>
      <c r="G3646" s="12">
        <v>6</v>
      </c>
    </row>
    <row r="3647" spans="3:7" ht="30" x14ac:dyDescent="0.25">
      <c r="C3647" s="13">
        <v>43264</v>
      </c>
      <c r="D3647" s="5" t="s">
        <v>196</v>
      </c>
      <c r="E3647" s="14">
        <v>705</v>
      </c>
      <c r="F3647" s="14">
        <v>14</v>
      </c>
      <c r="G3647" s="14"/>
    </row>
    <row r="3648" spans="3:7" ht="45" x14ac:dyDescent="0.25">
      <c r="C3648" s="11">
        <v>43264</v>
      </c>
      <c r="D3648" s="4" t="s">
        <v>43</v>
      </c>
      <c r="E3648" s="12">
        <v>767</v>
      </c>
      <c r="F3648" s="12"/>
      <c r="G3648" s="12">
        <v>1</v>
      </c>
    </row>
    <row r="3649" spans="3:7" x14ac:dyDescent="0.25">
      <c r="C3649" s="13">
        <v>43263</v>
      </c>
      <c r="D3649" s="5" t="s">
        <v>169</v>
      </c>
      <c r="E3649" s="14">
        <v>3104</v>
      </c>
      <c r="F3649" s="14"/>
      <c r="G3649" s="14">
        <v>1</v>
      </c>
    </row>
    <row r="3650" spans="3:7" x14ac:dyDescent="0.25">
      <c r="C3650" s="11">
        <v>43263</v>
      </c>
      <c r="D3650" s="4" t="s">
        <v>169</v>
      </c>
      <c r="E3650" s="12">
        <v>3104</v>
      </c>
      <c r="F3650" s="12"/>
      <c r="G3650" s="12">
        <v>1</v>
      </c>
    </row>
    <row r="3651" spans="3:7" ht="30" x14ac:dyDescent="0.25">
      <c r="C3651" s="13">
        <v>43263</v>
      </c>
      <c r="D3651" s="5" t="s">
        <v>158</v>
      </c>
      <c r="E3651" s="14">
        <v>917</v>
      </c>
      <c r="F3651" s="14"/>
      <c r="G3651" s="14">
        <v>1</v>
      </c>
    </row>
    <row r="3652" spans="3:7" x14ac:dyDescent="0.25">
      <c r="C3652" s="11">
        <v>43263</v>
      </c>
      <c r="D3652" s="4" t="s">
        <v>83</v>
      </c>
      <c r="E3652" s="12">
        <v>842</v>
      </c>
      <c r="F3652" s="12"/>
      <c r="G3652" s="12">
        <v>1</v>
      </c>
    </row>
    <row r="3653" spans="3:7" x14ac:dyDescent="0.25">
      <c r="C3653" s="13">
        <v>43263</v>
      </c>
      <c r="D3653" s="5" t="s">
        <v>83</v>
      </c>
      <c r="E3653" s="14">
        <v>842</v>
      </c>
      <c r="F3653" s="14"/>
      <c r="G3653" s="14">
        <v>1</v>
      </c>
    </row>
    <row r="3654" spans="3:7" ht="30" x14ac:dyDescent="0.25">
      <c r="C3654" s="11">
        <v>43263</v>
      </c>
      <c r="D3654" s="4" t="s">
        <v>77</v>
      </c>
      <c r="E3654" s="12">
        <v>1428</v>
      </c>
      <c r="F3654" s="12"/>
      <c r="G3654" s="12">
        <v>1</v>
      </c>
    </row>
    <row r="3655" spans="3:7" ht="30" x14ac:dyDescent="0.25">
      <c r="C3655" s="13">
        <v>43263</v>
      </c>
      <c r="D3655" s="5" t="s">
        <v>271</v>
      </c>
      <c r="E3655" s="14">
        <v>3625</v>
      </c>
      <c r="F3655" s="14"/>
      <c r="G3655" s="14">
        <v>1</v>
      </c>
    </row>
    <row r="3656" spans="3:7" ht="45" x14ac:dyDescent="0.25">
      <c r="C3656" s="11">
        <v>43263</v>
      </c>
      <c r="D3656" s="4" t="s">
        <v>245</v>
      </c>
      <c r="E3656" s="12">
        <v>10196</v>
      </c>
      <c r="F3656" s="12">
        <v>6</v>
      </c>
      <c r="G3656" s="12"/>
    </row>
    <row r="3657" spans="3:7" ht="45" x14ac:dyDescent="0.25">
      <c r="C3657" s="13">
        <v>43263</v>
      </c>
      <c r="D3657" s="5" t="s">
        <v>246</v>
      </c>
      <c r="E3657" s="14">
        <v>10195</v>
      </c>
      <c r="F3657" s="14">
        <v>5</v>
      </c>
      <c r="G3657" s="14"/>
    </row>
    <row r="3658" spans="3:7" ht="30" x14ac:dyDescent="0.25">
      <c r="C3658" s="11">
        <v>43263</v>
      </c>
      <c r="D3658" s="4" t="s">
        <v>65</v>
      </c>
      <c r="E3658" s="12">
        <v>256</v>
      </c>
      <c r="F3658" s="12">
        <v>30</v>
      </c>
      <c r="G3658" s="12"/>
    </row>
    <row r="3659" spans="3:7" ht="30" x14ac:dyDescent="0.25">
      <c r="C3659" s="13">
        <v>43263</v>
      </c>
      <c r="D3659" s="5" t="s">
        <v>145</v>
      </c>
      <c r="E3659" s="14">
        <v>911</v>
      </c>
      <c r="F3659" s="14">
        <v>10</v>
      </c>
      <c r="G3659" s="14"/>
    </row>
    <row r="3660" spans="3:7" ht="30" x14ac:dyDescent="0.25">
      <c r="C3660" s="11">
        <v>43263</v>
      </c>
      <c r="D3660" s="4" t="s">
        <v>65</v>
      </c>
      <c r="E3660" s="12">
        <v>256</v>
      </c>
      <c r="F3660" s="12">
        <v>20</v>
      </c>
      <c r="G3660" s="12"/>
    </row>
    <row r="3661" spans="3:7" ht="30" x14ac:dyDescent="0.25">
      <c r="C3661" s="13">
        <v>43263</v>
      </c>
      <c r="D3661" s="5" t="s">
        <v>74</v>
      </c>
      <c r="E3661" s="14">
        <v>616</v>
      </c>
      <c r="F3661" s="14">
        <v>20</v>
      </c>
      <c r="G3661" s="14"/>
    </row>
    <row r="3662" spans="3:7" ht="30" x14ac:dyDescent="0.25">
      <c r="C3662" s="11">
        <v>43263</v>
      </c>
      <c r="D3662" s="4" t="s">
        <v>73</v>
      </c>
      <c r="E3662" s="12">
        <v>912</v>
      </c>
      <c r="F3662" s="12">
        <v>20</v>
      </c>
      <c r="G3662" s="12"/>
    </row>
    <row r="3663" spans="3:7" ht="30" x14ac:dyDescent="0.25">
      <c r="C3663" s="13">
        <v>43263</v>
      </c>
      <c r="D3663" s="5" t="s">
        <v>67</v>
      </c>
      <c r="E3663" s="14">
        <v>913</v>
      </c>
      <c r="F3663" s="14">
        <v>30</v>
      </c>
      <c r="G3663" s="14"/>
    </row>
    <row r="3664" spans="3:7" ht="30" x14ac:dyDescent="0.25">
      <c r="C3664" s="11">
        <v>43263</v>
      </c>
      <c r="D3664" s="4" t="s">
        <v>129</v>
      </c>
      <c r="E3664" s="12">
        <v>4866</v>
      </c>
      <c r="F3664" s="12"/>
      <c r="G3664" s="12">
        <v>1</v>
      </c>
    </row>
    <row r="3665" spans="3:7" ht="30" x14ac:dyDescent="0.25">
      <c r="C3665" s="13">
        <v>43263</v>
      </c>
      <c r="D3665" s="5" t="s">
        <v>67</v>
      </c>
      <c r="E3665" s="14">
        <v>913</v>
      </c>
      <c r="F3665" s="14"/>
      <c r="G3665" s="14">
        <v>2</v>
      </c>
    </row>
    <row r="3666" spans="3:7" ht="45" x14ac:dyDescent="0.25">
      <c r="C3666" s="11">
        <v>43263</v>
      </c>
      <c r="D3666" s="4" t="s">
        <v>351</v>
      </c>
      <c r="E3666" s="12">
        <v>1598</v>
      </c>
      <c r="F3666" s="12"/>
      <c r="G3666" s="12">
        <v>50</v>
      </c>
    </row>
    <row r="3667" spans="3:7" ht="30" x14ac:dyDescent="0.25">
      <c r="C3667" s="13">
        <v>43263</v>
      </c>
      <c r="D3667" s="5" t="s">
        <v>513</v>
      </c>
      <c r="E3667" s="14">
        <v>1589</v>
      </c>
      <c r="F3667" s="14"/>
      <c r="G3667" s="14">
        <v>50</v>
      </c>
    </row>
    <row r="3668" spans="3:7" x14ac:dyDescent="0.25">
      <c r="C3668" s="11">
        <v>43263</v>
      </c>
      <c r="D3668" s="4" t="s">
        <v>231</v>
      </c>
      <c r="E3668" s="12">
        <v>1907</v>
      </c>
      <c r="F3668" s="12"/>
      <c r="G3668" s="12">
        <v>1</v>
      </c>
    </row>
    <row r="3669" spans="3:7" x14ac:dyDescent="0.25">
      <c r="C3669" s="13">
        <v>43263</v>
      </c>
      <c r="D3669" s="5" t="s">
        <v>170</v>
      </c>
      <c r="E3669" s="14">
        <v>1906</v>
      </c>
      <c r="F3669" s="14">
        <v>1</v>
      </c>
      <c r="G3669" s="14"/>
    </row>
    <row r="3670" spans="3:7" ht="30" x14ac:dyDescent="0.25">
      <c r="C3670" s="11">
        <v>43263</v>
      </c>
      <c r="D3670" s="4" t="s">
        <v>321</v>
      </c>
      <c r="E3670" s="12">
        <v>1585</v>
      </c>
      <c r="F3670" s="12"/>
      <c r="G3670" s="12">
        <v>100</v>
      </c>
    </row>
    <row r="3671" spans="3:7" ht="45" x14ac:dyDescent="0.25">
      <c r="C3671" s="13">
        <v>43263</v>
      </c>
      <c r="D3671" s="5" t="s">
        <v>350</v>
      </c>
      <c r="E3671" s="14">
        <v>5678</v>
      </c>
      <c r="F3671" s="14">
        <v>3</v>
      </c>
      <c r="G3671" s="14"/>
    </row>
    <row r="3672" spans="3:7" ht="30" x14ac:dyDescent="0.25">
      <c r="C3672" s="11">
        <v>43263</v>
      </c>
      <c r="D3672" s="4" t="s">
        <v>335</v>
      </c>
      <c r="E3672" s="12">
        <v>1574</v>
      </c>
      <c r="F3672" s="12">
        <v>10</v>
      </c>
      <c r="G3672" s="12"/>
    </row>
    <row r="3673" spans="3:7" ht="30" x14ac:dyDescent="0.25">
      <c r="C3673" s="13">
        <v>43263</v>
      </c>
      <c r="D3673" s="5" t="s">
        <v>445</v>
      </c>
      <c r="E3673" s="14">
        <v>927</v>
      </c>
      <c r="F3673" s="14">
        <v>26</v>
      </c>
      <c r="G3673" s="14"/>
    </row>
    <row r="3674" spans="3:7" ht="45" x14ac:dyDescent="0.25">
      <c r="C3674" s="11">
        <v>43263</v>
      </c>
      <c r="D3674" s="4" t="s">
        <v>236</v>
      </c>
      <c r="E3674" s="12">
        <v>1600</v>
      </c>
      <c r="F3674" s="12">
        <v>1150</v>
      </c>
      <c r="G3674" s="12"/>
    </row>
    <row r="3675" spans="3:7" ht="30" x14ac:dyDescent="0.25">
      <c r="C3675" s="13">
        <v>43263</v>
      </c>
      <c r="D3675" s="5" t="s">
        <v>167</v>
      </c>
      <c r="E3675" s="14">
        <v>1587</v>
      </c>
      <c r="F3675" s="14"/>
      <c r="G3675" s="14">
        <v>1485</v>
      </c>
    </row>
    <row r="3676" spans="3:7" ht="30" x14ac:dyDescent="0.25">
      <c r="C3676" s="11">
        <v>43263</v>
      </c>
      <c r="D3676" s="4" t="s">
        <v>514</v>
      </c>
      <c r="E3676" s="12" t="s">
        <v>515</v>
      </c>
      <c r="F3676" s="12">
        <v>119</v>
      </c>
      <c r="G3676" s="12"/>
    </row>
    <row r="3677" spans="3:7" ht="60" x14ac:dyDescent="0.25">
      <c r="C3677" s="13">
        <v>43263</v>
      </c>
      <c r="D3677" s="5" t="s">
        <v>460</v>
      </c>
      <c r="E3677" s="14">
        <v>426</v>
      </c>
      <c r="F3677" s="14"/>
      <c r="G3677" s="14">
        <v>3</v>
      </c>
    </row>
    <row r="3678" spans="3:7" ht="60" x14ac:dyDescent="0.25">
      <c r="C3678" s="11">
        <v>43263</v>
      </c>
      <c r="D3678" s="4" t="s">
        <v>86</v>
      </c>
      <c r="E3678" s="12">
        <v>727</v>
      </c>
      <c r="F3678" s="12"/>
      <c r="G3678" s="12">
        <v>4</v>
      </c>
    </row>
    <row r="3679" spans="3:7" ht="45" x14ac:dyDescent="0.25">
      <c r="C3679" s="13">
        <v>43263</v>
      </c>
      <c r="D3679" s="5" t="s">
        <v>19</v>
      </c>
      <c r="E3679" s="14">
        <v>5709</v>
      </c>
      <c r="F3679" s="14"/>
      <c r="G3679" s="14">
        <v>100</v>
      </c>
    </row>
    <row r="3680" spans="3:7" ht="45" x14ac:dyDescent="0.25">
      <c r="C3680" s="11">
        <v>43263</v>
      </c>
      <c r="D3680" s="4" t="s">
        <v>516</v>
      </c>
      <c r="E3680" s="12">
        <v>744</v>
      </c>
      <c r="F3680" s="12">
        <v>100</v>
      </c>
      <c r="G3680" s="12"/>
    </row>
    <row r="3681" spans="3:7" ht="75" x14ac:dyDescent="0.25">
      <c r="C3681" s="13">
        <v>43263</v>
      </c>
      <c r="D3681" s="5" t="s">
        <v>85</v>
      </c>
      <c r="E3681" s="14">
        <v>728</v>
      </c>
      <c r="F3681" s="14"/>
      <c r="G3681" s="14">
        <v>2</v>
      </c>
    </row>
    <row r="3682" spans="3:7" ht="30" x14ac:dyDescent="0.25">
      <c r="C3682" s="11">
        <v>43263</v>
      </c>
      <c r="D3682" s="4" t="s">
        <v>248</v>
      </c>
      <c r="E3682" s="12">
        <v>9650</v>
      </c>
      <c r="F3682" s="12"/>
      <c r="G3682" s="12">
        <v>2</v>
      </c>
    </row>
    <row r="3683" spans="3:7" ht="30" x14ac:dyDescent="0.25">
      <c r="C3683" s="13">
        <v>43263</v>
      </c>
      <c r="D3683" s="5" t="s">
        <v>139</v>
      </c>
      <c r="E3683" s="14">
        <v>3628</v>
      </c>
      <c r="F3683" s="14"/>
      <c r="G3683" s="14">
        <v>1</v>
      </c>
    </row>
    <row r="3684" spans="3:7" ht="30" x14ac:dyDescent="0.25">
      <c r="C3684" s="11">
        <v>43263</v>
      </c>
      <c r="D3684" s="4" t="s">
        <v>126</v>
      </c>
      <c r="E3684" s="12">
        <v>4738</v>
      </c>
      <c r="F3684" s="12"/>
      <c r="G3684" s="12">
        <v>12</v>
      </c>
    </row>
    <row r="3685" spans="3:7" ht="30" x14ac:dyDescent="0.25">
      <c r="C3685" s="13">
        <v>43263</v>
      </c>
      <c r="D3685" s="5" t="s">
        <v>289</v>
      </c>
      <c r="E3685" s="14">
        <v>308</v>
      </c>
      <c r="F3685" s="14"/>
      <c r="G3685" s="14">
        <v>2</v>
      </c>
    </row>
    <row r="3686" spans="3:7" ht="45" x14ac:dyDescent="0.25">
      <c r="C3686" s="11">
        <v>43263</v>
      </c>
      <c r="D3686" s="4" t="s">
        <v>188</v>
      </c>
      <c r="E3686" s="12">
        <v>4910</v>
      </c>
      <c r="F3686" s="12"/>
      <c r="G3686" s="12">
        <v>12</v>
      </c>
    </row>
    <row r="3687" spans="3:7" ht="60" x14ac:dyDescent="0.25">
      <c r="C3687" s="13">
        <v>43263</v>
      </c>
      <c r="D3687" s="5" t="s">
        <v>95</v>
      </c>
      <c r="E3687" s="14">
        <v>305</v>
      </c>
      <c r="F3687" s="14"/>
      <c r="G3687" s="14">
        <v>75</v>
      </c>
    </row>
    <row r="3688" spans="3:7" ht="30" x14ac:dyDescent="0.25">
      <c r="C3688" s="11">
        <v>43263</v>
      </c>
      <c r="D3688" s="4" t="s">
        <v>33</v>
      </c>
      <c r="E3688" s="12">
        <v>392</v>
      </c>
      <c r="F3688" s="12"/>
      <c r="G3688" s="12">
        <v>1</v>
      </c>
    </row>
    <row r="3689" spans="3:7" ht="30" x14ac:dyDescent="0.25">
      <c r="C3689" s="13">
        <v>43263</v>
      </c>
      <c r="D3689" s="5" t="s">
        <v>57</v>
      </c>
      <c r="E3689" s="14">
        <v>8825</v>
      </c>
      <c r="F3689" s="14"/>
      <c r="G3689" s="14">
        <v>10</v>
      </c>
    </row>
    <row r="3690" spans="3:7" x14ac:dyDescent="0.25">
      <c r="C3690" s="11">
        <v>43263</v>
      </c>
      <c r="D3690" s="4" t="s">
        <v>201</v>
      </c>
      <c r="E3690" s="12">
        <v>8764</v>
      </c>
      <c r="F3690" s="12"/>
      <c r="G3690" s="12">
        <v>2</v>
      </c>
    </row>
    <row r="3691" spans="3:7" ht="30" x14ac:dyDescent="0.25">
      <c r="C3691" s="13">
        <v>43263</v>
      </c>
      <c r="D3691" s="5" t="s">
        <v>142</v>
      </c>
      <c r="E3691" s="14">
        <v>1426</v>
      </c>
      <c r="F3691" s="14">
        <v>200</v>
      </c>
      <c r="G3691" s="14"/>
    </row>
    <row r="3692" spans="3:7" x14ac:dyDescent="0.25">
      <c r="C3692" s="11">
        <v>43263</v>
      </c>
      <c r="D3692" s="4" t="s">
        <v>83</v>
      </c>
      <c r="E3692" s="12">
        <v>842</v>
      </c>
      <c r="F3692" s="12"/>
      <c r="G3692" s="12">
        <v>34</v>
      </c>
    </row>
    <row r="3693" spans="3:7" ht="15.75" thickBot="1" x14ac:dyDescent="0.3">
      <c r="C3693" s="17">
        <v>43263</v>
      </c>
      <c r="D3693" s="7" t="s">
        <v>83</v>
      </c>
      <c r="E3693" s="18">
        <v>842</v>
      </c>
      <c r="F3693" s="18"/>
      <c r="G3693" s="18">
        <v>2</v>
      </c>
    </row>
    <row r="3694" spans="3:7" ht="75" x14ac:dyDescent="0.25">
      <c r="C3694" s="23">
        <v>43263</v>
      </c>
      <c r="D3694" s="8" t="s">
        <v>84</v>
      </c>
      <c r="E3694" s="24">
        <v>462</v>
      </c>
      <c r="F3694" s="24"/>
      <c r="G3694" s="24">
        <v>2</v>
      </c>
    </row>
    <row r="3695" spans="3:7" ht="60" x14ac:dyDescent="0.25">
      <c r="C3695" s="25">
        <v>43263</v>
      </c>
      <c r="D3695" s="9" t="s">
        <v>510</v>
      </c>
      <c r="E3695" s="26">
        <v>808</v>
      </c>
      <c r="F3695" s="26"/>
      <c r="G3695" s="26">
        <v>1</v>
      </c>
    </row>
    <row r="3696" spans="3:7" x14ac:dyDescent="0.25">
      <c r="C3696" s="23">
        <v>43263</v>
      </c>
      <c r="D3696" s="8" t="s">
        <v>83</v>
      </c>
      <c r="E3696" s="24">
        <v>842</v>
      </c>
      <c r="F3696" s="24"/>
      <c r="G3696" s="24">
        <v>36</v>
      </c>
    </row>
    <row r="3697" spans="3:7" ht="30" x14ac:dyDescent="0.25">
      <c r="C3697" s="25">
        <v>43263</v>
      </c>
      <c r="D3697" s="9" t="s">
        <v>65</v>
      </c>
      <c r="E3697" s="26">
        <v>256</v>
      </c>
      <c r="F3697" s="26"/>
      <c r="G3697" s="26">
        <v>2</v>
      </c>
    </row>
    <row r="3698" spans="3:7" ht="30" x14ac:dyDescent="0.25">
      <c r="C3698" s="23">
        <v>43263</v>
      </c>
      <c r="D3698" s="8" t="s">
        <v>65</v>
      </c>
      <c r="E3698" s="24">
        <v>256</v>
      </c>
      <c r="F3698" s="24"/>
      <c r="G3698" s="24">
        <v>2</v>
      </c>
    </row>
    <row r="3699" spans="3:7" ht="60" x14ac:dyDescent="0.25">
      <c r="C3699" s="25">
        <v>43263</v>
      </c>
      <c r="D3699" s="9" t="s">
        <v>458</v>
      </c>
      <c r="E3699" s="26">
        <v>8167</v>
      </c>
      <c r="F3699" s="26"/>
      <c r="G3699" s="26">
        <v>5</v>
      </c>
    </row>
    <row r="3700" spans="3:7" ht="60" x14ac:dyDescent="0.25">
      <c r="C3700" s="23">
        <v>43263</v>
      </c>
      <c r="D3700" s="8" t="s">
        <v>458</v>
      </c>
      <c r="E3700" s="24">
        <v>8167</v>
      </c>
      <c r="F3700" s="24"/>
      <c r="G3700" s="24">
        <v>5</v>
      </c>
    </row>
    <row r="3701" spans="3:7" ht="45" x14ac:dyDescent="0.25">
      <c r="C3701" s="25">
        <v>43263</v>
      </c>
      <c r="D3701" s="9" t="s">
        <v>377</v>
      </c>
      <c r="E3701" s="26">
        <v>8986</v>
      </c>
      <c r="F3701" s="26"/>
      <c r="G3701" s="26">
        <v>10</v>
      </c>
    </row>
    <row r="3702" spans="3:7" ht="30" x14ac:dyDescent="0.25">
      <c r="C3702" s="23">
        <v>43263</v>
      </c>
      <c r="D3702" s="8" t="s">
        <v>517</v>
      </c>
      <c r="E3702" s="24">
        <v>156</v>
      </c>
      <c r="F3702" s="24">
        <v>2</v>
      </c>
      <c r="G3702" s="24"/>
    </row>
    <row r="3703" spans="3:7" ht="30" x14ac:dyDescent="0.25">
      <c r="C3703" s="25">
        <v>43263</v>
      </c>
      <c r="D3703" s="9" t="s">
        <v>196</v>
      </c>
      <c r="E3703" s="26">
        <v>705</v>
      </c>
      <c r="F3703" s="26">
        <v>9</v>
      </c>
      <c r="G3703" s="26"/>
    </row>
    <row r="3704" spans="3:7" ht="30" x14ac:dyDescent="0.25">
      <c r="C3704" s="23">
        <v>43262</v>
      </c>
      <c r="D3704" s="8" t="s">
        <v>354</v>
      </c>
      <c r="E3704" s="24">
        <v>8798</v>
      </c>
      <c r="F3704" s="24"/>
      <c r="G3704" s="24">
        <v>149</v>
      </c>
    </row>
    <row r="3705" spans="3:7" ht="30" x14ac:dyDescent="0.25">
      <c r="C3705" s="25">
        <v>43262</v>
      </c>
      <c r="D3705" s="9" t="s">
        <v>186</v>
      </c>
      <c r="E3705" s="26">
        <v>8464</v>
      </c>
      <c r="F3705" s="26"/>
      <c r="G3705" s="26">
        <v>6</v>
      </c>
    </row>
    <row r="3706" spans="3:7" ht="30" x14ac:dyDescent="0.25">
      <c r="C3706" s="23">
        <v>43262</v>
      </c>
      <c r="D3706" s="8" t="s">
        <v>65</v>
      </c>
      <c r="E3706" s="24">
        <v>256</v>
      </c>
      <c r="F3706" s="24"/>
      <c r="G3706" s="24">
        <v>2</v>
      </c>
    </row>
    <row r="3707" spans="3:7" x14ac:dyDescent="0.25">
      <c r="C3707" s="25">
        <v>43262</v>
      </c>
      <c r="D3707" s="9" t="s">
        <v>90</v>
      </c>
      <c r="E3707" s="26">
        <v>1467</v>
      </c>
      <c r="F3707" s="26"/>
      <c r="G3707" s="26">
        <v>1</v>
      </c>
    </row>
    <row r="3708" spans="3:7" ht="30" x14ac:dyDescent="0.25">
      <c r="C3708" s="23">
        <v>43262</v>
      </c>
      <c r="D3708" s="8" t="s">
        <v>71</v>
      </c>
      <c r="E3708" s="24">
        <v>1435</v>
      </c>
      <c r="F3708" s="24"/>
      <c r="G3708" s="24">
        <v>1</v>
      </c>
    </row>
    <row r="3709" spans="3:7" ht="60" x14ac:dyDescent="0.25">
      <c r="C3709" s="25">
        <v>43262</v>
      </c>
      <c r="D3709" s="9" t="s">
        <v>81</v>
      </c>
      <c r="E3709" s="26">
        <v>8957</v>
      </c>
      <c r="F3709" s="26"/>
      <c r="G3709" s="26">
        <v>1</v>
      </c>
    </row>
    <row r="3710" spans="3:7" ht="30" x14ac:dyDescent="0.25">
      <c r="C3710" s="23">
        <v>43262</v>
      </c>
      <c r="D3710" s="8" t="s">
        <v>99</v>
      </c>
      <c r="E3710" s="24">
        <v>4275</v>
      </c>
      <c r="F3710" s="24"/>
      <c r="G3710" s="24">
        <v>1</v>
      </c>
    </row>
    <row r="3711" spans="3:7" ht="30" x14ac:dyDescent="0.25">
      <c r="C3711" s="25">
        <v>43262</v>
      </c>
      <c r="D3711" s="9" t="s">
        <v>399</v>
      </c>
      <c r="E3711" s="26">
        <v>796</v>
      </c>
      <c r="F3711" s="26"/>
      <c r="G3711" s="26">
        <v>1</v>
      </c>
    </row>
    <row r="3712" spans="3:7" ht="30" x14ac:dyDescent="0.25">
      <c r="C3712" s="23">
        <v>43262</v>
      </c>
      <c r="D3712" s="8" t="s">
        <v>65</v>
      </c>
      <c r="E3712" s="24">
        <v>256</v>
      </c>
      <c r="F3712" s="24"/>
      <c r="G3712" s="24">
        <v>1</v>
      </c>
    </row>
    <row r="3713" spans="3:7" ht="45" x14ac:dyDescent="0.25">
      <c r="C3713" s="25">
        <v>43262</v>
      </c>
      <c r="D3713" s="9" t="s">
        <v>105</v>
      </c>
      <c r="E3713" s="26">
        <v>1006</v>
      </c>
      <c r="F3713" s="26"/>
      <c r="G3713" s="26">
        <v>1</v>
      </c>
    </row>
    <row r="3714" spans="3:7" ht="30" x14ac:dyDescent="0.25">
      <c r="C3714" s="23">
        <v>43262</v>
      </c>
      <c r="D3714" s="8" t="s">
        <v>92</v>
      </c>
      <c r="E3714" s="24">
        <v>1007</v>
      </c>
      <c r="F3714" s="24"/>
      <c r="G3714" s="24">
        <v>1</v>
      </c>
    </row>
    <row r="3715" spans="3:7" ht="30" x14ac:dyDescent="0.25">
      <c r="C3715" s="25">
        <v>43262</v>
      </c>
      <c r="D3715" s="9" t="s">
        <v>65</v>
      </c>
      <c r="E3715" s="26">
        <v>256</v>
      </c>
      <c r="F3715" s="26"/>
      <c r="G3715" s="26">
        <v>1</v>
      </c>
    </row>
    <row r="3716" spans="3:7" x14ac:dyDescent="0.25">
      <c r="C3716" s="23">
        <v>43262</v>
      </c>
      <c r="D3716" s="8" t="s">
        <v>201</v>
      </c>
      <c r="E3716" s="24">
        <v>8764</v>
      </c>
      <c r="F3716" s="24">
        <v>1</v>
      </c>
      <c r="G3716" s="24"/>
    </row>
    <row r="3717" spans="3:7" ht="45" x14ac:dyDescent="0.25">
      <c r="C3717" s="25">
        <v>43262</v>
      </c>
      <c r="D3717" s="9" t="s">
        <v>191</v>
      </c>
      <c r="E3717" s="26">
        <v>304</v>
      </c>
      <c r="F3717" s="26"/>
      <c r="G3717" s="26">
        <v>7</v>
      </c>
    </row>
    <row r="3718" spans="3:7" ht="45" x14ac:dyDescent="0.25">
      <c r="C3718" s="23">
        <v>43262</v>
      </c>
      <c r="D3718" s="8" t="s">
        <v>191</v>
      </c>
      <c r="E3718" s="24">
        <v>304</v>
      </c>
      <c r="F3718" s="24"/>
      <c r="G3718" s="24">
        <v>26</v>
      </c>
    </row>
    <row r="3719" spans="3:7" ht="45" x14ac:dyDescent="0.25">
      <c r="C3719" s="25">
        <v>43262</v>
      </c>
      <c r="D3719" s="9" t="s">
        <v>191</v>
      </c>
      <c r="E3719" s="26">
        <v>304</v>
      </c>
      <c r="F3719" s="26">
        <v>60</v>
      </c>
      <c r="G3719" s="26"/>
    </row>
    <row r="3720" spans="3:7" x14ac:dyDescent="0.25">
      <c r="C3720" s="23">
        <v>43262</v>
      </c>
      <c r="D3720" s="8" t="s">
        <v>20</v>
      </c>
      <c r="E3720" s="24">
        <v>1335</v>
      </c>
      <c r="F3720" s="24"/>
      <c r="G3720" s="24">
        <v>1</v>
      </c>
    </row>
    <row r="3721" spans="3:7" ht="30" x14ac:dyDescent="0.25">
      <c r="C3721" s="25">
        <v>43262</v>
      </c>
      <c r="D3721" s="9" t="s">
        <v>65</v>
      </c>
      <c r="E3721" s="26">
        <v>256</v>
      </c>
      <c r="F3721" s="26"/>
      <c r="G3721" s="26">
        <v>2</v>
      </c>
    </row>
    <row r="3722" spans="3:7" ht="30" x14ac:dyDescent="0.25">
      <c r="C3722" s="23">
        <v>43262</v>
      </c>
      <c r="D3722" s="8" t="s">
        <v>100</v>
      </c>
      <c r="E3722" s="24" t="s">
        <v>101</v>
      </c>
      <c r="F3722" s="24"/>
      <c r="G3722" s="24">
        <v>1</v>
      </c>
    </row>
    <row r="3723" spans="3:7" ht="60" x14ac:dyDescent="0.25">
      <c r="C3723" s="25">
        <v>43262</v>
      </c>
      <c r="D3723" s="9" t="s">
        <v>95</v>
      </c>
      <c r="E3723" s="26">
        <v>305</v>
      </c>
      <c r="F3723" s="26"/>
      <c r="G3723" s="26">
        <v>25</v>
      </c>
    </row>
    <row r="3724" spans="3:7" ht="45" x14ac:dyDescent="0.25">
      <c r="C3724" s="23">
        <v>43262</v>
      </c>
      <c r="D3724" s="8" t="s">
        <v>19</v>
      </c>
      <c r="E3724" s="24">
        <v>5709</v>
      </c>
      <c r="F3724" s="24"/>
      <c r="G3724" s="24">
        <v>200</v>
      </c>
    </row>
    <row r="3725" spans="3:7" ht="45" x14ac:dyDescent="0.25">
      <c r="C3725" s="25">
        <v>43262</v>
      </c>
      <c r="D3725" s="9" t="s">
        <v>35</v>
      </c>
      <c r="E3725" s="26">
        <v>4911</v>
      </c>
      <c r="F3725" s="26"/>
      <c r="G3725" s="26">
        <v>8</v>
      </c>
    </row>
    <row r="3726" spans="3:7" x14ac:dyDescent="0.25">
      <c r="C3726" s="23">
        <v>43262</v>
      </c>
      <c r="D3726" s="8" t="s">
        <v>234</v>
      </c>
      <c r="E3726" s="24">
        <v>8000</v>
      </c>
      <c r="F3726" s="24"/>
      <c r="G3726" s="24">
        <v>10</v>
      </c>
    </row>
    <row r="3727" spans="3:7" x14ac:dyDescent="0.25">
      <c r="C3727" s="25">
        <v>43262</v>
      </c>
      <c r="D3727" s="9" t="s">
        <v>207</v>
      </c>
      <c r="E3727" s="26">
        <v>7935</v>
      </c>
      <c r="F3727" s="26"/>
      <c r="G3727" s="26">
        <v>10</v>
      </c>
    </row>
    <row r="3728" spans="3:7" ht="30" x14ac:dyDescent="0.25">
      <c r="C3728" s="23">
        <v>43262</v>
      </c>
      <c r="D3728" s="8" t="s">
        <v>126</v>
      </c>
      <c r="E3728" s="24">
        <v>4738</v>
      </c>
      <c r="F3728" s="24"/>
      <c r="G3728" s="24">
        <v>1</v>
      </c>
    </row>
    <row r="3729" spans="3:7" ht="30" x14ac:dyDescent="0.25">
      <c r="C3729" s="25">
        <v>43262</v>
      </c>
      <c r="D3729" s="9" t="s">
        <v>71</v>
      </c>
      <c r="E3729" s="26">
        <v>1435</v>
      </c>
      <c r="F3729" s="26"/>
      <c r="G3729" s="26">
        <v>1</v>
      </c>
    </row>
    <row r="3730" spans="3:7" ht="30" x14ac:dyDescent="0.25">
      <c r="C3730" s="23">
        <v>43262</v>
      </c>
      <c r="D3730" s="8" t="s">
        <v>271</v>
      </c>
      <c r="E3730" s="24">
        <v>3625</v>
      </c>
      <c r="F3730" s="24"/>
      <c r="G3730" s="24">
        <v>1</v>
      </c>
    </row>
    <row r="3731" spans="3:7" ht="45" x14ac:dyDescent="0.25">
      <c r="C3731" s="25">
        <v>43262</v>
      </c>
      <c r="D3731" s="9" t="s">
        <v>338</v>
      </c>
      <c r="E3731" s="26">
        <v>5340</v>
      </c>
      <c r="F3731" s="26">
        <v>200</v>
      </c>
      <c r="G3731" s="26"/>
    </row>
    <row r="3732" spans="3:7" ht="45" x14ac:dyDescent="0.25">
      <c r="C3732" s="23">
        <v>43262</v>
      </c>
      <c r="D3732" s="8" t="s">
        <v>192</v>
      </c>
      <c r="E3732" s="24">
        <v>8914</v>
      </c>
      <c r="F3732" s="24"/>
      <c r="G3732" s="24">
        <v>1</v>
      </c>
    </row>
    <row r="3733" spans="3:7" ht="30" x14ac:dyDescent="0.25">
      <c r="C3733" s="25">
        <v>43262</v>
      </c>
      <c r="D3733" s="9" t="s">
        <v>92</v>
      </c>
      <c r="E3733" s="26">
        <v>1007</v>
      </c>
      <c r="F3733" s="26"/>
      <c r="G3733" s="26">
        <v>1</v>
      </c>
    </row>
    <row r="3734" spans="3:7" ht="30" x14ac:dyDescent="0.25">
      <c r="C3734" s="23">
        <v>43262</v>
      </c>
      <c r="D3734" s="8" t="s">
        <v>271</v>
      </c>
      <c r="E3734" s="24">
        <v>3625</v>
      </c>
      <c r="F3734" s="24"/>
      <c r="G3734" s="24">
        <v>2</v>
      </c>
    </row>
    <row r="3735" spans="3:7" x14ac:dyDescent="0.25">
      <c r="C3735" s="25">
        <v>43262</v>
      </c>
      <c r="D3735" s="9" t="s">
        <v>90</v>
      </c>
      <c r="E3735" s="26">
        <v>1467</v>
      </c>
      <c r="F3735" s="26"/>
      <c r="G3735" s="26">
        <v>2</v>
      </c>
    </row>
    <row r="3736" spans="3:7" ht="30" x14ac:dyDescent="0.25">
      <c r="C3736" s="23">
        <v>43262</v>
      </c>
      <c r="D3736" s="8" t="s">
        <v>126</v>
      </c>
      <c r="E3736" s="24">
        <v>4738</v>
      </c>
      <c r="F3736" s="24"/>
      <c r="G3736" s="24">
        <v>2</v>
      </c>
    </row>
    <row r="3737" spans="3:7" x14ac:dyDescent="0.25">
      <c r="C3737" s="25">
        <v>43262</v>
      </c>
      <c r="D3737" s="9" t="s">
        <v>201</v>
      </c>
      <c r="E3737" s="26">
        <v>8764</v>
      </c>
      <c r="F3737" s="26"/>
      <c r="G3737" s="26">
        <v>1</v>
      </c>
    </row>
    <row r="3738" spans="3:7" ht="60" x14ac:dyDescent="0.25">
      <c r="C3738" s="23">
        <v>43262</v>
      </c>
      <c r="D3738" s="8" t="s">
        <v>68</v>
      </c>
      <c r="E3738" s="24">
        <v>9526</v>
      </c>
      <c r="F3738" s="24"/>
      <c r="G3738" s="24">
        <v>10</v>
      </c>
    </row>
    <row r="3739" spans="3:7" ht="45" x14ac:dyDescent="0.25">
      <c r="C3739" s="25">
        <v>43262</v>
      </c>
      <c r="D3739" s="9" t="s">
        <v>69</v>
      </c>
      <c r="E3739" s="26">
        <v>9527</v>
      </c>
      <c r="F3739" s="26"/>
      <c r="G3739" s="26">
        <v>10</v>
      </c>
    </row>
    <row r="3740" spans="3:7" ht="60" x14ac:dyDescent="0.25">
      <c r="C3740" s="23">
        <v>43262</v>
      </c>
      <c r="D3740" s="8" t="s">
        <v>151</v>
      </c>
      <c r="E3740" s="24">
        <v>5064</v>
      </c>
      <c r="F3740" s="24"/>
      <c r="G3740" s="24">
        <v>100</v>
      </c>
    </row>
    <row r="3741" spans="3:7" x14ac:dyDescent="0.25">
      <c r="C3741" s="25">
        <v>43262</v>
      </c>
      <c r="D3741" s="9" t="s">
        <v>34</v>
      </c>
      <c r="E3741" s="26">
        <v>520</v>
      </c>
      <c r="F3741" s="26"/>
      <c r="G3741" s="26">
        <v>1</v>
      </c>
    </row>
    <row r="3742" spans="3:7" x14ac:dyDescent="0.25">
      <c r="C3742" s="23">
        <v>43262</v>
      </c>
      <c r="D3742" s="8" t="s">
        <v>27</v>
      </c>
      <c r="E3742" s="24">
        <v>537</v>
      </c>
      <c r="F3742" s="24"/>
      <c r="G3742" s="24">
        <v>1</v>
      </c>
    </row>
    <row r="3743" spans="3:7" ht="45" x14ac:dyDescent="0.25">
      <c r="C3743" s="25">
        <v>43262</v>
      </c>
      <c r="D3743" s="9" t="s">
        <v>29</v>
      </c>
      <c r="E3743" s="26">
        <v>610</v>
      </c>
      <c r="F3743" s="26"/>
      <c r="G3743" s="26">
        <v>3</v>
      </c>
    </row>
    <row r="3744" spans="3:7" ht="30" x14ac:dyDescent="0.25">
      <c r="C3744" s="23">
        <v>43262</v>
      </c>
      <c r="D3744" s="8" t="s">
        <v>30</v>
      </c>
      <c r="E3744" s="24">
        <v>609</v>
      </c>
      <c r="F3744" s="24"/>
      <c r="G3744" s="24">
        <v>4</v>
      </c>
    </row>
    <row r="3745" spans="3:7" x14ac:dyDescent="0.25">
      <c r="C3745" s="25">
        <v>43262</v>
      </c>
      <c r="D3745" s="9" t="s">
        <v>237</v>
      </c>
      <c r="E3745" s="26">
        <v>643</v>
      </c>
      <c r="F3745" s="26"/>
      <c r="G3745" s="26">
        <v>1</v>
      </c>
    </row>
    <row r="3746" spans="3:7" ht="30" x14ac:dyDescent="0.25">
      <c r="C3746" s="23">
        <v>43262</v>
      </c>
      <c r="D3746" s="8" t="s">
        <v>240</v>
      </c>
      <c r="E3746" s="24">
        <v>4520</v>
      </c>
      <c r="F3746" s="24"/>
      <c r="G3746" s="24">
        <v>1</v>
      </c>
    </row>
    <row r="3747" spans="3:7" ht="30" x14ac:dyDescent="0.25">
      <c r="C3747" s="25">
        <v>43262</v>
      </c>
      <c r="D3747" s="9" t="s">
        <v>53</v>
      </c>
      <c r="E3747" s="26">
        <v>741</v>
      </c>
      <c r="F3747" s="26"/>
      <c r="G3747" s="26">
        <v>1</v>
      </c>
    </row>
    <row r="3748" spans="3:7" ht="30" x14ac:dyDescent="0.25">
      <c r="C3748" s="23">
        <v>43262</v>
      </c>
      <c r="D3748" s="8" t="s">
        <v>54</v>
      </c>
      <c r="E3748" s="24">
        <v>7825</v>
      </c>
      <c r="F3748" s="24"/>
      <c r="G3748" s="24">
        <v>1</v>
      </c>
    </row>
    <row r="3749" spans="3:7" ht="30" x14ac:dyDescent="0.25">
      <c r="C3749" s="25">
        <v>43262</v>
      </c>
      <c r="D3749" s="9" t="s">
        <v>57</v>
      </c>
      <c r="E3749" s="26">
        <v>8825</v>
      </c>
      <c r="F3749" s="26"/>
      <c r="G3749" s="26">
        <v>1</v>
      </c>
    </row>
    <row r="3750" spans="3:7" ht="30" x14ac:dyDescent="0.25">
      <c r="C3750" s="23">
        <v>43262</v>
      </c>
      <c r="D3750" s="8" t="s">
        <v>59</v>
      </c>
      <c r="E3750" s="24">
        <v>8823</v>
      </c>
      <c r="F3750" s="24"/>
      <c r="G3750" s="24">
        <v>1</v>
      </c>
    </row>
    <row r="3751" spans="3:7" ht="30" x14ac:dyDescent="0.25">
      <c r="C3751" s="25">
        <v>43262</v>
      </c>
      <c r="D3751" s="9" t="s">
        <v>5</v>
      </c>
      <c r="E3751" s="26">
        <v>1445</v>
      </c>
      <c r="F3751" s="26"/>
      <c r="G3751" s="26">
        <v>1000</v>
      </c>
    </row>
    <row r="3752" spans="3:7" ht="30" x14ac:dyDescent="0.25">
      <c r="C3752" s="23">
        <v>43262</v>
      </c>
      <c r="D3752" s="8" t="s">
        <v>167</v>
      </c>
      <c r="E3752" s="24">
        <v>1587</v>
      </c>
      <c r="F3752" s="24"/>
      <c r="G3752" s="24">
        <v>1</v>
      </c>
    </row>
    <row r="3753" spans="3:7" x14ac:dyDescent="0.25">
      <c r="C3753" s="25">
        <v>43262</v>
      </c>
      <c r="D3753" s="9" t="s">
        <v>103</v>
      </c>
      <c r="E3753" s="26">
        <v>7366</v>
      </c>
      <c r="F3753" s="26"/>
      <c r="G3753" s="26">
        <v>4</v>
      </c>
    </row>
    <row r="3754" spans="3:7" x14ac:dyDescent="0.25">
      <c r="C3754" s="23">
        <v>43262</v>
      </c>
      <c r="D3754" s="8" t="s">
        <v>201</v>
      </c>
      <c r="E3754" s="24">
        <v>8764</v>
      </c>
      <c r="F3754" s="24"/>
      <c r="G3754" s="24">
        <v>2</v>
      </c>
    </row>
    <row r="3755" spans="3:7" ht="30" x14ac:dyDescent="0.25">
      <c r="C3755" s="25">
        <v>43262</v>
      </c>
      <c r="D3755" s="9" t="s">
        <v>77</v>
      </c>
      <c r="E3755" s="26">
        <v>1428</v>
      </c>
      <c r="F3755" s="26"/>
      <c r="G3755" s="26">
        <v>1</v>
      </c>
    </row>
    <row r="3756" spans="3:7" ht="30" x14ac:dyDescent="0.25">
      <c r="C3756" s="23">
        <v>43261</v>
      </c>
      <c r="D3756" s="8" t="s">
        <v>171</v>
      </c>
      <c r="E3756" s="24" t="s">
        <v>172</v>
      </c>
      <c r="F3756" s="24"/>
      <c r="G3756" s="24">
        <v>1</v>
      </c>
    </row>
    <row r="3757" spans="3:7" x14ac:dyDescent="0.25">
      <c r="C3757" s="25">
        <v>43260</v>
      </c>
      <c r="D3757" s="9" t="s">
        <v>11</v>
      </c>
      <c r="E3757" s="26">
        <v>5733</v>
      </c>
      <c r="F3757" s="26"/>
      <c r="G3757" s="26">
        <v>1</v>
      </c>
    </row>
    <row r="3758" spans="3:7" ht="45" x14ac:dyDescent="0.25">
      <c r="C3758" s="23">
        <v>43260</v>
      </c>
      <c r="D3758" s="8" t="s">
        <v>9</v>
      </c>
      <c r="E3758" s="24">
        <v>180</v>
      </c>
      <c r="F3758" s="24"/>
      <c r="G3758" s="24">
        <v>5</v>
      </c>
    </row>
    <row r="3759" spans="3:7" x14ac:dyDescent="0.25">
      <c r="C3759" s="25">
        <v>43260</v>
      </c>
      <c r="D3759" s="9" t="s">
        <v>83</v>
      </c>
      <c r="E3759" s="26">
        <v>842</v>
      </c>
      <c r="F3759" s="26"/>
      <c r="G3759" s="26">
        <v>2</v>
      </c>
    </row>
    <row r="3760" spans="3:7" ht="45" x14ac:dyDescent="0.25">
      <c r="C3760" s="23">
        <v>43259</v>
      </c>
      <c r="D3760" s="8" t="s">
        <v>191</v>
      </c>
      <c r="E3760" s="24">
        <v>304</v>
      </c>
      <c r="F3760" s="24"/>
      <c r="G3760" s="24">
        <v>1</v>
      </c>
    </row>
    <row r="3761" spans="3:7" ht="30" x14ac:dyDescent="0.25">
      <c r="C3761" s="25">
        <v>43259</v>
      </c>
      <c r="D3761" s="9" t="s">
        <v>31</v>
      </c>
      <c r="E3761" s="26">
        <v>611</v>
      </c>
      <c r="F3761" s="26"/>
      <c r="G3761" s="26">
        <v>20</v>
      </c>
    </row>
    <row r="3762" spans="3:7" ht="45" x14ac:dyDescent="0.25">
      <c r="C3762" s="23">
        <v>43259</v>
      </c>
      <c r="D3762" s="8" t="s">
        <v>28</v>
      </c>
      <c r="E3762" s="24">
        <v>608</v>
      </c>
      <c r="F3762" s="24"/>
      <c r="G3762" s="24">
        <v>35</v>
      </c>
    </row>
    <row r="3763" spans="3:7" ht="30" x14ac:dyDescent="0.25">
      <c r="C3763" s="25">
        <v>43259</v>
      </c>
      <c r="D3763" s="9" t="s">
        <v>31</v>
      </c>
      <c r="E3763" s="26">
        <v>611</v>
      </c>
      <c r="F3763" s="26">
        <v>40</v>
      </c>
      <c r="G3763" s="26"/>
    </row>
    <row r="3764" spans="3:7" ht="30" x14ac:dyDescent="0.25">
      <c r="C3764" s="23">
        <v>43259</v>
      </c>
      <c r="D3764" s="8" t="s">
        <v>299</v>
      </c>
      <c r="E3764" s="24">
        <v>1494</v>
      </c>
      <c r="F3764" s="24"/>
      <c r="G3764" s="24">
        <v>1</v>
      </c>
    </row>
    <row r="3765" spans="3:7" ht="45" x14ac:dyDescent="0.25">
      <c r="C3765" s="25">
        <v>43259</v>
      </c>
      <c r="D3765" s="9" t="s">
        <v>28</v>
      </c>
      <c r="E3765" s="26">
        <v>608</v>
      </c>
      <c r="F3765" s="26">
        <v>40</v>
      </c>
      <c r="G3765" s="26"/>
    </row>
    <row r="3766" spans="3:7" ht="30" x14ac:dyDescent="0.25">
      <c r="C3766" s="23">
        <v>43259</v>
      </c>
      <c r="D3766" s="8" t="s">
        <v>87</v>
      </c>
      <c r="E3766" s="24">
        <v>2221</v>
      </c>
      <c r="F3766" s="24"/>
      <c r="G3766" s="24">
        <v>3</v>
      </c>
    </row>
    <row r="3767" spans="3:7" ht="30" x14ac:dyDescent="0.25">
      <c r="C3767" s="25">
        <v>43259</v>
      </c>
      <c r="D3767" s="9" t="s">
        <v>155</v>
      </c>
      <c r="E3767" s="26">
        <v>1663</v>
      </c>
      <c r="F3767" s="26"/>
      <c r="G3767" s="26">
        <v>1</v>
      </c>
    </row>
    <row r="3768" spans="3:7" ht="30" x14ac:dyDescent="0.25">
      <c r="C3768" s="23">
        <v>43259</v>
      </c>
      <c r="D3768" s="8" t="s">
        <v>271</v>
      </c>
      <c r="E3768" s="24">
        <v>3625</v>
      </c>
      <c r="F3768" s="24"/>
      <c r="G3768" s="24">
        <v>2</v>
      </c>
    </row>
    <row r="3769" spans="3:7" ht="45" x14ac:dyDescent="0.25">
      <c r="C3769" s="25">
        <v>43259</v>
      </c>
      <c r="D3769" s="9" t="s">
        <v>410</v>
      </c>
      <c r="E3769" s="26">
        <v>976</v>
      </c>
      <c r="F3769" s="26">
        <v>10</v>
      </c>
      <c r="G3769" s="26"/>
    </row>
    <row r="3770" spans="3:7" ht="45" x14ac:dyDescent="0.25">
      <c r="C3770" s="23">
        <v>43259</v>
      </c>
      <c r="D3770" s="8" t="s">
        <v>410</v>
      </c>
      <c r="E3770" s="24">
        <v>976</v>
      </c>
      <c r="F3770" s="24"/>
      <c r="G3770" s="24">
        <v>147</v>
      </c>
    </row>
    <row r="3771" spans="3:7" ht="30" x14ac:dyDescent="0.25">
      <c r="C3771" s="25">
        <v>43259</v>
      </c>
      <c r="D3771" s="9" t="s">
        <v>421</v>
      </c>
      <c r="E3771" s="26">
        <v>9695</v>
      </c>
      <c r="F3771" s="26">
        <v>3</v>
      </c>
      <c r="G3771" s="26"/>
    </row>
    <row r="3772" spans="3:7" ht="30" x14ac:dyDescent="0.25">
      <c r="C3772" s="23">
        <v>43259</v>
      </c>
      <c r="D3772" s="8" t="s">
        <v>419</v>
      </c>
      <c r="E3772" s="24">
        <v>8507</v>
      </c>
      <c r="F3772" s="24">
        <v>3</v>
      </c>
      <c r="G3772" s="24"/>
    </row>
    <row r="3773" spans="3:7" ht="45" x14ac:dyDescent="0.25">
      <c r="C3773" s="25">
        <v>43259</v>
      </c>
      <c r="D3773" s="9" t="s">
        <v>416</v>
      </c>
      <c r="E3773" s="26">
        <v>8062</v>
      </c>
      <c r="F3773" s="26">
        <v>3</v>
      </c>
      <c r="G3773" s="26"/>
    </row>
    <row r="3774" spans="3:7" ht="30" x14ac:dyDescent="0.25">
      <c r="C3774" s="23">
        <v>43259</v>
      </c>
      <c r="D3774" s="8" t="s">
        <v>422</v>
      </c>
      <c r="E3774" s="24">
        <v>7908</v>
      </c>
      <c r="F3774" s="24">
        <v>3</v>
      </c>
      <c r="G3774" s="24"/>
    </row>
    <row r="3775" spans="3:7" ht="60" x14ac:dyDescent="0.25">
      <c r="C3775" s="25">
        <v>43259</v>
      </c>
      <c r="D3775" s="9" t="s">
        <v>86</v>
      </c>
      <c r="E3775" s="26">
        <v>727</v>
      </c>
      <c r="F3775" s="26"/>
      <c r="G3775" s="26">
        <v>1</v>
      </c>
    </row>
    <row r="3776" spans="3:7" ht="60" x14ac:dyDescent="0.25">
      <c r="C3776" s="23">
        <v>43259</v>
      </c>
      <c r="D3776" s="8" t="s">
        <v>95</v>
      </c>
      <c r="E3776" s="24">
        <v>305</v>
      </c>
      <c r="F3776" s="24"/>
      <c r="G3776" s="24">
        <v>25</v>
      </c>
    </row>
    <row r="3777" spans="3:7" ht="75" x14ac:dyDescent="0.25">
      <c r="C3777" s="25">
        <v>43259</v>
      </c>
      <c r="D3777" s="9" t="s">
        <v>204</v>
      </c>
      <c r="E3777" s="26">
        <v>424</v>
      </c>
      <c r="F3777" s="26"/>
      <c r="G3777" s="26">
        <v>1</v>
      </c>
    </row>
    <row r="3778" spans="3:7" ht="45" x14ac:dyDescent="0.25">
      <c r="C3778" s="23">
        <v>43259</v>
      </c>
      <c r="D3778" s="8" t="s">
        <v>40</v>
      </c>
      <c r="E3778" s="24">
        <v>1381</v>
      </c>
      <c r="F3778" s="24"/>
      <c r="G3778" s="24">
        <v>1</v>
      </c>
    </row>
    <row r="3779" spans="3:7" ht="45" x14ac:dyDescent="0.25">
      <c r="C3779" s="25">
        <v>43259</v>
      </c>
      <c r="D3779" s="9" t="s">
        <v>9</v>
      </c>
      <c r="E3779" s="26">
        <v>180</v>
      </c>
      <c r="F3779" s="26"/>
      <c r="G3779" s="26">
        <v>5</v>
      </c>
    </row>
    <row r="3780" spans="3:7" ht="45" x14ac:dyDescent="0.25">
      <c r="C3780" s="23">
        <v>43259</v>
      </c>
      <c r="D3780" s="8" t="s">
        <v>35</v>
      </c>
      <c r="E3780" s="24">
        <v>4911</v>
      </c>
      <c r="F3780" s="24"/>
      <c r="G3780" s="24">
        <v>12</v>
      </c>
    </row>
    <row r="3781" spans="3:7" x14ac:dyDescent="0.25">
      <c r="C3781" s="25">
        <v>43259</v>
      </c>
      <c r="D3781" s="9" t="s">
        <v>235</v>
      </c>
      <c r="E3781" s="26">
        <v>7998</v>
      </c>
      <c r="F3781" s="26"/>
      <c r="G3781" s="26">
        <v>8</v>
      </c>
    </row>
    <row r="3782" spans="3:7" ht="45" x14ac:dyDescent="0.25">
      <c r="C3782" s="23">
        <v>43259</v>
      </c>
      <c r="D3782" s="8" t="s">
        <v>221</v>
      </c>
      <c r="E3782" s="24">
        <v>4907</v>
      </c>
      <c r="F3782" s="24"/>
      <c r="G3782" s="24">
        <v>12</v>
      </c>
    </row>
    <row r="3783" spans="3:7" x14ac:dyDescent="0.25">
      <c r="C3783" s="25">
        <v>43259</v>
      </c>
      <c r="D3783" s="9" t="s">
        <v>36</v>
      </c>
      <c r="E3783" s="26">
        <v>7934</v>
      </c>
      <c r="F3783" s="26"/>
      <c r="G3783" s="26">
        <v>10</v>
      </c>
    </row>
    <row r="3784" spans="3:7" ht="45" x14ac:dyDescent="0.25">
      <c r="C3784" s="23">
        <v>43259</v>
      </c>
      <c r="D3784" s="8" t="s">
        <v>188</v>
      </c>
      <c r="E3784" s="24">
        <v>4910</v>
      </c>
      <c r="F3784" s="24"/>
      <c r="G3784" s="24">
        <v>24</v>
      </c>
    </row>
    <row r="3785" spans="3:7" x14ac:dyDescent="0.25">
      <c r="C3785" s="25">
        <v>43259</v>
      </c>
      <c r="D3785" s="9" t="s">
        <v>389</v>
      </c>
      <c r="E3785" s="26">
        <v>7931</v>
      </c>
      <c r="F3785" s="26"/>
      <c r="G3785" s="26">
        <v>10</v>
      </c>
    </row>
    <row r="3786" spans="3:7" ht="30" x14ac:dyDescent="0.25">
      <c r="C3786" s="23">
        <v>43259</v>
      </c>
      <c r="D3786" s="8" t="s">
        <v>42</v>
      </c>
      <c r="E3786" s="24">
        <v>187</v>
      </c>
      <c r="F3786" s="24"/>
      <c r="G3786" s="24">
        <v>50</v>
      </c>
    </row>
    <row r="3787" spans="3:7" ht="45" x14ac:dyDescent="0.25">
      <c r="C3787" s="25">
        <v>43259</v>
      </c>
      <c r="D3787" s="9" t="s">
        <v>148</v>
      </c>
      <c r="E3787" s="26">
        <v>333</v>
      </c>
      <c r="F3787" s="26"/>
      <c r="G3787" s="26">
        <v>4</v>
      </c>
    </row>
    <row r="3788" spans="3:7" ht="45" x14ac:dyDescent="0.25">
      <c r="C3788" s="23">
        <v>43259</v>
      </c>
      <c r="D3788" s="8" t="s">
        <v>232</v>
      </c>
      <c r="E3788" s="24">
        <v>332</v>
      </c>
      <c r="F3788" s="24"/>
      <c r="G3788" s="24">
        <v>5</v>
      </c>
    </row>
    <row r="3789" spans="3:7" ht="45" x14ac:dyDescent="0.25">
      <c r="C3789" s="25">
        <v>43259</v>
      </c>
      <c r="D3789" s="9" t="s">
        <v>46</v>
      </c>
      <c r="E3789" s="26">
        <v>331</v>
      </c>
      <c r="F3789" s="26"/>
      <c r="G3789" s="26">
        <v>4</v>
      </c>
    </row>
    <row r="3790" spans="3:7" ht="30" x14ac:dyDescent="0.25">
      <c r="C3790" s="23">
        <v>43259</v>
      </c>
      <c r="D3790" s="8" t="s">
        <v>51</v>
      </c>
      <c r="E3790" s="24">
        <v>1444</v>
      </c>
      <c r="F3790" s="24"/>
      <c r="G3790" s="24">
        <v>1000</v>
      </c>
    </row>
    <row r="3791" spans="3:7" ht="30" x14ac:dyDescent="0.25">
      <c r="C3791" s="25">
        <v>43259</v>
      </c>
      <c r="D3791" s="9" t="s">
        <v>31</v>
      </c>
      <c r="E3791" s="26">
        <v>611</v>
      </c>
      <c r="F3791" s="26"/>
      <c r="G3791" s="26">
        <v>1</v>
      </c>
    </row>
    <row r="3792" spans="3:7" ht="45" x14ac:dyDescent="0.25">
      <c r="C3792" s="23">
        <v>43259</v>
      </c>
      <c r="D3792" s="8" t="s">
        <v>29</v>
      </c>
      <c r="E3792" s="24">
        <v>610</v>
      </c>
      <c r="F3792" s="24"/>
      <c r="G3792" s="24">
        <v>1</v>
      </c>
    </row>
    <row r="3793" spans="3:7" ht="30" x14ac:dyDescent="0.25">
      <c r="C3793" s="25">
        <v>43259</v>
      </c>
      <c r="D3793" s="9" t="s">
        <v>30</v>
      </c>
      <c r="E3793" s="26">
        <v>609</v>
      </c>
      <c r="F3793" s="26"/>
      <c r="G3793" s="26">
        <v>2</v>
      </c>
    </row>
    <row r="3794" spans="3:7" ht="45" x14ac:dyDescent="0.25">
      <c r="C3794" s="23">
        <v>43259</v>
      </c>
      <c r="D3794" s="8" t="s">
        <v>28</v>
      </c>
      <c r="E3794" s="24">
        <v>608</v>
      </c>
      <c r="F3794" s="24"/>
      <c r="G3794" s="24">
        <v>2</v>
      </c>
    </row>
    <row r="3795" spans="3:7" ht="30" x14ac:dyDescent="0.25">
      <c r="C3795" s="25">
        <v>43259</v>
      </c>
      <c r="D3795" s="9" t="s">
        <v>259</v>
      </c>
      <c r="E3795" s="26">
        <v>644</v>
      </c>
      <c r="F3795" s="26"/>
      <c r="G3795" s="26">
        <v>1</v>
      </c>
    </row>
    <row r="3796" spans="3:7" ht="30" x14ac:dyDescent="0.25">
      <c r="C3796" s="23">
        <v>43259</v>
      </c>
      <c r="D3796" s="8" t="s">
        <v>240</v>
      </c>
      <c r="E3796" s="24">
        <v>4520</v>
      </c>
      <c r="F3796" s="24"/>
      <c r="G3796" s="24">
        <v>1</v>
      </c>
    </row>
    <row r="3797" spans="3:7" ht="30" x14ac:dyDescent="0.25">
      <c r="C3797" s="25">
        <v>43259</v>
      </c>
      <c r="D3797" s="9" t="s">
        <v>54</v>
      </c>
      <c r="E3797" s="26">
        <v>7825</v>
      </c>
      <c r="F3797" s="26"/>
      <c r="G3797" s="26">
        <v>2</v>
      </c>
    </row>
    <row r="3798" spans="3:7" ht="60" x14ac:dyDescent="0.25">
      <c r="C3798" s="23">
        <v>43259</v>
      </c>
      <c r="D3798" s="8" t="s">
        <v>151</v>
      </c>
      <c r="E3798" s="24">
        <v>5064</v>
      </c>
      <c r="F3798" s="24"/>
      <c r="G3798" s="24">
        <v>4</v>
      </c>
    </row>
    <row r="3799" spans="3:7" ht="30" x14ac:dyDescent="0.25">
      <c r="C3799" s="25">
        <v>43259</v>
      </c>
      <c r="D3799" s="9" t="s">
        <v>24</v>
      </c>
      <c r="E3799" s="26">
        <v>7087</v>
      </c>
      <c r="F3799" s="26"/>
      <c r="G3799" s="26">
        <v>1</v>
      </c>
    </row>
    <row r="3800" spans="3:7" ht="30" x14ac:dyDescent="0.25">
      <c r="C3800" s="23">
        <v>43259</v>
      </c>
      <c r="D3800" s="8" t="s">
        <v>57</v>
      </c>
      <c r="E3800" s="24">
        <v>8825</v>
      </c>
      <c r="F3800" s="24"/>
      <c r="G3800" s="24">
        <v>2</v>
      </c>
    </row>
    <row r="3801" spans="3:7" ht="30" x14ac:dyDescent="0.25">
      <c r="C3801" s="25">
        <v>43259</v>
      </c>
      <c r="D3801" s="9" t="s">
        <v>58</v>
      </c>
      <c r="E3801" s="26">
        <v>8824</v>
      </c>
      <c r="F3801" s="26"/>
      <c r="G3801" s="26">
        <v>1</v>
      </c>
    </row>
    <row r="3802" spans="3:7" x14ac:dyDescent="0.25">
      <c r="C3802" s="23">
        <v>43259</v>
      </c>
      <c r="D3802" s="8" t="s">
        <v>8</v>
      </c>
      <c r="E3802" s="24">
        <v>7094</v>
      </c>
      <c r="F3802" s="24"/>
      <c r="G3802" s="24">
        <v>1</v>
      </c>
    </row>
    <row r="3803" spans="3:7" x14ac:dyDescent="0.25">
      <c r="C3803" s="25">
        <v>43259</v>
      </c>
      <c r="D3803" s="9" t="s">
        <v>60</v>
      </c>
      <c r="E3803" s="26">
        <v>7085</v>
      </c>
      <c r="F3803" s="26"/>
      <c r="G3803" s="26">
        <v>5</v>
      </c>
    </row>
    <row r="3804" spans="3:7" ht="30" x14ac:dyDescent="0.25">
      <c r="C3804" s="23">
        <v>43259</v>
      </c>
      <c r="D3804" s="8" t="s">
        <v>32</v>
      </c>
      <c r="E3804" s="24">
        <v>4523</v>
      </c>
      <c r="F3804" s="24"/>
      <c r="G3804" s="24">
        <v>10</v>
      </c>
    </row>
    <row r="3805" spans="3:7" ht="30" x14ac:dyDescent="0.25">
      <c r="C3805" s="25">
        <v>43259</v>
      </c>
      <c r="D3805" s="9" t="s">
        <v>392</v>
      </c>
      <c r="E3805" s="26">
        <v>4524</v>
      </c>
      <c r="F3805" s="26"/>
      <c r="G3805" s="26">
        <v>10</v>
      </c>
    </row>
    <row r="3806" spans="3:7" ht="45" x14ac:dyDescent="0.25">
      <c r="C3806" s="23">
        <v>43259</v>
      </c>
      <c r="D3806" s="8" t="s">
        <v>19</v>
      </c>
      <c r="E3806" s="24">
        <v>5709</v>
      </c>
      <c r="F3806" s="24"/>
      <c r="G3806" s="24">
        <v>100</v>
      </c>
    </row>
    <row r="3807" spans="3:7" x14ac:dyDescent="0.25">
      <c r="C3807" s="25">
        <v>43259</v>
      </c>
      <c r="D3807" s="9" t="s">
        <v>103</v>
      </c>
      <c r="E3807" s="26">
        <v>7366</v>
      </c>
      <c r="F3807" s="26"/>
      <c r="G3807" s="26">
        <v>2</v>
      </c>
    </row>
    <row r="3808" spans="3:7" x14ac:dyDescent="0.25">
      <c r="C3808" s="23">
        <v>43259</v>
      </c>
      <c r="D3808" s="8" t="s">
        <v>201</v>
      </c>
      <c r="E3808" s="24">
        <v>8764</v>
      </c>
      <c r="F3808" s="24"/>
      <c r="G3808" s="24">
        <v>1</v>
      </c>
    </row>
    <row r="3809" spans="3:7" ht="45" x14ac:dyDescent="0.25">
      <c r="C3809" s="25">
        <v>43259</v>
      </c>
      <c r="D3809" s="9" t="s">
        <v>140</v>
      </c>
      <c r="E3809" s="26">
        <v>3622</v>
      </c>
      <c r="F3809" s="26"/>
      <c r="G3809" s="26">
        <v>12</v>
      </c>
    </row>
    <row r="3810" spans="3:7" ht="45" x14ac:dyDescent="0.25">
      <c r="C3810" s="23">
        <v>43259</v>
      </c>
      <c r="D3810" s="8" t="s">
        <v>64</v>
      </c>
      <c r="E3810" s="24">
        <v>7623</v>
      </c>
      <c r="F3810" s="24"/>
      <c r="G3810" s="24">
        <v>6</v>
      </c>
    </row>
    <row r="3811" spans="3:7" ht="30" x14ac:dyDescent="0.25">
      <c r="C3811" s="25">
        <v>43259</v>
      </c>
      <c r="D3811" s="9" t="s">
        <v>96</v>
      </c>
      <c r="E3811" s="26" t="s">
        <v>97</v>
      </c>
      <c r="F3811" s="26"/>
      <c r="G3811" s="26">
        <v>2</v>
      </c>
    </row>
    <row r="3812" spans="3:7" ht="45" x14ac:dyDescent="0.25">
      <c r="C3812" s="23">
        <v>43259</v>
      </c>
      <c r="D3812" s="8" t="s">
        <v>415</v>
      </c>
      <c r="E3812" s="24">
        <v>8061</v>
      </c>
      <c r="F3812" s="24"/>
      <c r="G3812" s="24">
        <v>1</v>
      </c>
    </row>
    <row r="3813" spans="3:7" x14ac:dyDescent="0.25">
      <c r="C3813" s="25">
        <v>43259</v>
      </c>
      <c r="D3813" s="9" t="s">
        <v>128</v>
      </c>
      <c r="E3813" s="26">
        <v>7358</v>
      </c>
      <c r="F3813" s="26"/>
      <c r="G3813" s="26">
        <v>1</v>
      </c>
    </row>
    <row r="3814" spans="3:7" ht="30" x14ac:dyDescent="0.25">
      <c r="C3814" s="23">
        <v>43259</v>
      </c>
      <c r="D3814" s="8" t="s">
        <v>21</v>
      </c>
      <c r="E3814" s="24">
        <v>4864</v>
      </c>
      <c r="F3814" s="24"/>
      <c r="G3814" s="24">
        <v>1</v>
      </c>
    </row>
    <row r="3815" spans="3:7" ht="45" x14ac:dyDescent="0.25">
      <c r="C3815" s="25">
        <v>43258</v>
      </c>
      <c r="D3815" s="9" t="s">
        <v>89</v>
      </c>
      <c r="E3815" s="26">
        <v>155</v>
      </c>
      <c r="F3815" s="26"/>
      <c r="G3815" s="26">
        <v>3</v>
      </c>
    </row>
    <row r="3816" spans="3:7" ht="30" x14ac:dyDescent="0.25">
      <c r="C3816" s="23">
        <v>43258</v>
      </c>
      <c r="D3816" s="8" t="s">
        <v>67</v>
      </c>
      <c r="E3816" s="24">
        <v>913</v>
      </c>
      <c r="F3816" s="24"/>
      <c r="G3816" s="24">
        <v>2</v>
      </c>
    </row>
    <row r="3817" spans="3:7" x14ac:dyDescent="0.25">
      <c r="C3817" s="25">
        <v>43258</v>
      </c>
      <c r="D3817" s="9" t="s">
        <v>103</v>
      </c>
      <c r="E3817" s="26">
        <v>7366</v>
      </c>
      <c r="F3817" s="26"/>
      <c r="G3817" s="26">
        <v>1</v>
      </c>
    </row>
    <row r="3818" spans="3:7" x14ac:dyDescent="0.25">
      <c r="C3818" s="23">
        <v>43258</v>
      </c>
      <c r="D3818" s="8" t="s">
        <v>295</v>
      </c>
      <c r="E3818" s="24">
        <v>400</v>
      </c>
      <c r="F3818" s="24">
        <v>1</v>
      </c>
      <c r="G3818" s="24"/>
    </row>
    <row r="3819" spans="3:7" ht="30" x14ac:dyDescent="0.25">
      <c r="C3819" s="25">
        <v>43258</v>
      </c>
      <c r="D3819" s="9" t="s">
        <v>21</v>
      </c>
      <c r="E3819" s="26">
        <v>4864</v>
      </c>
      <c r="F3819" s="26"/>
      <c r="G3819" s="26">
        <v>2</v>
      </c>
    </row>
    <row r="3820" spans="3:7" ht="30" x14ac:dyDescent="0.25">
      <c r="C3820" s="23">
        <v>43258</v>
      </c>
      <c r="D3820" s="8" t="s">
        <v>5</v>
      </c>
      <c r="E3820" s="24">
        <v>1445</v>
      </c>
      <c r="F3820" s="24"/>
      <c r="G3820" s="24">
        <v>100</v>
      </c>
    </row>
    <row r="3821" spans="3:7" ht="75" x14ac:dyDescent="0.25">
      <c r="C3821" s="25">
        <v>43258</v>
      </c>
      <c r="D3821" s="9" t="s">
        <v>137</v>
      </c>
      <c r="E3821" s="26">
        <v>8921</v>
      </c>
      <c r="F3821" s="26"/>
      <c r="G3821" s="26">
        <v>1</v>
      </c>
    </row>
    <row r="3822" spans="3:7" ht="30" x14ac:dyDescent="0.25">
      <c r="C3822" s="23">
        <v>43258</v>
      </c>
      <c r="D3822" s="8" t="s">
        <v>77</v>
      </c>
      <c r="E3822" s="24">
        <v>1428</v>
      </c>
      <c r="F3822" s="24"/>
      <c r="G3822" s="24">
        <v>2</v>
      </c>
    </row>
    <row r="3823" spans="3:7" ht="30" x14ac:dyDescent="0.25">
      <c r="C3823" s="25">
        <v>43258</v>
      </c>
      <c r="D3823" s="9" t="s">
        <v>65</v>
      </c>
      <c r="E3823" s="26">
        <v>256</v>
      </c>
      <c r="F3823" s="26"/>
      <c r="G3823" s="26">
        <v>1</v>
      </c>
    </row>
    <row r="3824" spans="3:7" ht="30" x14ac:dyDescent="0.25">
      <c r="C3824" s="23">
        <v>43258</v>
      </c>
      <c r="D3824" s="8" t="s">
        <v>65</v>
      </c>
      <c r="E3824" s="24">
        <v>256</v>
      </c>
      <c r="F3824" s="24"/>
      <c r="G3824" s="24">
        <v>1</v>
      </c>
    </row>
    <row r="3825" spans="3:7" x14ac:dyDescent="0.25">
      <c r="C3825" s="25">
        <v>43258</v>
      </c>
      <c r="D3825" s="9" t="s">
        <v>342</v>
      </c>
      <c r="E3825" s="26">
        <v>762</v>
      </c>
      <c r="F3825" s="26"/>
      <c r="G3825" s="26">
        <v>5</v>
      </c>
    </row>
    <row r="3826" spans="3:7" ht="30" x14ac:dyDescent="0.25">
      <c r="C3826" s="23">
        <v>43258</v>
      </c>
      <c r="D3826" s="8" t="s">
        <v>65</v>
      </c>
      <c r="E3826" s="24">
        <v>256</v>
      </c>
      <c r="F3826" s="24"/>
      <c r="G3826" s="24">
        <v>2</v>
      </c>
    </row>
    <row r="3827" spans="3:7" ht="30" x14ac:dyDescent="0.25">
      <c r="C3827" s="25">
        <v>43258</v>
      </c>
      <c r="D3827" s="9" t="s">
        <v>33</v>
      </c>
      <c r="E3827" s="26">
        <v>392</v>
      </c>
      <c r="F3827" s="26"/>
      <c r="G3827" s="26">
        <v>1</v>
      </c>
    </row>
    <row r="3828" spans="3:7" ht="30" x14ac:dyDescent="0.25">
      <c r="C3828" s="23">
        <v>43258</v>
      </c>
      <c r="D3828" s="8" t="s">
        <v>271</v>
      </c>
      <c r="E3828" s="24">
        <v>3625</v>
      </c>
      <c r="F3828" s="24"/>
      <c r="G3828" s="24">
        <v>1</v>
      </c>
    </row>
    <row r="3829" spans="3:7" ht="45" x14ac:dyDescent="0.25">
      <c r="C3829" s="25">
        <v>43258</v>
      </c>
      <c r="D3829" s="9" t="s">
        <v>161</v>
      </c>
      <c r="E3829" s="26">
        <v>588</v>
      </c>
      <c r="F3829" s="26"/>
      <c r="G3829" s="26">
        <v>1</v>
      </c>
    </row>
    <row r="3830" spans="3:7" ht="45" x14ac:dyDescent="0.25">
      <c r="C3830" s="23">
        <v>43258</v>
      </c>
      <c r="D3830" s="8" t="s">
        <v>55</v>
      </c>
      <c r="E3830" s="24">
        <v>8385</v>
      </c>
      <c r="F3830" s="24">
        <v>10</v>
      </c>
      <c r="G3830" s="24"/>
    </row>
    <row r="3831" spans="3:7" x14ac:dyDescent="0.25">
      <c r="C3831" s="25">
        <v>43258</v>
      </c>
      <c r="D3831" s="9" t="s">
        <v>170</v>
      </c>
      <c r="E3831" s="26">
        <v>1906</v>
      </c>
      <c r="F3831" s="26"/>
      <c r="G3831" s="26">
        <v>1</v>
      </c>
    </row>
    <row r="3832" spans="3:7" ht="30" x14ac:dyDescent="0.25">
      <c r="C3832" s="23">
        <v>43258</v>
      </c>
      <c r="D3832" s="8" t="s">
        <v>65</v>
      </c>
      <c r="E3832" s="24">
        <v>256</v>
      </c>
      <c r="F3832" s="24"/>
      <c r="G3832" s="24">
        <v>4</v>
      </c>
    </row>
    <row r="3833" spans="3:7" ht="30" x14ac:dyDescent="0.25">
      <c r="C3833" s="25">
        <v>43258</v>
      </c>
      <c r="D3833" s="9" t="s">
        <v>54</v>
      </c>
      <c r="E3833" s="26">
        <v>7825</v>
      </c>
      <c r="F3833" s="26"/>
      <c r="G3833" s="26">
        <v>1</v>
      </c>
    </row>
    <row r="3834" spans="3:7" ht="30" x14ac:dyDescent="0.25">
      <c r="C3834" s="23">
        <v>43258</v>
      </c>
      <c r="D3834" s="8" t="s">
        <v>271</v>
      </c>
      <c r="E3834" s="24">
        <v>3625</v>
      </c>
      <c r="F3834" s="24"/>
      <c r="G3834" s="24">
        <v>1</v>
      </c>
    </row>
    <row r="3835" spans="3:7" ht="30" x14ac:dyDescent="0.25">
      <c r="C3835" s="25">
        <v>43258</v>
      </c>
      <c r="D3835" s="9" t="s">
        <v>157</v>
      </c>
      <c r="E3835" s="26">
        <v>918</v>
      </c>
      <c r="F3835" s="26"/>
      <c r="G3835" s="26">
        <v>1</v>
      </c>
    </row>
    <row r="3836" spans="3:7" ht="60" x14ac:dyDescent="0.25">
      <c r="C3836" s="23">
        <v>43258</v>
      </c>
      <c r="D3836" s="8" t="s">
        <v>81</v>
      </c>
      <c r="E3836" s="24">
        <v>8957</v>
      </c>
      <c r="F3836" s="24"/>
      <c r="G3836" s="24">
        <v>1</v>
      </c>
    </row>
    <row r="3837" spans="3:7" ht="30" x14ac:dyDescent="0.25">
      <c r="C3837" s="25">
        <v>43258</v>
      </c>
      <c r="D3837" s="9" t="s">
        <v>65</v>
      </c>
      <c r="E3837" s="26">
        <v>256</v>
      </c>
      <c r="F3837" s="26">
        <v>10</v>
      </c>
      <c r="G3837" s="26"/>
    </row>
    <row r="3838" spans="3:7" ht="45" x14ac:dyDescent="0.25">
      <c r="C3838" s="23">
        <v>43258</v>
      </c>
      <c r="D3838" s="8" t="s">
        <v>189</v>
      </c>
      <c r="E3838" s="24">
        <v>766</v>
      </c>
      <c r="F3838" s="24">
        <v>6</v>
      </c>
      <c r="G3838" s="24"/>
    </row>
    <row r="3839" spans="3:7" x14ac:dyDescent="0.25">
      <c r="C3839" s="25">
        <v>43258</v>
      </c>
      <c r="D3839" s="9" t="s">
        <v>90</v>
      </c>
      <c r="E3839" s="26">
        <v>1467</v>
      </c>
      <c r="F3839" s="26">
        <v>20</v>
      </c>
      <c r="G3839" s="26"/>
    </row>
    <row r="3840" spans="3:7" ht="45" x14ac:dyDescent="0.25">
      <c r="C3840" s="23">
        <v>43258</v>
      </c>
      <c r="D3840" s="8" t="s">
        <v>41</v>
      </c>
      <c r="E3840" s="24">
        <v>765</v>
      </c>
      <c r="F3840" s="24">
        <v>5</v>
      </c>
      <c r="G3840" s="24"/>
    </row>
    <row r="3841" spans="3:7" ht="45" x14ac:dyDescent="0.25">
      <c r="C3841" s="25">
        <v>43258</v>
      </c>
      <c r="D3841" s="9" t="s">
        <v>41</v>
      </c>
      <c r="E3841" s="26">
        <v>765</v>
      </c>
      <c r="F3841" s="26"/>
      <c r="G3841" s="26">
        <v>1</v>
      </c>
    </row>
    <row r="3842" spans="3:7" ht="30" x14ac:dyDescent="0.25">
      <c r="C3842" s="23">
        <v>43258</v>
      </c>
      <c r="D3842" s="8" t="s">
        <v>76</v>
      </c>
      <c r="E3842" s="24">
        <v>1429</v>
      </c>
      <c r="F3842" s="24"/>
      <c r="G3842" s="24">
        <v>1</v>
      </c>
    </row>
    <row r="3843" spans="3:7" ht="30" x14ac:dyDescent="0.25">
      <c r="C3843" s="25">
        <v>43258</v>
      </c>
      <c r="D3843" s="9" t="s">
        <v>65</v>
      </c>
      <c r="E3843" s="26">
        <v>256</v>
      </c>
      <c r="F3843" s="26">
        <v>10</v>
      </c>
      <c r="G3843" s="26"/>
    </row>
    <row r="3844" spans="3:7" ht="30" x14ac:dyDescent="0.25">
      <c r="C3844" s="23">
        <v>43257</v>
      </c>
      <c r="D3844" s="8" t="s">
        <v>454</v>
      </c>
      <c r="E3844" s="24">
        <v>3631</v>
      </c>
      <c r="F3844" s="24"/>
      <c r="G3844" s="24">
        <v>2</v>
      </c>
    </row>
    <row r="3845" spans="3:7" ht="45" x14ac:dyDescent="0.25">
      <c r="C3845" s="25">
        <v>43257</v>
      </c>
      <c r="D3845" s="9" t="s">
        <v>153</v>
      </c>
      <c r="E3845" s="26">
        <v>4278</v>
      </c>
      <c r="F3845" s="26"/>
      <c r="G3845" s="26">
        <v>3</v>
      </c>
    </row>
    <row r="3846" spans="3:7" ht="30" x14ac:dyDescent="0.25">
      <c r="C3846" s="23">
        <v>43257</v>
      </c>
      <c r="D3846" s="8" t="s">
        <v>320</v>
      </c>
      <c r="E3846" s="24">
        <v>3632</v>
      </c>
      <c r="F3846" s="24"/>
      <c r="G3846" s="24">
        <v>1</v>
      </c>
    </row>
    <row r="3847" spans="3:7" ht="30" x14ac:dyDescent="0.25">
      <c r="C3847" s="25">
        <v>43257</v>
      </c>
      <c r="D3847" s="9" t="s">
        <v>139</v>
      </c>
      <c r="E3847" s="26">
        <v>3628</v>
      </c>
      <c r="F3847" s="26"/>
      <c r="G3847" s="26">
        <v>1</v>
      </c>
    </row>
    <row r="3848" spans="3:7" ht="45" x14ac:dyDescent="0.25">
      <c r="C3848" s="23">
        <v>43257</v>
      </c>
      <c r="D3848" s="8" t="s">
        <v>98</v>
      </c>
      <c r="E3848" s="24">
        <v>3629</v>
      </c>
      <c r="F3848" s="24"/>
      <c r="G3848" s="24">
        <v>1</v>
      </c>
    </row>
    <row r="3849" spans="3:7" ht="30" x14ac:dyDescent="0.25">
      <c r="C3849" s="25">
        <v>43257</v>
      </c>
      <c r="D3849" s="9" t="s">
        <v>73</v>
      </c>
      <c r="E3849" s="26">
        <v>912</v>
      </c>
      <c r="F3849" s="26"/>
      <c r="G3849" s="26">
        <v>2</v>
      </c>
    </row>
    <row r="3850" spans="3:7" ht="75" x14ac:dyDescent="0.25">
      <c r="C3850" s="23">
        <v>43257</v>
      </c>
      <c r="D3850" s="8" t="s">
        <v>137</v>
      </c>
      <c r="E3850" s="24">
        <v>8921</v>
      </c>
      <c r="F3850" s="24"/>
      <c r="G3850" s="24">
        <v>1</v>
      </c>
    </row>
    <row r="3851" spans="3:7" ht="30" x14ac:dyDescent="0.25">
      <c r="C3851" s="25">
        <v>43257</v>
      </c>
      <c r="D3851" s="9" t="s">
        <v>65</v>
      </c>
      <c r="E3851" s="26">
        <v>256</v>
      </c>
      <c r="F3851" s="26"/>
      <c r="G3851" s="26">
        <v>2</v>
      </c>
    </row>
    <row r="3852" spans="3:7" ht="30" x14ac:dyDescent="0.25">
      <c r="C3852" s="23">
        <v>43257</v>
      </c>
      <c r="D3852" s="8" t="s">
        <v>65</v>
      </c>
      <c r="E3852" s="24">
        <v>256</v>
      </c>
      <c r="F3852" s="24"/>
      <c r="G3852" s="24">
        <v>2</v>
      </c>
    </row>
    <row r="3853" spans="3:7" ht="30" x14ac:dyDescent="0.25">
      <c r="C3853" s="25">
        <v>43257</v>
      </c>
      <c r="D3853" s="9" t="s">
        <v>65</v>
      </c>
      <c r="E3853" s="26">
        <v>256</v>
      </c>
      <c r="F3853" s="26"/>
      <c r="G3853" s="26">
        <v>2</v>
      </c>
    </row>
    <row r="3854" spans="3:7" ht="30" x14ac:dyDescent="0.25">
      <c r="C3854" s="23">
        <v>43257</v>
      </c>
      <c r="D3854" s="8" t="s">
        <v>65</v>
      </c>
      <c r="E3854" s="24">
        <v>256</v>
      </c>
      <c r="F3854" s="24"/>
      <c r="G3854" s="24">
        <v>2</v>
      </c>
    </row>
    <row r="3855" spans="3:7" ht="45" x14ac:dyDescent="0.25">
      <c r="C3855" s="25">
        <v>43257</v>
      </c>
      <c r="D3855" s="9" t="s">
        <v>61</v>
      </c>
      <c r="E3855" s="26">
        <v>874</v>
      </c>
      <c r="F3855" s="26"/>
      <c r="G3855" s="26">
        <v>2</v>
      </c>
    </row>
    <row r="3856" spans="3:7" ht="30" x14ac:dyDescent="0.25">
      <c r="C3856" s="23">
        <v>43257</v>
      </c>
      <c r="D3856" s="8" t="s">
        <v>65</v>
      </c>
      <c r="E3856" s="24">
        <v>256</v>
      </c>
      <c r="F3856" s="24"/>
      <c r="G3856" s="24">
        <v>1</v>
      </c>
    </row>
    <row r="3857" spans="3:7" ht="30" x14ac:dyDescent="0.25">
      <c r="C3857" s="25">
        <v>43257</v>
      </c>
      <c r="D3857" s="9" t="s">
        <v>53</v>
      </c>
      <c r="E3857" s="26">
        <v>741</v>
      </c>
      <c r="F3857" s="26">
        <v>6</v>
      </c>
      <c r="G3857" s="26"/>
    </row>
    <row r="3858" spans="3:7" ht="30" x14ac:dyDescent="0.25">
      <c r="C3858" s="23">
        <v>43257</v>
      </c>
      <c r="D3858" s="8" t="s">
        <v>108</v>
      </c>
      <c r="E3858" s="24" t="s">
        <v>109</v>
      </c>
      <c r="F3858" s="24"/>
      <c r="G3858" s="24">
        <v>1</v>
      </c>
    </row>
    <row r="3859" spans="3:7" ht="30" x14ac:dyDescent="0.25">
      <c r="C3859" s="25">
        <v>43257</v>
      </c>
      <c r="D3859" s="9" t="s">
        <v>454</v>
      </c>
      <c r="E3859" s="26">
        <v>3631</v>
      </c>
      <c r="F3859" s="26">
        <v>6</v>
      </c>
      <c r="G3859" s="26"/>
    </row>
    <row r="3860" spans="3:7" ht="30" x14ac:dyDescent="0.25">
      <c r="C3860" s="23">
        <v>43257</v>
      </c>
      <c r="D3860" s="8" t="s">
        <v>139</v>
      </c>
      <c r="E3860" s="24">
        <v>3628</v>
      </c>
      <c r="F3860" s="24">
        <v>5</v>
      </c>
      <c r="G3860" s="24"/>
    </row>
    <row r="3861" spans="3:7" ht="45" x14ac:dyDescent="0.25">
      <c r="C3861" s="25">
        <v>43257</v>
      </c>
      <c r="D3861" s="9" t="s">
        <v>43</v>
      </c>
      <c r="E3861" s="26">
        <v>767</v>
      </c>
      <c r="F3861" s="26">
        <v>5</v>
      </c>
      <c r="G3861" s="26"/>
    </row>
    <row r="3862" spans="3:7" ht="30" x14ac:dyDescent="0.25">
      <c r="C3862" s="23">
        <v>43257</v>
      </c>
      <c r="D3862" s="8" t="s">
        <v>408</v>
      </c>
      <c r="E3862" s="24">
        <v>4922</v>
      </c>
      <c r="F3862" s="24">
        <v>100</v>
      </c>
      <c r="G3862" s="24"/>
    </row>
    <row r="3863" spans="3:7" ht="30" x14ac:dyDescent="0.25">
      <c r="C3863" s="25">
        <v>43257</v>
      </c>
      <c r="D3863" s="9" t="s">
        <v>212</v>
      </c>
      <c r="E3863" s="26">
        <v>1298</v>
      </c>
      <c r="F3863" s="26">
        <v>12</v>
      </c>
      <c r="G3863" s="26"/>
    </row>
    <row r="3864" spans="3:7" ht="45" x14ac:dyDescent="0.25">
      <c r="C3864" s="23">
        <v>43257</v>
      </c>
      <c r="D3864" s="8" t="s">
        <v>407</v>
      </c>
      <c r="E3864" s="24">
        <v>4923</v>
      </c>
      <c r="F3864" s="24">
        <v>150</v>
      </c>
      <c r="G3864" s="24"/>
    </row>
    <row r="3865" spans="3:7" x14ac:dyDescent="0.25">
      <c r="C3865" s="25">
        <v>43257</v>
      </c>
      <c r="D3865" s="9" t="s">
        <v>207</v>
      </c>
      <c r="E3865" s="26">
        <v>7935</v>
      </c>
      <c r="F3865" s="26"/>
      <c r="G3865" s="26">
        <v>1</v>
      </c>
    </row>
    <row r="3866" spans="3:7" x14ac:dyDescent="0.25">
      <c r="C3866" s="23">
        <v>43257</v>
      </c>
      <c r="D3866" s="8" t="s">
        <v>406</v>
      </c>
      <c r="E3866" s="24">
        <v>8001</v>
      </c>
      <c r="F3866" s="24"/>
      <c r="G3866" s="24">
        <v>1</v>
      </c>
    </row>
    <row r="3867" spans="3:7" x14ac:dyDescent="0.25">
      <c r="C3867" s="25">
        <v>43257</v>
      </c>
      <c r="D3867" s="9" t="s">
        <v>342</v>
      </c>
      <c r="E3867" s="26">
        <v>762</v>
      </c>
      <c r="F3867" s="26"/>
      <c r="G3867" s="26">
        <v>2</v>
      </c>
    </row>
    <row r="3868" spans="3:7" ht="30" x14ac:dyDescent="0.25">
      <c r="C3868" s="23">
        <v>43257</v>
      </c>
      <c r="D3868" s="8" t="s">
        <v>255</v>
      </c>
      <c r="E3868" s="24">
        <v>1002</v>
      </c>
      <c r="F3868" s="24"/>
      <c r="G3868" s="24">
        <v>3</v>
      </c>
    </row>
    <row r="3869" spans="3:7" x14ac:dyDescent="0.25">
      <c r="C3869" s="25">
        <v>43257</v>
      </c>
      <c r="D3869" s="9" t="s">
        <v>342</v>
      </c>
      <c r="E3869" s="26">
        <v>762</v>
      </c>
      <c r="F3869" s="26"/>
      <c r="G3869" s="26">
        <v>2</v>
      </c>
    </row>
    <row r="3870" spans="3:7" x14ac:dyDescent="0.25">
      <c r="C3870" s="23">
        <v>43257</v>
      </c>
      <c r="D3870" s="8" t="s">
        <v>435</v>
      </c>
      <c r="E3870" s="24">
        <v>4350</v>
      </c>
      <c r="F3870" s="24">
        <v>12</v>
      </c>
      <c r="G3870" s="24"/>
    </row>
    <row r="3871" spans="3:7" ht="75" x14ac:dyDescent="0.25">
      <c r="C3871" s="25">
        <v>43257</v>
      </c>
      <c r="D3871" s="9" t="s">
        <v>204</v>
      </c>
      <c r="E3871" s="26">
        <v>424</v>
      </c>
      <c r="F3871" s="26">
        <v>6</v>
      </c>
      <c r="G3871" s="26"/>
    </row>
    <row r="3872" spans="3:7" ht="75" x14ac:dyDescent="0.25">
      <c r="C3872" s="23">
        <v>43257</v>
      </c>
      <c r="D3872" s="8" t="s">
        <v>38</v>
      </c>
      <c r="E3872" s="24">
        <v>551</v>
      </c>
      <c r="F3872" s="24">
        <v>1</v>
      </c>
      <c r="G3872" s="24"/>
    </row>
    <row r="3873" spans="3:7" x14ac:dyDescent="0.25">
      <c r="C3873" s="25">
        <v>43257</v>
      </c>
      <c r="D3873" s="9" t="s">
        <v>127</v>
      </c>
      <c r="E3873" s="26">
        <v>7360</v>
      </c>
      <c r="F3873" s="26"/>
      <c r="G3873" s="26">
        <v>3</v>
      </c>
    </row>
    <row r="3874" spans="3:7" ht="30" x14ac:dyDescent="0.25">
      <c r="C3874" s="23">
        <v>43257</v>
      </c>
      <c r="D3874" s="8" t="s">
        <v>402</v>
      </c>
      <c r="E3874" s="24">
        <v>2233</v>
      </c>
      <c r="F3874" s="24"/>
      <c r="G3874" s="24">
        <v>1</v>
      </c>
    </row>
    <row r="3875" spans="3:7" ht="30" x14ac:dyDescent="0.25">
      <c r="C3875" s="25">
        <v>43257</v>
      </c>
      <c r="D3875" s="9" t="s">
        <v>266</v>
      </c>
      <c r="E3875" s="26">
        <v>7956</v>
      </c>
      <c r="F3875" s="26"/>
      <c r="G3875" s="26">
        <v>1</v>
      </c>
    </row>
    <row r="3876" spans="3:7" ht="30" x14ac:dyDescent="0.25">
      <c r="C3876" s="23">
        <v>43257</v>
      </c>
      <c r="D3876" s="8" t="s">
        <v>73</v>
      </c>
      <c r="E3876" s="24">
        <v>912</v>
      </c>
      <c r="F3876" s="24"/>
      <c r="G3876" s="24">
        <v>1</v>
      </c>
    </row>
    <row r="3877" spans="3:7" ht="30" x14ac:dyDescent="0.25">
      <c r="C3877" s="25">
        <v>43257</v>
      </c>
      <c r="D3877" s="9" t="s">
        <v>99</v>
      </c>
      <c r="E3877" s="26">
        <v>4275</v>
      </c>
      <c r="F3877" s="26"/>
      <c r="G3877" s="26">
        <v>1</v>
      </c>
    </row>
    <row r="3878" spans="3:7" ht="30" x14ac:dyDescent="0.25">
      <c r="C3878" s="23">
        <v>43257</v>
      </c>
      <c r="D3878" s="8" t="s">
        <v>5</v>
      </c>
      <c r="E3878" s="24">
        <v>1445</v>
      </c>
      <c r="F3878" s="24"/>
      <c r="G3878" s="24">
        <v>100</v>
      </c>
    </row>
    <row r="3879" spans="3:7" ht="30" x14ac:dyDescent="0.25">
      <c r="C3879" s="25">
        <v>43257</v>
      </c>
      <c r="D3879" s="9" t="s">
        <v>65</v>
      </c>
      <c r="E3879" s="26">
        <v>256</v>
      </c>
      <c r="F3879" s="26"/>
      <c r="G3879" s="26">
        <v>2</v>
      </c>
    </row>
    <row r="3880" spans="3:7" ht="30" x14ac:dyDescent="0.25">
      <c r="C3880" s="23">
        <v>43257</v>
      </c>
      <c r="D3880" s="8" t="s">
        <v>65</v>
      </c>
      <c r="E3880" s="24">
        <v>256</v>
      </c>
      <c r="F3880" s="24"/>
      <c r="G3880" s="24">
        <v>2</v>
      </c>
    </row>
    <row r="3881" spans="3:7" ht="30" x14ac:dyDescent="0.25">
      <c r="C3881" s="25">
        <v>43257</v>
      </c>
      <c r="D3881" s="9" t="s">
        <v>196</v>
      </c>
      <c r="E3881" s="26">
        <v>705</v>
      </c>
      <c r="F3881" s="26"/>
      <c r="G3881" s="26">
        <v>3</v>
      </c>
    </row>
    <row r="3882" spans="3:7" x14ac:dyDescent="0.25">
      <c r="C3882" s="23">
        <v>43257</v>
      </c>
      <c r="D3882" s="8" t="s">
        <v>128</v>
      </c>
      <c r="E3882" s="24">
        <v>7358</v>
      </c>
      <c r="F3882" s="24"/>
      <c r="G3882" s="24">
        <v>2</v>
      </c>
    </row>
    <row r="3883" spans="3:7" x14ac:dyDescent="0.25">
      <c r="C3883" s="25">
        <v>43257</v>
      </c>
      <c r="D3883" s="9" t="s">
        <v>230</v>
      </c>
      <c r="E3883" s="26">
        <v>7359</v>
      </c>
      <c r="F3883" s="26"/>
      <c r="G3883" s="26">
        <v>2</v>
      </c>
    </row>
    <row r="3884" spans="3:7" ht="30" x14ac:dyDescent="0.25">
      <c r="C3884" s="23">
        <v>43257</v>
      </c>
      <c r="D3884" s="8" t="s">
        <v>71</v>
      </c>
      <c r="E3884" s="24">
        <v>1435</v>
      </c>
      <c r="F3884" s="24"/>
      <c r="G3884" s="24">
        <v>4</v>
      </c>
    </row>
    <row r="3885" spans="3:7" x14ac:dyDescent="0.25">
      <c r="C3885" s="25">
        <v>43257</v>
      </c>
      <c r="D3885" s="9" t="s">
        <v>27</v>
      </c>
      <c r="E3885" s="26">
        <v>537</v>
      </c>
      <c r="F3885" s="26"/>
      <c r="G3885" s="26">
        <v>1</v>
      </c>
    </row>
    <row r="3886" spans="3:7" ht="30" x14ac:dyDescent="0.25">
      <c r="C3886" s="23">
        <v>43257</v>
      </c>
      <c r="D3886" s="8" t="s">
        <v>31</v>
      </c>
      <c r="E3886" s="24">
        <v>611</v>
      </c>
      <c r="F3886" s="24"/>
      <c r="G3886" s="24">
        <v>2</v>
      </c>
    </row>
    <row r="3887" spans="3:7" ht="45" x14ac:dyDescent="0.25">
      <c r="C3887" s="25">
        <v>43257</v>
      </c>
      <c r="D3887" s="9" t="s">
        <v>29</v>
      </c>
      <c r="E3887" s="26">
        <v>610</v>
      </c>
      <c r="F3887" s="26"/>
      <c r="G3887" s="26">
        <v>2</v>
      </c>
    </row>
    <row r="3888" spans="3:7" ht="30" x14ac:dyDescent="0.25">
      <c r="C3888" s="23">
        <v>43257</v>
      </c>
      <c r="D3888" s="8" t="s">
        <v>30</v>
      </c>
      <c r="E3888" s="24">
        <v>609</v>
      </c>
      <c r="F3888" s="24"/>
      <c r="G3888" s="24">
        <v>2</v>
      </c>
    </row>
    <row r="3889" spans="3:7" ht="45" x14ac:dyDescent="0.25">
      <c r="C3889" s="25">
        <v>43257</v>
      </c>
      <c r="D3889" s="9" t="s">
        <v>28</v>
      </c>
      <c r="E3889" s="26">
        <v>608</v>
      </c>
      <c r="F3889" s="26"/>
      <c r="G3889" s="26">
        <v>3</v>
      </c>
    </row>
    <row r="3890" spans="3:7" ht="30" x14ac:dyDescent="0.25">
      <c r="C3890" s="23">
        <v>43257</v>
      </c>
      <c r="D3890" s="8" t="s">
        <v>238</v>
      </c>
      <c r="E3890" s="24">
        <v>4519</v>
      </c>
      <c r="F3890" s="24"/>
      <c r="G3890" s="24">
        <v>1</v>
      </c>
    </row>
    <row r="3891" spans="3:7" ht="30" x14ac:dyDescent="0.25">
      <c r="C3891" s="25">
        <v>43257</v>
      </c>
      <c r="D3891" s="9" t="s">
        <v>240</v>
      </c>
      <c r="E3891" s="26">
        <v>4520</v>
      </c>
      <c r="F3891" s="26"/>
      <c r="G3891" s="26">
        <v>1</v>
      </c>
    </row>
    <row r="3892" spans="3:7" ht="30" x14ac:dyDescent="0.25">
      <c r="C3892" s="23">
        <v>43257</v>
      </c>
      <c r="D3892" s="8" t="s">
        <v>33</v>
      </c>
      <c r="E3892" s="24">
        <v>392</v>
      </c>
      <c r="F3892" s="24"/>
      <c r="G3892" s="24">
        <v>1</v>
      </c>
    </row>
    <row r="3893" spans="3:7" ht="30" x14ac:dyDescent="0.25">
      <c r="C3893" s="25">
        <v>43257</v>
      </c>
      <c r="D3893" s="9" t="s">
        <v>57</v>
      </c>
      <c r="E3893" s="26">
        <v>8825</v>
      </c>
      <c r="F3893" s="26"/>
      <c r="G3893" s="26">
        <v>2</v>
      </c>
    </row>
    <row r="3894" spans="3:7" ht="30" x14ac:dyDescent="0.25">
      <c r="C3894" s="23">
        <v>43257</v>
      </c>
      <c r="D3894" s="8" t="s">
        <v>58</v>
      </c>
      <c r="E3894" s="24">
        <v>8824</v>
      </c>
      <c r="F3894" s="24"/>
      <c r="G3894" s="24">
        <v>3</v>
      </c>
    </row>
    <row r="3895" spans="3:7" x14ac:dyDescent="0.25">
      <c r="C3895" s="25">
        <v>43257</v>
      </c>
      <c r="D3895" s="9" t="s">
        <v>60</v>
      </c>
      <c r="E3895" s="26">
        <v>7085</v>
      </c>
      <c r="F3895" s="26"/>
      <c r="G3895" s="26">
        <v>2</v>
      </c>
    </row>
    <row r="3896" spans="3:7" x14ac:dyDescent="0.25">
      <c r="C3896" s="23">
        <v>43257</v>
      </c>
      <c r="D3896" s="8" t="s">
        <v>201</v>
      </c>
      <c r="E3896" s="24">
        <v>8764</v>
      </c>
      <c r="F3896" s="24"/>
      <c r="G3896" s="24">
        <v>2</v>
      </c>
    </row>
    <row r="3897" spans="3:7" ht="45" x14ac:dyDescent="0.25">
      <c r="C3897" s="25">
        <v>43257</v>
      </c>
      <c r="D3897" s="9" t="s">
        <v>26</v>
      </c>
      <c r="E3897" s="26">
        <v>476</v>
      </c>
      <c r="F3897" s="26"/>
      <c r="G3897" s="26">
        <v>5</v>
      </c>
    </row>
    <row r="3898" spans="3:7" ht="30" x14ac:dyDescent="0.25">
      <c r="C3898" s="23">
        <v>43257</v>
      </c>
      <c r="D3898" s="8" t="s">
        <v>168</v>
      </c>
      <c r="E3898" s="24">
        <v>700</v>
      </c>
      <c r="F3898" s="24"/>
      <c r="G3898" s="24">
        <v>4</v>
      </c>
    </row>
    <row r="3899" spans="3:7" ht="30" x14ac:dyDescent="0.25">
      <c r="C3899" s="25">
        <v>43257</v>
      </c>
      <c r="D3899" s="9" t="s">
        <v>146</v>
      </c>
      <c r="E3899" s="26">
        <v>450</v>
      </c>
      <c r="F3899" s="26"/>
      <c r="G3899" s="26">
        <v>4</v>
      </c>
    </row>
    <row r="3900" spans="3:7" ht="45" x14ac:dyDescent="0.25">
      <c r="C3900" s="23">
        <v>43257</v>
      </c>
      <c r="D3900" s="8" t="s">
        <v>64</v>
      </c>
      <c r="E3900" s="24">
        <v>7623</v>
      </c>
      <c r="F3900" s="24"/>
      <c r="G3900" s="24">
        <v>6</v>
      </c>
    </row>
    <row r="3901" spans="3:7" ht="30" x14ac:dyDescent="0.25">
      <c r="C3901" s="25">
        <v>43257</v>
      </c>
      <c r="D3901" s="9" t="s">
        <v>123</v>
      </c>
      <c r="E3901" s="26">
        <v>9170</v>
      </c>
      <c r="F3901" s="26"/>
      <c r="G3901" s="26">
        <v>1</v>
      </c>
    </row>
    <row r="3902" spans="3:7" x14ac:dyDescent="0.25">
      <c r="C3902" s="23">
        <v>43257</v>
      </c>
      <c r="D3902" s="8" t="s">
        <v>83</v>
      </c>
      <c r="E3902" s="24">
        <v>842</v>
      </c>
      <c r="F3902" s="24"/>
      <c r="G3902" s="24">
        <v>1</v>
      </c>
    </row>
    <row r="3903" spans="3:7" ht="30" x14ac:dyDescent="0.25">
      <c r="C3903" s="25">
        <v>43256</v>
      </c>
      <c r="D3903" s="9" t="s">
        <v>396</v>
      </c>
      <c r="E3903" s="26" t="s">
        <v>397</v>
      </c>
      <c r="F3903" s="26"/>
      <c r="G3903" s="26">
        <v>1</v>
      </c>
    </row>
    <row r="3904" spans="3:7" ht="30" x14ac:dyDescent="0.25">
      <c r="C3904" s="23">
        <v>43256</v>
      </c>
      <c r="D3904" s="8" t="s">
        <v>108</v>
      </c>
      <c r="E3904" s="24" t="s">
        <v>109</v>
      </c>
      <c r="F3904" s="24"/>
      <c r="G3904" s="24">
        <v>1</v>
      </c>
    </row>
    <row r="3905" spans="3:7" ht="30" x14ac:dyDescent="0.25">
      <c r="C3905" s="25">
        <v>43256</v>
      </c>
      <c r="D3905" s="9" t="s">
        <v>54</v>
      </c>
      <c r="E3905" s="26">
        <v>7825</v>
      </c>
      <c r="F3905" s="26"/>
      <c r="G3905" s="26">
        <v>1</v>
      </c>
    </row>
    <row r="3906" spans="3:7" ht="30" x14ac:dyDescent="0.25">
      <c r="C3906" s="23">
        <v>43256</v>
      </c>
      <c r="D3906" s="8" t="s">
        <v>65</v>
      </c>
      <c r="E3906" s="24">
        <v>256</v>
      </c>
      <c r="F3906" s="24"/>
      <c r="G3906" s="24">
        <v>8</v>
      </c>
    </row>
    <row r="3907" spans="3:7" ht="30" x14ac:dyDescent="0.25">
      <c r="C3907" s="25">
        <v>43256</v>
      </c>
      <c r="D3907" s="9" t="s">
        <v>126</v>
      </c>
      <c r="E3907" s="26">
        <v>4738</v>
      </c>
      <c r="F3907" s="26"/>
      <c r="G3907" s="26">
        <v>2</v>
      </c>
    </row>
    <row r="3908" spans="3:7" ht="45" x14ac:dyDescent="0.25">
      <c r="C3908" s="23">
        <v>43256</v>
      </c>
      <c r="D3908" s="8" t="s">
        <v>260</v>
      </c>
      <c r="E3908" s="24">
        <v>5679</v>
      </c>
      <c r="F3908" s="24"/>
      <c r="G3908" s="24">
        <v>30</v>
      </c>
    </row>
    <row r="3909" spans="3:7" ht="30" x14ac:dyDescent="0.25">
      <c r="C3909" s="25">
        <v>43256</v>
      </c>
      <c r="D3909" s="9" t="s">
        <v>54</v>
      </c>
      <c r="E3909" s="26">
        <v>7825</v>
      </c>
      <c r="F3909" s="26">
        <v>30</v>
      </c>
      <c r="G3909" s="26"/>
    </row>
    <row r="3910" spans="3:7" ht="30" x14ac:dyDescent="0.25">
      <c r="C3910" s="23">
        <v>43256</v>
      </c>
      <c r="D3910" s="8" t="s">
        <v>307</v>
      </c>
      <c r="E3910" s="24" t="s">
        <v>308</v>
      </c>
      <c r="F3910" s="24"/>
      <c r="G3910" s="24">
        <v>1</v>
      </c>
    </row>
    <row r="3911" spans="3:7" ht="30" x14ac:dyDescent="0.25">
      <c r="C3911" s="25">
        <v>43256</v>
      </c>
      <c r="D3911" s="9" t="s">
        <v>62</v>
      </c>
      <c r="E3911" s="26">
        <v>1661</v>
      </c>
      <c r="F3911" s="26">
        <v>18</v>
      </c>
      <c r="G3911" s="26"/>
    </row>
    <row r="3912" spans="3:7" ht="30" x14ac:dyDescent="0.25">
      <c r="C3912" s="23">
        <v>43256</v>
      </c>
      <c r="D3912" s="8" t="s">
        <v>166</v>
      </c>
      <c r="E3912" s="24">
        <v>822</v>
      </c>
      <c r="F3912" s="24"/>
      <c r="G3912" s="24">
        <v>4</v>
      </c>
    </row>
    <row r="3913" spans="3:7" ht="30" x14ac:dyDescent="0.25">
      <c r="C3913" s="25">
        <v>43256</v>
      </c>
      <c r="D3913" s="9" t="s">
        <v>57</v>
      </c>
      <c r="E3913" s="26">
        <v>8825</v>
      </c>
      <c r="F3913" s="26">
        <v>10</v>
      </c>
      <c r="G3913" s="26"/>
    </row>
    <row r="3914" spans="3:7" ht="30" x14ac:dyDescent="0.25">
      <c r="C3914" s="23">
        <v>43256</v>
      </c>
      <c r="D3914" s="8" t="s">
        <v>405</v>
      </c>
      <c r="E3914" s="24">
        <v>8822</v>
      </c>
      <c r="F3914" s="24">
        <v>36</v>
      </c>
      <c r="G3914" s="24"/>
    </row>
    <row r="3915" spans="3:7" x14ac:dyDescent="0.25">
      <c r="C3915" s="25">
        <v>43256</v>
      </c>
      <c r="D3915" s="9" t="s">
        <v>305</v>
      </c>
      <c r="E3915" s="26">
        <v>7079</v>
      </c>
      <c r="F3915" s="26"/>
      <c r="G3915" s="26">
        <v>2</v>
      </c>
    </row>
    <row r="3916" spans="3:7" x14ac:dyDescent="0.25">
      <c r="C3916" s="23">
        <v>43256</v>
      </c>
      <c r="D3916" s="8" t="s">
        <v>406</v>
      </c>
      <c r="E3916" s="24">
        <v>8001</v>
      </c>
      <c r="F3916" s="24">
        <v>1</v>
      </c>
      <c r="G3916" s="24"/>
    </row>
    <row r="3917" spans="3:7" x14ac:dyDescent="0.25">
      <c r="C3917" s="25">
        <v>43256</v>
      </c>
      <c r="D3917" s="9" t="s">
        <v>107</v>
      </c>
      <c r="E3917" s="26">
        <v>7997</v>
      </c>
      <c r="F3917" s="26"/>
      <c r="G3917" s="26">
        <v>16</v>
      </c>
    </row>
    <row r="3918" spans="3:7" ht="45" x14ac:dyDescent="0.25">
      <c r="C3918" s="23">
        <v>43256</v>
      </c>
      <c r="D3918" s="8" t="s">
        <v>221</v>
      </c>
      <c r="E3918" s="24">
        <v>4907</v>
      </c>
      <c r="F3918" s="24"/>
      <c r="G3918" s="24">
        <v>14</v>
      </c>
    </row>
    <row r="3919" spans="3:7" ht="45" x14ac:dyDescent="0.25">
      <c r="C3919" s="25">
        <v>43256</v>
      </c>
      <c r="D3919" s="9" t="s">
        <v>188</v>
      </c>
      <c r="E3919" s="26">
        <v>4910</v>
      </c>
      <c r="F3919" s="26"/>
      <c r="G3919" s="26">
        <v>4</v>
      </c>
    </row>
    <row r="3920" spans="3:7" x14ac:dyDescent="0.25">
      <c r="C3920" s="23">
        <v>43256</v>
      </c>
      <c r="D3920" s="8" t="s">
        <v>207</v>
      </c>
      <c r="E3920" s="24">
        <v>7935</v>
      </c>
      <c r="F3920" s="24">
        <v>5</v>
      </c>
      <c r="G3920" s="24"/>
    </row>
    <row r="3921" spans="3:7" x14ac:dyDescent="0.25">
      <c r="C3921" s="25">
        <v>43256</v>
      </c>
      <c r="D3921" s="9" t="s">
        <v>208</v>
      </c>
      <c r="E3921" s="26">
        <v>7933</v>
      </c>
      <c r="F3921" s="26"/>
      <c r="G3921" s="26">
        <v>21</v>
      </c>
    </row>
    <row r="3922" spans="3:7" x14ac:dyDescent="0.25">
      <c r="C3922" s="23">
        <v>43256</v>
      </c>
      <c r="D3922" s="8" t="s">
        <v>37</v>
      </c>
      <c r="E3922" s="24">
        <v>7932</v>
      </c>
      <c r="F3922" s="24"/>
      <c r="G3922" s="24">
        <v>9</v>
      </c>
    </row>
    <row r="3923" spans="3:7" x14ac:dyDescent="0.25">
      <c r="C3923" s="25">
        <v>43256</v>
      </c>
      <c r="D3923" s="9" t="s">
        <v>389</v>
      </c>
      <c r="E3923" s="26">
        <v>7931</v>
      </c>
      <c r="F3923" s="26">
        <v>5</v>
      </c>
      <c r="G3923" s="26"/>
    </row>
    <row r="3924" spans="3:7" ht="45" x14ac:dyDescent="0.25">
      <c r="C3924" s="23">
        <v>43256</v>
      </c>
      <c r="D3924" s="8" t="s">
        <v>455</v>
      </c>
      <c r="E3924" s="24">
        <v>361</v>
      </c>
      <c r="F3924" s="24"/>
      <c r="G3924" s="24">
        <v>1</v>
      </c>
    </row>
    <row r="3925" spans="3:7" ht="30" x14ac:dyDescent="0.25">
      <c r="C3925" s="25">
        <v>43256</v>
      </c>
      <c r="D3925" s="9" t="s">
        <v>33</v>
      </c>
      <c r="E3925" s="26">
        <v>392</v>
      </c>
      <c r="F3925" s="26"/>
      <c r="G3925" s="26">
        <v>1</v>
      </c>
    </row>
    <row r="3926" spans="3:7" ht="30" x14ac:dyDescent="0.25">
      <c r="C3926" s="23">
        <v>43256</v>
      </c>
      <c r="D3926" s="8" t="s">
        <v>65</v>
      </c>
      <c r="E3926" s="24">
        <v>256</v>
      </c>
      <c r="F3926" s="24"/>
      <c r="G3926" s="24">
        <v>1</v>
      </c>
    </row>
    <row r="3927" spans="3:7" ht="30" x14ac:dyDescent="0.25">
      <c r="C3927" s="25">
        <v>43256</v>
      </c>
      <c r="D3927" s="9" t="s">
        <v>134</v>
      </c>
      <c r="E3927" s="26">
        <v>4634</v>
      </c>
      <c r="F3927" s="26"/>
      <c r="G3927" s="26">
        <v>1</v>
      </c>
    </row>
    <row r="3928" spans="3:7" x14ac:dyDescent="0.25">
      <c r="C3928" s="23">
        <v>43256</v>
      </c>
      <c r="D3928" s="8" t="s">
        <v>83</v>
      </c>
      <c r="E3928" s="24">
        <v>842</v>
      </c>
      <c r="F3928" s="24"/>
      <c r="G3928" s="24">
        <v>3</v>
      </c>
    </row>
    <row r="3929" spans="3:7" ht="45" x14ac:dyDescent="0.25">
      <c r="C3929" s="25">
        <v>43256</v>
      </c>
      <c r="D3929" s="9" t="s">
        <v>191</v>
      </c>
      <c r="E3929" s="26">
        <v>304</v>
      </c>
      <c r="F3929" s="26"/>
      <c r="G3929" s="26">
        <v>1</v>
      </c>
    </row>
    <row r="3930" spans="3:7" ht="30" x14ac:dyDescent="0.25">
      <c r="C3930" s="23">
        <v>43256</v>
      </c>
      <c r="D3930" s="8" t="s">
        <v>126</v>
      </c>
      <c r="E3930" s="24">
        <v>4738</v>
      </c>
      <c r="F3930" s="24"/>
      <c r="G3930" s="24">
        <v>1</v>
      </c>
    </row>
    <row r="3931" spans="3:7" x14ac:dyDescent="0.25">
      <c r="C3931" s="25">
        <v>43256</v>
      </c>
      <c r="D3931" s="9" t="s">
        <v>83</v>
      </c>
      <c r="E3931" s="26">
        <v>842</v>
      </c>
      <c r="F3931" s="26"/>
      <c r="G3931" s="26">
        <v>1</v>
      </c>
    </row>
    <row r="3932" spans="3:7" ht="45" x14ac:dyDescent="0.25">
      <c r="C3932" s="23">
        <v>43256</v>
      </c>
      <c r="D3932" s="8" t="s">
        <v>512</v>
      </c>
      <c r="E3932" s="24">
        <v>8465</v>
      </c>
      <c r="F3932" s="24"/>
      <c r="G3932" s="24">
        <v>1000</v>
      </c>
    </row>
    <row r="3933" spans="3:7" ht="60" x14ac:dyDescent="0.25">
      <c r="C3933" s="25">
        <v>43256</v>
      </c>
      <c r="D3933" s="9" t="s">
        <v>225</v>
      </c>
      <c r="E3933" s="26">
        <v>625</v>
      </c>
      <c r="F3933" s="26"/>
      <c r="G3933" s="26">
        <v>2</v>
      </c>
    </row>
    <row r="3934" spans="3:7" x14ac:dyDescent="0.25">
      <c r="C3934" s="23">
        <v>43256</v>
      </c>
      <c r="D3934" s="8" t="s">
        <v>83</v>
      </c>
      <c r="E3934" s="24">
        <v>842</v>
      </c>
      <c r="F3934" s="24"/>
      <c r="G3934" s="24">
        <v>1</v>
      </c>
    </row>
    <row r="3935" spans="3:7" ht="45" x14ac:dyDescent="0.25">
      <c r="C3935" s="25">
        <v>43256</v>
      </c>
      <c r="D3935" s="9" t="s">
        <v>35</v>
      </c>
      <c r="E3935" s="26">
        <v>4911</v>
      </c>
      <c r="F3935" s="26"/>
      <c r="G3935" s="26">
        <v>1</v>
      </c>
    </row>
    <row r="3936" spans="3:7" ht="30" x14ac:dyDescent="0.25">
      <c r="C3936" s="23">
        <v>43256</v>
      </c>
      <c r="D3936" s="8" t="s">
        <v>262</v>
      </c>
      <c r="E3936" s="24">
        <v>468</v>
      </c>
      <c r="F3936" s="24"/>
      <c r="G3936" s="24">
        <v>1</v>
      </c>
    </row>
    <row r="3937" spans="3:7" ht="30" x14ac:dyDescent="0.25">
      <c r="C3937" s="25">
        <v>43255</v>
      </c>
      <c r="D3937" s="9" t="s">
        <v>226</v>
      </c>
      <c r="E3937" s="26" t="s">
        <v>227</v>
      </c>
      <c r="F3937" s="26"/>
      <c r="G3937" s="26">
        <v>1</v>
      </c>
    </row>
    <row r="3938" spans="3:7" ht="30" x14ac:dyDescent="0.25">
      <c r="C3938" s="23">
        <v>43255</v>
      </c>
      <c r="D3938" s="8" t="s">
        <v>452</v>
      </c>
      <c r="E3938" s="24" t="s">
        <v>453</v>
      </c>
      <c r="F3938" s="24">
        <v>1</v>
      </c>
      <c r="G3938" s="24"/>
    </row>
    <row r="3939" spans="3:7" ht="30" x14ac:dyDescent="0.25">
      <c r="C3939" s="25">
        <v>43255</v>
      </c>
      <c r="D3939" s="9" t="s">
        <v>452</v>
      </c>
      <c r="E3939" s="26" t="s">
        <v>453</v>
      </c>
      <c r="F3939" s="26"/>
      <c r="G3939" s="26">
        <v>1</v>
      </c>
    </row>
    <row r="3940" spans="3:7" ht="30" x14ac:dyDescent="0.25">
      <c r="C3940" s="23">
        <v>43255</v>
      </c>
      <c r="D3940" s="8" t="s">
        <v>126</v>
      </c>
      <c r="E3940" s="24">
        <v>4738</v>
      </c>
      <c r="F3940" s="24"/>
      <c r="G3940" s="24">
        <v>1</v>
      </c>
    </row>
    <row r="3941" spans="3:7" ht="30" x14ac:dyDescent="0.25">
      <c r="C3941" s="25">
        <v>43255</v>
      </c>
      <c r="D3941" s="9" t="s">
        <v>289</v>
      </c>
      <c r="E3941" s="26">
        <v>308</v>
      </c>
      <c r="F3941" s="26"/>
      <c r="G3941" s="26">
        <v>2</v>
      </c>
    </row>
    <row r="3942" spans="3:7" ht="30" x14ac:dyDescent="0.25">
      <c r="C3942" s="23">
        <v>43255</v>
      </c>
      <c r="D3942" s="8" t="s">
        <v>219</v>
      </c>
      <c r="E3942" s="24">
        <v>980</v>
      </c>
      <c r="F3942" s="24">
        <v>600</v>
      </c>
      <c r="G3942" s="24"/>
    </row>
    <row r="3943" spans="3:7" ht="30" x14ac:dyDescent="0.25">
      <c r="C3943" s="25">
        <v>43255</v>
      </c>
      <c r="D3943" s="9" t="s">
        <v>220</v>
      </c>
      <c r="E3943" s="26">
        <v>979</v>
      </c>
      <c r="F3943" s="26">
        <v>300</v>
      </c>
      <c r="G3943" s="26"/>
    </row>
    <row r="3944" spans="3:7" ht="30" x14ac:dyDescent="0.25">
      <c r="C3944" s="23">
        <v>43255</v>
      </c>
      <c r="D3944" s="8" t="s">
        <v>65</v>
      </c>
      <c r="E3944" s="24">
        <v>256</v>
      </c>
      <c r="F3944" s="24"/>
      <c r="G3944" s="24">
        <v>1</v>
      </c>
    </row>
    <row r="3945" spans="3:7" ht="30" x14ac:dyDescent="0.25">
      <c r="C3945" s="25">
        <v>43255</v>
      </c>
      <c r="D3945" s="9" t="s">
        <v>65</v>
      </c>
      <c r="E3945" s="26">
        <v>256</v>
      </c>
      <c r="F3945" s="26"/>
      <c r="G3945" s="26">
        <v>1</v>
      </c>
    </row>
    <row r="3946" spans="3:7" ht="30" x14ac:dyDescent="0.25">
      <c r="C3946" s="23">
        <v>43255</v>
      </c>
      <c r="D3946" s="8" t="s">
        <v>102</v>
      </c>
      <c r="E3946" s="24">
        <v>919</v>
      </c>
      <c r="F3946" s="24"/>
      <c r="G3946" s="24">
        <v>2</v>
      </c>
    </row>
    <row r="3947" spans="3:7" ht="30" x14ac:dyDescent="0.25">
      <c r="C3947" s="25">
        <v>43255</v>
      </c>
      <c r="D3947" s="9" t="s">
        <v>157</v>
      </c>
      <c r="E3947" s="26">
        <v>918</v>
      </c>
      <c r="F3947" s="26"/>
      <c r="G3947" s="26">
        <v>3</v>
      </c>
    </row>
    <row r="3948" spans="3:7" ht="30" x14ac:dyDescent="0.25">
      <c r="C3948" s="23">
        <v>43255</v>
      </c>
      <c r="D3948" s="8" t="s">
        <v>108</v>
      </c>
      <c r="E3948" s="24" t="s">
        <v>109</v>
      </c>
      <c r="F3948" s="24"/>
      <c r="G3948" s="24">
        <v>1</v>
      </c>
    </row>
    <row r="3949" spans="3:7" ht="30" x14ac:dyDescent="0.25">
      <c r="C3949" s="25">
        <v>43255</v>
      </c>
      <c r="D3949" s="9" t="s">
        <v>408</v>
      </c>
      <c r="E3949" s="26">
        <v>4922</v>
      </c>
      <c r="F3949" s="26">
        <v>100</v>
      </c>
      <c r="G3949" s="26"/>
    </row>
    <row r="3950" spans="3:7" ht="30" x14ac:dyDescent="0.25">
      <c r="C3950" s="23">
        <v>43255</v>
      </c>
      <c r="D3950" s="8" t="s">
        <v>429</v>
      </c>
      <c r="E3950" s="24">
        <v>4924</v>
      </c>
      <c r="F3950" s="24">
        <v>100</v>
      </c>
      <c r="G3950" s="24"/>
    </row>
    <row r="3951" spans="3:7" ht="30" x14ac:dyDescent="0.25">
      <c r="C3951" s="25">
        <v>43255</v>
      </c>
      <c r="D3951" s="9" t="s">
        <v>271</v>
      </c>
      <c r="E3951" s="26">
        <v>3625</v>
      </c>
      <c r="F3951" s="26"/>
      <c r="G3951" s="26">
        <v>1</v>
      </c>
    </row>
    <row r="3952" spans="3:7" ht="45" x14ac:dyDescent="0.25">
      <c r="C3952" s="23">
        <v>43255</v>
      </c>
      <c r="D3952" s="8" t="s">
        <v>47</v>
      </c>
      <c r="E3952" s="24">
        <v>9089</v>
      </c>
      <c r="F3952" s="24"/>
      <c r="G3952" s="24">
        <v>5</v>
      </c>
    </row>
    <row r="3953" spans="3:7" ht="30" x14ac:dyDescent="0.25">
      <c r="C3953" s="25">
        <v>43255</v>
      </c>
      <c r="D3953" s="9" t="s">
        <v>271</v>
      </c>
      <c r="E3953" s="26">
        <v>3625</v>
      </c>
      <c r="F3953" s="26"/>
      <c r="G3953" s="26">
        <v>3</v>
      </c>
    </row>
    <row r="3954" spans="3:7" ht="45" x14ac:dyDescent="0.25">
      <c r="C3954" s="23">
        <v>43255</v>
      </c>
      <c r="D3954" s="8" t="s">
        <v>253</v>
      </c>
      <c r="E3954" s="24">
        <v>482</v>
      </c>
      <c r="F3954" s="24">
        <v>3</v>
      </c>
      <c r="G3954" s="24"/>
    </row>
    <row r="3955" spans="3:7" ht="30" x14ac:dyDescent="0.25">
      <c r="C3955" s="25">
        <v>43255</v>
      </c>
      <c r="D3955" s="9" t="s">
        <v>360</v>
      </c>
      <c r="E3955" s="26" t="s">
        <v>361</v>
      </c>
      <c r="F3955" s="26"/>
      <c r="G3955" s="26">
        <v>1</v>
      </c>
    </row>
    <row r="3956" spans="3:7" ht="30" x14ac:dyDescent="0.25">
      <c r="C3956" s="23">
        <v>43255</v>
      </c>
      <c r="D3956" s="8" t="s">
        <v>164</v>
      </c>
      <c r="E3956" s="24" t="s">
        <v>165</v>
      </c>
      <c r="F3956" s="24"/>
      <c r="G3956" s="24">
        <v>1</v>
      </c>
    </row>
    <row r="3957" spans="3:7" x14ac:dyDescent="0.25">
      <c r="C3957" s="25">
        <v>43255</v>
      </c>
      <c r="D3957" s="9" t="s">
        <v>201</v>
      </c>
      <c r="E3957" s="26">
        <v>8764</v>
      </c>
      <c r="F3957" s="26"/>
      <c r="G3957" s="26">
        <v>3</v>
      </c>
    </row>
    <row r="3958" spans="3:7" x14ac:dyDescent="0.25">
      <c r="C3958" s="23">
        <v>43255</v>
      </c>
      <c r="D3958" s="8" t="s">
        <v>272</v>
      </c>
      <c r="E3958" s="24">
        <v>8002</v>
      </c>
      <c r="F3958" s="24"/>
      <c r="G3958" s="24">
        <v>1</v>
      </c>
    </row>
    <row r="3959" spans="3:7" ht="30" x14ac:dyDescent="0.25">
      <c r="C3959" s="25">
        <v>43255</v>
      </c>
      <c r="D3959" s="9" t="s">
        <v>111</v>
      </c>
      <c r="E3959" s="26">
        <v>8214</v>
      </c>
      <c r="F3959" s="26"/>
      <c r="G3959" s="26">
        <v>22</v>
      </c>
    </row>
    <row r="3960" spans="3:7" ht="30" x14ac:dyDescent="0.25">
      <c r="C3960" s="23">
        <v>43255</v>
      </c>
      <c r="D3960" s="8" t="s">
        <v>449</v>
      </c>
      <c r="E3960" s="24">
        <v>7895</v>
      </c>
      <c r="F3960" s="24"/>
      <c r="G3960" s="24">
        <v>200</v>
      </c>
    </row>
    <row r="3961" spans="3:7" ht="30" x14ac:dyDescent="0.25">
      <c r="C3961" s="25">
        <v>43255</v>
      </c>
      <c r="D3961" s="9" t="s">
        <v>30</v>
      </c>
      <c r="E3961" s="26">
        <v>609</v>
      </c>
      <c r="F3961" s="26"/>
      <c r="G3961" s="26">
        <v>2</v>
      </c>
    </row>
    <row r="3962" spans="3:7" ht="45" x14ac:dyDescent="0.25">
      <c r="C3962" s="23">
        <v>43255</v>
      </c>
      <c r="D3962" s="8" t="s">
        <v>28</v>
      </c>
      <c r="E3962" s="24">
        <v>608</v>
      </c>
      <c r="F3962" s="24"/>
      <c r="G3962" s="24">
        <v>1</v>
      </c>
    </row>
    <row r="3963" spans="3:7" x14ac:dyDescent="0.25">
      <c r="C3963" s="25">
        <v>43255</v>
      </c>
      <c r="D3963" s="9" t="s">
        <v>237</v>
      </c>
      <c r="E3963" s="26">
        <v>643</v>
      </c>
      <c r="F3963" s="26"/>
      <c r="G3963" s="26">
        <v>1</v>
      </c>
    </row>
    <row r="3964" spans="3:7" ht="30" x14ac:dyDescent="0.25">
      <c r="C3964" s="23">
        <v>43255</v>
      </c>
      <c r="D3964" s="8" t="s">
        <v>238</v>
      </c>
      <c r="E3964" s="24">
        <v>4519</v>
      </c>
      <c r="F3964" s="24"/>
      <c r="G3964" s="24">
        <v>1</v>
      </c>
    </row>
    <row r="3965" spans="3:7" ht="30" x14ac:dyDescent="0.25">
      <c r="C3965" s="25">
        <v>43255</v>
      </c>
      <c r="D3965" s="9" t="s">
        <v>240</v>
      </c>
      <c r="E3965" s="26">
        <v>4520</v>
      </c>
      <c r="F3965" s="26"/>
      <c r="G3965" s="26">
        <v>1</v>
      </c>
    </row>
    <row r="3966" spans="3:7" ht="30" x14ac:dyDescent="0.25">
      <c r="C3966" s="23">
        <v>43255</v>
      </c>
      <c r="D3966" s="8" t="s">
        <v>54</v>
      </c>
      <c r="E3966" s="24">
        <v>7825</v>
      </c>
      <c r="F3966" s="24"/>
      <c r="G3966" s="24">
        <v>1</v>
      </c>
    </row>
    <row r="3967" spans="3:7" ht="30" x14ac:dyDescent="0.25">
      <c r="C3967" s="25">
        <v>43255</v>
      </c>
      <c r="D3967" s="9" t="s">
        <v>241</v>
      </c>
      <c r="E3967" s="26">
        <v>2269</v>
      </c>
      <c r="F3967" s="26"/>
      <c r="G3967" s="26">
        <v>1</v>
      </c>
    </row>
    <row r="3968" spans="3:7" ht="30" x14ac:dyDescent="0.25">
      <c r="C3968" s="23">
        <v>43255</v>
      </c>
      <c r="D3968" s="8" t="s">
        <v>57</v>
      </c>
      <c r="E3968" s="24">
        <v>8825</v>
      </c>
      <c r="F3968" s="24"/>
      <c r="G3968" s="24">
        <v>1</v>
      </c>
    </row>
    <row r="3969" spans="3:7" ht="45" x14ac:dyDescent="0.25">
      <c r="C3969" s="25">
        <v>43255</v>
      </c>
      <c r="D3969" s="9" t="s">
        <v>61</v>
      </c>
      <c r="E3969" s="26">
        <v>874</v>
      </c>
      <c r="F3969" s="26"/>
      <c r="G3969" s="26">
        <v>1</v>
      </c>
    </row>
    <row r="3970" spans="3:7" ht="30" x14ac:dyDescent="0.25">
      <c r="C3970" s="23">
        <v>43255</v>
      </c>
      <c r="D3970" s="8" t="s">
        <v>32</v>
      </c>
      <c r="E3970" s="24">
        <v>4523</v>
      </c>
      <c r="F3970" s="24"/>
      <c r="G3970" s="24">
        <v>20</v>
      </c>
    </row>
    <row r="3971" spans="3:7" x14ac:dyDescent="0.25">
      <c r="C3971" s="25">
        <v>43255</v>
      </c>
      <c r="D3971" s="9" t="s">
        <v>201</v>
      </c>
      <c r="E3971" s="26">
        <v>8764</v>
      </c>
      <c r="F3971" s="26"/>
      <c r="G3971" s="26">
        <v>1</v>
      </c>
    </row>
    <row r="3972" spans="3:7" ht="30" x14ac:dyDescent="0.25">
      <c r="C3972" s="23">
        <v>43255</v>
      </c>
      <c r="D3972" s="8" t="s">
        <v>242</v>
      </c>
      <c r="E3972" s="24">
        <v>276</v>
      </c>
      <c r="F3972" s="24"/>
      <c r="G3972" s="24">
        <v>2</v>
      </c>
    </row>
    <row r="3973" spans="3:7" ht="45" x14ac:dyDescent="0.25">
      <c r="C3973" s="25">
        <v>43255</v>
      </c>
      <c r="D3973" s="9" t="s">
        <v>9</v>
      </c>
      <c r="E3973" s="26">
        <v>180</v>
      </c>
      <c r="F3973" s="26"/>
      <c r="G3973" s="26">
        <v>20</v>
      </c>
    </row>
    <row r="3974" spans="3:7" x14ac:dyDescent="0.25">
      <c r="C3974" s="23">
        <v>43255</v>
      </c>
      <c r="D3974" s="8" t="s">
        <v>201</v>
      </c>
      <c r="E3974" s="24">
        <v>8764</v>
      </c>
      <c r="F3974" s="24"/>
      <c r="G3974" s="24">
        <v>5</v>
      </c>
    </row>
    <row r="3975" spans="3:7" ht="30" x14ac:dyDescent="0.25">
      <c r="C3975" s="25">
        <v>43255</v>
      </c>
      <c r="D3975" s="9" t="s">
        <v>57</v>
      </c>
      <c r="E3975" s="26">
        <v>8825</v>
      </c>
      <c r="F3975" s="26"/>
      <c r="G3975" s="26">
        <v>10</v>
      </c>
    </row>
    <row r="3976" spans="3:7" ht="45" x14ac:dyDescent="0.25">
      <c r="C3976" s="23">
        <v>43255</v>
      </c>
      <c r="D3976" s="8" t="s">
        <v>35</v>
      </c>
      <c r="E3976" s="24">
        <v>4911</v>
      </c>
      <c r="F3976" s="24"/>
      <c r="G3976" s="24">
        <v>24</v>
      </c>
    </row>
    <row r="3977" spans="3:7" x14ac:dyDescent="0.25">
      <c r="C3977" s="25">
        <v>43255</v>
      </c>
      <c r="D3977" s="9" t="s">
        <v>8</v>
      </c>
      <c r="E3977" s="26">
        <v>7094</v>
      </c>
      <c r="F3977" s="26"/>
      <c r="G3977" s="26">
        <v>10</v>
      </c>
    </row>
    <row r="3978" spans="3:7" x14ac:dyDescent="0.25">
      <c r="C3978" s="23">
        <v>43255</v>
      </c>
      <c r="D3978" s="8" t="s">
        <v>201</v>
      </c>
      <c r="E3978" s="24">
        <v>8764</v>
      </c>
      <c r="F3978" s="24"/>
      <c r="G3978" s="24">
        <v>3</v>
      </c>
    </row>
    <row r="3979" spans="3:7" x14ac:dyDescent="0.25">
      <c r="C3979" s="25">
        <v>43254</v>
      </c>
      <c r="D3979" s="9" t="s">
        <v>103</v>
      </c>
      <c r="E3979" s="26">
        <v>7366</v>
      </c>
      <c r="F3979" s="26"/>
      <c r="G3979" s="26">
        <v>7</v>
      </c>
    </row>
    <row r="3980" spans="3:7" ht="30" x14ac:dyDescent="0.25">
      <c r="C3980" s="23">
        <v>43254</v>
      </c>
      <c r="D3980" s="8" t="s">
        <v>354</v>
      </c>
      <c r="E3980" s="24">
        <v>8798</v>
      </c>
      <c r="F3980" s="24"/>
      <c r="G3980" s="24">
        <v>1</v>
      </c>
    </row>
    <row r="3981" spans="3:7" x14ac:dyDescent="0.25">
      <c r="C3981" s="25">
        <v>43252</v>
      </c>
      <c r="D3981" s="9" t="s">
        <v>37</v>
      </c>
      <c r="E3981" s="26">
        <v>7932</v>
      </c>
      <c r="F3981" s="26"/>
      <c r="G3981" s="26">
        <v>1</v>
      </c>
    </row>
    <row r="3982" spans="3:7" ht="30" x14ac:dyDescent="0.25">
      <c r="C3982" s="23">
        <v>43252</v>
      </c>
      <c r="D3982" s="8" t="s">
        <v>99</v>
      </c>
      <c r="E3982" s="24">
        <v>4275</v>
      </c>
      <c r="F3982" s="24"/>
      <c r="G3982" s="24">
        <v>1</v>
      </c>
    </row>
    <row r="3983" spans="3:7" ht="45" x14ac:dyDescent="0.25">
      <c r="C3983" s="25">
        <v>43252</v>
      </c>
      <c r="D3983" s="9" t="s">
        <v>191</v>
      </c>
      <c r="E3983" s="26">
        <v>304</v>
      </c>
      <c r="F3983" s="26"/>
      <c r="G3983" s="26">
        <v>1</v>
      </c>
    </row>
    <row r="3984" spans="3:7" ht="30" x14ac:dyDescent="0.25">
      <c r="C3984" s="23">
        <v>43252</v>
      </c>
      <c r="D3984" s="8" t="s">
        <v>268</v>
      </c>
      <c r="E3984" s="24">
        <v>425</v>
      </c>
      <c r="F3984" s="24"/>
      <c r="G3984" s="24">
        <v>1</v>
      </c>
    </row>
    <row r="3985" spans="3:7" ht="30" x14ac:dyDescent="0.25">
      <c r="C3985" s="25">
        <v>43252</v>
      </c>
      <c r="D3985" s="9" t="s">
        <v>5</v>
      </c>
      <c r="E3985" s="26">
        <v>1445</v>
      </c>
      <c r="F3985" s="26"/>
      <c r="G3985" s="26">
        <v>100</v>
      </c>
    </row>
    <row r="3986" spans="3:7" ht="75" x14ac:dyDescent="0.25">
      <c r="C3986" s="23">
        <v>43252</v>
      </c>
      <c r="D3986" s="8" t="s">
        <v>38</v>
      </c>
      <c r="E3986" s="24">
        <v>551</v>
      </c>
      <c r="F3986" s="24"/>
      <c r="G3986" s="24">
        <v>1</v>
      </c>
    </row>
    <row r="3987" spans="3:7" ht="60" x14ac:dyDescent="0.25">
      <c r="C3987" s="25">
        <v>43252</v>
      </c>
      <c r="D3987" s="9" t="s">
        <v>95</v>
      </c>
      <c r="E3987" s="26">
        <v>305</v>
      </c>
      <c r="F3987" s="26"/>
      <c r="G3987" s="26">
        <v>25</v>
      </c>
    </row>
    <row r="3988" spans="3:7" ht="45" x14ac:dyDescent="0.25">
      <c r="C3988" s="23">
        <v>43252</v>
      </c>
      <c r="D3988" s="8" t="s">
        <v>19</v>
      </c>
      <c r="E3988" s="24">
        <v>5709</v>
      </c>
      <c r="F3988" s="24"/>
      <c r="G3988" s="24">
        <v>300</v>
      </c>
    </row>
    <row r="3989" spans="3:7" x14ac:dyDescent="0.25">
      <c r="C3989" s="25">
        <v>43252</v>
      </c>
      <c r="D3989" s="9" t="s">
        <v>406</v>
      </c>
      <c r="E3989" s="26">
        <v>8001</v>
      </c>
      <c r="F3989" s="26"/>
      <c r="G3989" s="26">
        <v>10</v>
      </c>
    </row>
    <row r="3990" spans="3:7" ht="45" x14ac:dyDescent="0.25">
      <c r="C3990" s="23">
        <v>43252</v>
      </c>
      <c r="D3990" s="8" t="s">
        <v>290</v>
      </c>
      <c r="E3990" s="24">
        <v>4908</v>
      </c>
      <c r="F3990" s="24"/>
      <c r="G3990" s="24">
        <v>12</v>
      </c>
    </row>
    <row r="3991" spans="3:7" ht="45" x14ac:dyDescent="0.25">
      <c r="C3991" s="25">
        <v>43252</v>
      </c>
      <c r="D3991" s="9" t="s">
        <v>35</v>
      </c>
      <c r="E3991" s="26">
        <v>4911</v>
      </c>
      <c r="F3991" s="26"/>
      <c r="G3991" s="26">
        <v>12</v>
      </c>
    </row>
    <row r="3992" spans="3:7" x14ac:dyDescent="0.25">
      <c r="C3992" s="23">
        <v>43252</v>
      </c>
      <c r="D3992" s="8" t="s">
        <v>234</v>
      </c>
      <c r="E3992" s="24">
        <v>8000</v>
      </c>
      <c r="F3992" s="24"/>
      <c r="G3992" s="24">
        <v>10</v>
      </c>
    </row>
    <row r="3993" spans="3:7" x14ac:dyDescent="0.25">
      <c r="C3993" s="25">
        <v>43252</v>
      </c>
      <c r="D3993" s="9" t="s">
        <v>206</v>
      </c>
      <c r="E3993" s="26">
        <v>7999</v>
      </c>
      <c r="F3993" s="26"/>
      <c r="G3993" s="26">
        <v>10</v>
      </c>
    </row>
    <row r="3994" spans="3:7" ht="45" x14ac:dyDescent="0.25">
      <c r="C3994" s="23">
        <v>43252</v>
      </c>
      <c r="D3994" s="8" t="s">
        <v>221</v>
      </c>
      <c r="E3994" s="24">
        <v>4907</v>
      </c>
      <c r="F3994" s="24"/>
      <c r="G3994" s="24">
        <v>24</v>
      </c>
    </row>
    <row r="3995" spans="3:7" x14ac:dyDescent="0.25">
      <c r="C3995" s="25">
        <v>43252</v>
      </c>
      <c r="D3995" s="9" t="s">
        <v>37</v>
      </c>
      <c r="E3995" s="26">
        <v>7932</v>
      </c>
      <c r="F3995" s="26"/>
      <c r="G3995" s="26">
        <v>10</v>
      </c>
    </row>
    <row r="3996" spans="3:7" ht="30" x14ac:dyDescent="0.25">
      <c r="C3996" s="23">
        <v>43252</v>
      </c>
      <c r="D3996" s="8" t="s">
        <v>218</v>
      </c>
      <c r="E3996" s="24">
        <v>981</v>
      </c>
      <c r="F3996" s="24"/>
      <c r="G3996" s="24">
        <v>50</v>
      </c>
    </row>
    <row r="3997" spans="3:7" ht="30" x14ac:dyDescent="0.25">
      <c r="C3997" s="25">
        <v>43252</v>
      </c>
      <c r="D3997" s="9" t="s">
        <v>219</v>
      </c>
      <c r="E3997" s="26">
        <v>980</v>
      </c>
      <c r="F3997" s="26"/>
      <c r="G3997" s="26">
        <v>100</v>
      </c>
    </row>
    <row r="3998" spans="3:7" ht="30" x14ac:dyDescent="0.25">
      <c r="C3998" s="23">
        <v>43252</v>
      </c>
      <c r="D3998" s="8" t="s">
        <v>42</v>
      </c>
      <c r="E3998" s="24">
        <v>187</v>
      </c>
      <c r="F3998" s="24"/>
      <c r="G3998" s="24">
        <v>100</v>
      </c>
    </row>
    <row r="3999" spans="3:7" ht="30" x14ac:dyDescent="0.25">
      <c r="C3999" s="25">
        <v>43252</v>
      </c>
      <c r="D3999" s="9" t="s">
        <v>44</v>
      </c>
      <c r="E3999" s="26">
        <v>188</v>
      </c>
      <c r="F3999" s="26"/>
      <c r="G3999" s="26">
        <v>50</v>
      </c>
    </row>
    <row r="4000" spans="3:7" ht="30" x14ac:dyDescent="0.25">
      <c r="C4000" s="23">
        <v>43252</v>
      </c>
      <c r="D4000" s="8" t="s">
        <v>33</v>
      </c>
      <c r="E4000" s="24">
        <v>392</v>
      </c>
      <c r="F4000" s="24"/>
      <c r="G4000" s="24">
        <v>1</v>
      </c>
    </row>
    <row r="4001" spans="3:7" ht="45" x14ac:dyDescent="0.25">
      <c r="C4001" s="25">
        <v>43252</v>
      </c>
      <c r="D4001" s="9" t="s">
        <v>46</v>
      </c>
      <c r="E4001" s="26">
        <v>331</v>
      </c>
      <c r="F4001" s="26"/>
      <c r="G4001" s="26">
        <v>5</v>
      </c>
    </row>
    <row r="4002" spans="3:7" ht="45" x14ac:dyDescent="0.25">
      <c r="C4002" s="23">
        <v>43252</v>
      </c>
      <c r="D4002" s="8" t="s">
        <v>232</v>
      </c>
      <c r="E4002" s="24">
        <v>332</v>
      </c>
      <c r="F4002" s="24"/>
      <c r="G4002" s="24">
        <v>3</v>
      </c>
    </row>
    <row r="4003" spans="3:7" ht="30" x14ac:dyDescent="0.25">
      <c r="C4003" s="25">
        <v>43252</v>
      </c>
      <c r="D4003" s="9" t="s">
        <v>65</v>
      </c>
      <c r="E4003" s="26">
        <v>256</v>
      </c>
      <c r="F4003" s="26">
        <v>10</v>
      </c>
      <c r="G4003" s="26"/>
    </row>
    <row r="4004" spans="3:7" ht="30" x14ac:dyDescent="0.25">
      <c r="C4004" s="23">
        <v>43252</v>
      </c>
      <c r="D4004" s="8" t="s">
        <v>65</v>
      </c>
      <c r="E4004" s="24">
        <v>256</v>
      </c>
      <c r="F4004" s="24">
        <v>10</v>
      </c>
      <c r="G4004" s="24"/>
    </row>
    <row r="4005" spans="3:7" ht="30" x14ac:dyDescent="0.25">
      <c r="C4005" s="25">
        <v>43252</v>
      </c>
      <c r="D4005" s="9" t="s">
        <v>21</v>
      </c>
      <c r="E4005" s="26">
        <v>4864</v>
      </c>
      <c r="F4005" s="26">
        <v>15</v>
      </c>
      <c r="G4005" s="26"/>
    </row>
    <row r="4006" spans="3:7" ht="30" x14ac:dyDescent="0.25">
      <c r="C4006" s="23">
        <v>43252</v>
      </c>
      <c r="D4006" s="8" t="s">
        <v>52</v>
      </c>
      <c r="E4006" s="24">
        <v>4863</v>
      </c>
      <c r="F4006" s="24">
        <v>10</v>
      </c>
      <c r="G4006" s="24"/>
    </row>
    <row r="4007" spans="3:7" x14ac:dyDescent="0.25">
      <c r="C4007" s="25">
        <v>43252</v>
      </c>
      <c r="D4007" s="9" t="s">
        <v>27</v>
      </c>
      <c r="E4007" s="26">
        <v>537</v>
      </c>
      <c r="F4007" s="26"/>
      <c r="G4007" s="26">
        <v>1</v>
      </c>
    </row>
    <row r="4008" spans="3:7" ht="30" x14ac:dyDescent="0.25">
      <c r="C4008" s="23">
        <v>43252</v>
      </c>
      <c r="D4008" s="8" t="s">
        <v>31</v>
      </c>
      <c r="E4008" s="24">
        <v>611</v>
      </c>
      <c r="F4008" s="24"/>
      <c r="G4008" s="24">
        <v>2</v>
      </c>
    </row>
    <row r="4009" spans="3:7" ht="45" x14ac:dyDescent="0.25">
      <c r="C4009" s="25">
        <v>43252</v>
      </c>
      <c r="D4009" s="9" t="s">
        <v>29</v>
      </c>
      <c r="E4009" s="26">
        <v>610</v>
      </c>
      <c r="F4009" s="26"/>
      <c r="G4009" s="26">
        <v>2</v>
      </c>
    </row>
    <row r="4010" spans="3:7" ht="30" x14ac:dyDescent="0.25">
      <c r="C4010" s="23">
        <v>43252</v>
      </c>
      <c r="D4010" s="8" t="s">
        <v>30</v>
      </c>
      <c r="E4010" s="24">
        <v>609</v>
      </c>
      <c r="F4010" s="24"/>
      <c r="G4010" s="24">
        <v>2</v>
      </c>
    </row>
    <row r="4011" spans="3:7" ht="45" x14ac:dyDescent="0.25">
      <c r="C4011" s="25">
        <v>43252</v>
      </c>
      <c r="D4011" s="9" t="s">
        <v>28</v>
      </c>
      <c r="E4011" s="26">
        <v>608</v>
      </c>
      <c r="F4011" s="26"/>
      <c r="G4011" s="26">
        <v>2</v>
      </c>
    </row>
    <row r="4012" spans="3:7" ht="30" x14ac:dyDescent="0.25">
      <c r="C4012" s="23">
        <v>43252</v>
      </c>
      <c r="D4012" s="8" t="s">
        <v>259</v>
      </c>
      <c r="E4012" s="24">
        <v>644</v>
      </c>
      <c r="F4012" s="24"/>
      <c r="G4012" s="24">
        <v>1</v>
      </c>
    </row>
    <row r="4013" spans="3:7" ht="30" x14ac:dyDescent="0.25">
      <c r="C4013" s="25">
        <v>43252</v>
      </c>
      <c r="D4013" s="9" t="s">
        <v>240</v>
      </c>
      <c r="E4013" s="26">
        <v>4520</v>
      </c>
      <c r="F4013" s="26"/>
      <c r="G4013" s="26">
        <v>2</v>
      </c>
    </row>
    <row r="4014" spans="3:7" ht="30" x14ac:dyDescent="0.25">
      <c r="C4014" s="23">
        <v>43252</v>
      </c>
      <c r="D4014" s="8" t="s">
        <v>126</v>
      </c>
      <c r="E4014" s="24">
        <v>4738</v>
      </c>
      <c r="F4014" s="24"/>
      <c r="G4014" s="24">
        <v>2</v>
      </c>
    </row>
    <row r="4015" spans="3:7" ht="30" x14ac:dyDescent="0.25">
      <c r="C4015" s="25">
        <v>43252</v>
      </c>
      <c r="D4015" s="9" t="s">
        <v>54</v>
      </c>
      <c r="E4015" s="26">
        <v>7825</v>
      </c>
      <c r="F4015" s="26"/>
      <c r="G4015" s="26">
        <v>2</v>
      </c>
    </row>
    <row r="4016" spans="3:7" ht="30" x14ac:dyDescent="0.25">
      <c r="C4016" s="23">
        <v>43252</v>
      </c>
      <c r="D4016" s="8" t="s">
        <v>241</v>
      </c>
      <c r="E4016" s="24">
        <v>2269</v>
      </c>
      <c r="F4016" s="24"/>
      <c r="G4016" s="24">
        <v>1</v>
      </c>
    </row>
    <row r="4017" spans="3:7" ht="30" x14ac:dyDescent="0.25">
      <c r="C4017" s="25">
        <v>43252</v>
      </c>
      <c r="D4017" s="9" t="s">
        <v>57</v>
      </c>
      <c r="E4017" s="26">
        <v>8825</v>
      </c>
      <c r="F4017" s="26"/>
      <c r="G4017" s="26">
        <v>1</v>
      </c>
    </row>
    <row r="4018" spans="3:7" ht="30" x14ac:dyDescent="0.25">
      <c r="C4018" s="23">
        <v>43252</v>
      </c>
      <c r="D4018" s="8" t="s">
        <v>58</v>
      </c>
      <c r="E4018" s="24">
        <v>8824</v>
      </c>
      <c r="F4018" s="24"/>
      <c r="G4018" s="24">
        <v>2</v>
      </c>
    </row>
    <row r="4019" spans="3:7" ht="30" x14ac:dyDescent="0.25">
      <c r="C4019" s="25">
        <v>43252</v>
      </c>
      <c r="D4019" s="9" t="s">
        <v>59</v>
      </c>
      <c r="E4019" s="26">
        <v>8823</v>
      </c>
      <c r="F4019" s="26"/>
      <c r="G4019" s="26">
        <v>2</v>
      </c>
    </row>
    <row r="4020" spans="3:7" ht="45" x14ac:dyDescent="0.25">
      <c r="C4020" s="23">
        <v>43252</v>
      </c>
      <c r="D4020" s="8" t="s">
        <v>61</v>
      </c>
      <c r="E4020" s="24">
        <v>874</v>
      </c>
      <c r="F4020" s="24"/>
      <c r="G4020" s="24">
        <v>3</v>
      </c>
    </row>
    <row r="4021" spans="3:7" ht="30" x14ac:dyDescent="0.25">
      <c r="C4021" s="25">
        <v>43252</v>
      </c>
      <c r="D4021" s="9" t="s">
        <v>32</v>
      </c>
      <c r="E4021" s="26">
        <v>4523</v>
      </c>
      <c r="F4021" s="26"/>
      <c r="G4021" s="26">
        <v>10</v>
      </c>
    </row>
    <row r="4022" spans="3:7" ht="45" x14ac:dyDescent="0.25">
      <c r="C4022" s="23">
        <v>43252</v>
      </c>
      <c r="D4022" s="8" t="s">
        <v>19</v>
      </c>
      <c r="E4022" s="24">
        <v>5709</v>
      </c>
      <c r="F4022" s="24"/>
      <c r="G4022" s="24">
        <v>600</v>
      </c>
    </row>
    <row r="4023" spans="3:7" ht="30" x14ac:dyDescent="0.25">
      <c r="C4023" s="25">
        <v>43252</v>
      </c>
      <c r="D4023" s="9" t="s">
        <v>167</v>
      </c>
      <c r="E4023" s="26">
        <v>1587</v>
      </c>
      <c r="F4023" s="26"/>
      <c r="G4023" s="26">
        <v>4</v>
      </c>
    </row>
    <row r="4024" spans="3:7" x14ac:dyDescent="0.25">
      <c r="C4024" s="23">
        <v>43252</v>
      </c>
      <c r="D4024" s="8" t="s">
        <v>103</v>
      </c>
      <c r="E4024" s="24">
        <v>7366</v>
      </c>
      <c r="F4024" s="24"/>
      <c r="G4024" s="24">
        <v>2</v>
      </c>
    </row>
    <row r="4025" spans="3:7" ht="45" x14ac:dyDescent="0.25">
      <c r="C4025" s="25">
        <v>43252</v>
      </c>
      <c r="D4025" s="9" t="s">
        <v>26</v>
      </c>
      <c r="E4025" s="26">
        <v>476</v>
      </c>
      <c r="F4025" s="26"/>
      <c r="G4025" s="26">
        <v>4</v>
      </c>
    </row>
    <row r="4026" spans="3:7" ht="45" x14ac:dyDescent="0.25">
      <c r="C4026" s="23">
        <v>43252</v>
      </c>
      <c r="D4026" s="8" t="s">
        <v>64</v>
      </c>
      <c r="E4026" s="24">
        <v>7623</v>
      </c>
      <c r="F4026" s="24"/>
      <c r="G4026" s="24">
        <v>6</v>
      </c>
    </row>
    <row r="4027" spans="3:7" ht="45" x14ac:dyDescent="0.25">
      <c r="C4027" s="25">
        <v>43252</v>
      </c>
      <c r="D4027" s="9" t="s">
        <v>161</v>
      </c>
      <c r="E4027" s="26">
        <v>588</v>
      </c>
      <c r="F4027" s="26"/>
      <c r="G4027" s="26">
        <v>4</v>
      </c>
    </row>
    <row r="4028" spans="3:7" ht="30" x14ac:dyDescent="0.25">
      <c r="C4028" s="23">
        <v>43252</v>
      </c>
      <c r="D4028" s="8" t="s">
        <v>65</v>
      </c>
      <c r="E4028" s="24">
        <v>256</v>
      </c>
      <c r="F4028" s="24"/>
      <c r="G4028" s="24">
        <v>1</v>
      </c>
    </row>
    <row r="4029" spans="3:7" ht="30" x14ac:dyDescent="0.25">
      <c r="C4029" s="25">
        <v>43252</v>
      </c>
      <c r="D4029" s="9" t="s">
        <v>102</v>
      </c>
      <c r="E4029" s="26">
        <v>919</v>
      </c>
      <c r="F4029" s="26"/>
      <c r="G4029" s="26">
        <v>1</v>
      </c>
    </row>
    <row r="4030" spans="3:7" ht="30" x14ac:dyDescent="0.25">
      <c r="C4030" s="23">
        <v>43252</v>
      </c>
      <c r="D4030" s="8" t="s">
        <v>71</v>
      </c>
      <c r="E4030" s="24">
        <v>1435</v>
      </c>
      <c r="F4030" s="24"/>
      <c r="G4030" s="24">
        <v>1</v>
      </c>
    </row>
    <row r="4031" spans="3:7" x14ac:dyDescent="0.25">
      <c r="C4031" s="25">
        <v>43252</v>
      </c>
      <c r="D4031" s="9" t="s">
        <v>90</v>
      </c>
      <c r="E4031" s="26">
        <v>1467</v>
      </c>
      <c r="F4031" s="26"/>
      <c r="G4031" s="26">
        <v>1</v>
      </c>
    </row>
    <row r="4032" spans="3:7" ht="45" x14ac:dyDescent="0.25">
      <c r="C4032" s="23">
        <v>43252</v>
      </c>
      <c r="D4032" s="8" t="s">
        <v>88</v>
      </c>
      <c r="E4032" s="24">
        <v>4277</v>
      </c>
      <c r="F4032" s="24"/>
      <c r="G4032" s="24">
        <v>1</v>
      </c>
    </row>
    <row r="4033" spans="3:7" ht="30" x14ac:dyDescent="0.25">
      <c r="C4033" s="25">
        <v>43252</v>
      </c>
      <c r="D4033" s="9" t="s">
        <v>92</v>
      </c>
      <c r="E4033" s="26">
        <v>1007</v>
      </c>
      <c r="F4033" s="26"/>
      <c r="G4033" s="26">
        <v>1</v>
      </c>
    </row>
    <row r="4034" spans="3:7" ht="60" x14ac:dyDescent="0.25">
      <c r="C4034" s="23">
        <v>43252</v>
      </c>
      <c r="D4034" s="8" t="s">
        <v>81</v>
      </c>
      <c r="E4034" s="24">
        <v>8957</v>
      </c>
      <c r="F4034" s="24"/>
      <c r="G4034" s="24">
        <v>1</v>
      </c>
    </row>
    <row r="4035" spans="3:7" ht="30" x14ac:dyDescent="0.25">
      <c r="C4035" s="25">
        <v>43252</v>
      </c>
      <c r="D4035" s="9" t="s">
        <v>268</v>
      </c>
      <c r="E4035" s="26">
        <v>425</v>
      </c>
      <c r="F4035" s="26"/>
      <c r="G4035" s="26">
        <v>1</v>
      </c>
    </row>
    <row r="4036" spans="3:7" ht="30" x14ac:dyDescent="0.25">
      <c r="C4036" s="23">
        <v>43252</v>
      </c>
      <c r="D4036" s="8" t="s">
        <v>162</v>
      </c>
      <c r="E4036" s="24" t="s">
        <v>163</v>
      </c>
      <c r="F4036" s="24"/>
      <c r="G4036" s="24">
        <v>1</v>
      </c>
    </row>
    <row r="4037" spans="3:7" ht="30" x14ac:dyDescent="0.25">
      <c r="C4037" s="25">
        <v>43252</v>
      </c>
      <c r="D4037" s="9" t="s">
        <v>65</v>
      </c>
      <c r="E4037" s="26">
        <v>256</v>
      </c>
      <c r="F4037" s="26"/>
      <c r="G4037" s="26">
        <v>1</v>
      </c>
    </row>
    <row r="4038" spans="3:7" x14ac:dyDescent="0.25">
      <c r="C4038" s="23">
        <v>43252</v>
      </c>
      <c r="D4038" s="8" t="s">
        <v>207</v>
      </c>
      <c r="E4038" s="24">
        <v>7935</v>
      </c>
      <c r="F4038" s="24"/>
      <c r="G4038" s="24">
        <v>1</v>
      </c>
    </row>
    <row r="4039" spans="3:7" ht="30" x14ac:dyDescent="0.25">
      <c r="C4039" s="23">
        <v>43251</v>
      </c>
      <c r="D4039" s="8" t="s">
        <v>340</v>
      </c>
      <c r="E4039" s="24">
        <v>985</v>
      </c>
      <c r="F4039" s="24"/>
      <c r="G4039" s="24">
        <v>15</v>
      </c>
    </row>
    <row r="4040" spans="3:7" ht="30" x14ac:dyDescent="0.25">
      <c r="C4040" s="25">
        <v>43251</v>
      </c>
      <c r="D4040" s="9" t="s">
        <v>341</v>
      </c>
      <c r="E4040" s="26">
        <v>983</v>
      </c>
      <c r="F4040" s="26"/>
      <c r="G4040" s="26">
        <v>50</v>
      </c>
    </row>
    <row r="4041" spans="3:7" ht="30" x14ac:dyDescent="0.25">
      <c r="C4041" s="23">
        <v>43251</v>
      </c>
      <c r="D4041" s="8" t="s">
        <v>317</v>
      </c>
      <c r="E4041" s="24">
        <v>982</v>
      </c>
      <c r="F4041" s="24"/>
      <c r="G4041" s="24">
        <v>50</v>
      </c>
    </row>
    <row r="4042" spans="3:7" ht="30" x14ac:dyDescent="0.25">
      <c r="C4042" s="25">
        <v>43251</v>
      </c>
      <c r="D4042" s="9" t="s">
        <v>218</v>
      </c>
      <c r="E4042" s="26">
        <v>981</v>
      </c>
      <c r="F4042" s="26"/>
      <c r="G4042" s="26">
        <v>50</v>
      </c>
    </row>
    <row r="4043" spans="3:7" ht="30" x14ac:dyDescent="0.25">
      <c r="C4043" s="23">
        <v>43251</v>
      </c>
      <c r="D4043" s="8" t="s">
        <v>219</v>
      </c>
      <c r="E4043" s="24">
        <v>980</v>
      </c>
      <c r="F4043" s="24"/>
      <c r="G4043" s="24">
        <v>50</v>
      </c>
    </row>
    <row r="4044" spans="3:7" ht="30" x14ac:dyDescent="0.25">
      <c r="C4044" s="25">
        <v>43251</v>
      </c>
      <c r="D4044" s="9" t="s">
        <v>220</v>
      </c>
      <c r="E4044" s="26">
        <v>979</v>
      </c>
      <c r="F4044" s="26"/>
      <c r="G4044" s="26">
        <v>50</v>
      </c>
    </row>
    <row r="4045" spans="3:7" x14ac:dyDescent="0.25">
      <c r="C4045" s="23">
        <v>43251</v>
      </c>
      <c r="D4045" s="8" t="s">
        <v>83</v>
      </c>
      <c r="E4045" s="24">
        <v>842</v>
      </c>
      <c r="F4045" s="24"/>
      <c r="G4045" s="24">
        <v>36</v>
      </c>
    </row>
    <row r="4046" spans="3:7" ht="30" x14ac:dyDescent="0.25">
      <c r="C4046" s="25">
        <v>43251</v>
      </c>
      <c r="D4046" s="9" t="s">
        <v>75</v>
      </c>
      <c r="E4046" s="26">
        <v>658</v>
      </c>
      <c r="F4046" s="26"/>
      <c r="G4046" s="26">
        <v>12</v>
      </c>
    </row>
    <row r="4047" spans="3:7" ht="30" x14ac:dyDescent="0.25">
      <c r="C4047" s="23">
        <v>43251</v>
      </c>
      <c r="D4047" s="8" t="s">
        <v>271</v>
      </c>
      <c r="E4047" s="24">
        <v>3625</v>
      </c>
      <c r="F4047" s="24"/>
      <c r="G4047" s="24">
        <v>1</v>
      </c>
    </row>
    <row r="4048" spans="3:7" x14ac:dyDescent="0.25">
      <c r="C4048" s="25">
        <v>43251</v>
      </c>
      <c r="D4048" s="9" t="s">
        <v>90</v>
      </c>
      <c r="E4048" s="26">
        <v>1467</v>
      </c>
      <c r="F4048" s="26"/>
      <c r="G4048" s="26">
        <v>1</v>
      </c>
    </row>
    <row r="4049" spans="3:7" ht="30" x14ac:dyDescent="0.25">
      <c r="C4049" s="23">
        <v>43251</v>
      </c>
      <c r="D4049" s="8" t="s">
        <v>71</v>
      </c>
      <c r="E4049" s="24">
        <v>1435</v>
      </c>
      <c r="F4049" s="24"/>
      <c r="G4049" s="24">
        <v>1</v>
      </c>
    </row>
    <row r="4050" spans="3:7" ht="45" x14ac:dyDescent="0.25">
      <c r="C4050" s="25">
        <v>43251</v>
      </c>
      <c r="D4050" s="9" t="s">
        <v>88</v>
      </c>
      <c r="E4050" s="26">
        <v>4277</v>
      </c>
      <c r="F4050" s="26"/>
      <c r="G4050" s="26">
        <v>1</v>
      </c>
    </row>
    <row r="4051" spans="3:7" ht="30" x14ac:dyDescent="0.25">
      <c r="C4051" s="23">
        <v>43251</v>
      </c>
      <c r="D4051" s="8" t="s">
        <v>157</v>
      </c>
      <c r="E4051" s="24">
        <v>918</v>
      </c>
      <c r="F4051" s="24"/>
      <c r="G4051" s="24">
        <v>1</v>
      </c>
    </row>
    <row r="4052" spans="3:7" ht="30" x14ac:dyDescent="0.25">
      <c r="C4052" s="25">
        <v>43251</v>
      </c>
      <c r="D4052" s="9" t="s">
        <v>92</v>
      </c>
      <c r="E4052" s="26">
        <v>1007</v>
      </c>
      <c r="F4052" s="26"/>
      <c r="G4052" s="26">
        <v>1</v>
      </c>
    </row>
    <row r="4053" spans="3:7" ht="60" x14ac:dyDescent="0.25">
      <c r="C4053" s="23">
        <v>43251</v>
      </c>
      <c r="D4053" s="8" t="s">
        <v>81</v>
      </c>
      <c r="E4053" s="24">
        <v>8957</v>
      </c>
      <c r="F4053" s="24"/>
      <c r="G4053" s="24">
        <v>1</v>
      </c>
    </row>
    <row r="4054" spans="3:7" ht="30" x14ac:dyDescent="0.25">
      <c r="C4054" s="25">
        <v>43251</v>
      </c>
      <c r="D4054" s="9" t="s">
        <v>65</v>
      </c>
      <c r="E4054" s="26">
        <v>256</v>
      </c>
      <c r="F4054" s="26"/>
      <c r="G4054" s="26">
        <v>1</v>
      </c>
    </row>
    <row r="4055" spans="3:7" x14ac:dyDescent="0.25">
      <c r="C4055" s="23">
        <v>43251</v>
      </c>
      <c r="D4055" s="8" t="s">
        <v>83</v>
      </c>
      <c r="E4055" s="24">
        <v>842</v>
      </c>
      <c r="F4055" s="24"/>
      <c r="G4055" s="24">
        <v>1</v>
      </c>
    </row>
    <row r="4056" spans="3:7" ht="45" x14ac:dyDescent="0.25">
      <c r="C4056" s="25">
        <v>43251</v>
      </c>
      <c r="D4056" s="9" t="s">
        <v>191</v>
      </c>
      <c r="E4056" s="26">
        <v>304</v>
      </c>
      <c r="F4056" s="26"/>
      <c r="G4056" s="26">
        <v>1</v>
      </c>
    </row>
    <row r="4057" spans="3:7" ht="45" x14ac:dyDescent="0.25">
      <c r="C4057" s="23">
        <v>43251</v>
      </c>
      <c r="D4057" s="8" t="s">
        <v>260</v>
      </c>
      <c r="E4057" s="24">
        <v>5679</v>
      </c>
      <c r="F4057" s="24"/>
      <c r="G4057" s="24">
        <v>10</v>
      </c>
    </row>
    <row r="4058" spans="3:7" ht="30" x14ac:dyDescent="0.25">
      <c r="C4058" s="25">
        <v>43251</v>
      </c>
      <c r="D4058" s="9" t="s">
        <v>5</v>
      </c>
      <c r="E4058" s="26">
        <v>1445</v>
      </c>
      <c r="F4058" s="26"/>
      <c r="G4058" s="26">
        <v>100</v>
      </c>
    </row>
    <row r="4059" spans="3:7" ht="30" x14ac:dyDescent="0.25">
      <c r="C4059" s="23">
        <v>43251</v>
      </c>
      <c r="D4059" s="8" t="s">
        <v>100</v>
      </c>
      <c r="E4059" s="24" t="s">
        <v>101</v>
      </c>
      <c r="F4059" s="24"/>
      <c r="G4059" s="24">
        <v>1</v>
      </c>
    </row>
    <row r="4060" spans="3:7" ht="30" x14ac:dyDescent="0.25">
      <c r="C4060" s="25">
        <v>43251</v>
      </c>
      <c r="D4060" s="9" t="s">
        <v>358</v>
      </c>
      <c r="E4060" s="26" t="s">
        <v>359</v>
      </c>
      <c r="F4060" s="26"/>
      <c r="G4060" s="26">
        <v>1</v>
      </c>
    </row>
    <row r="4061" spans="3:7" ht="45" x14ac:dyDescent="0.25">
      <c r="C4061" s="23">
        <v>43251</v>
      </c>
      <c r="D4061" s="8" t="s">
        <v>260</v>
      </c>
      <c r="E4061" s="24">
        <v>5679</v>
      </c>
      <c r="F4061" s="24"/>
      <c r="G4061" s="24">
        <v>60</v>
      </c>
    </row>
    <row r="4062" spans="3:7" ht="30" x14ac:dyDescent="0.25">
      <c r="C4062" s="25">
        <v>43251</v>
      </c>
      <c r="D4062" s="9" t="s">
        <v>51</v>
      </c>
      <c r="E4062" s="26">
        <v>1444</v>
      </c>
      <c r="F4062" s="26"/>
      <c r="G4062" s="26">
        <v>100</v>
      </c>
    </row>
    <row r="4063" spans="3:7" ht="45" x14ac:dyDescent="0.25">
      <c r="C4063" s="23">
        <v>43251</v>
      </c>
      <c r="D4063" s="8" t="s">
        <v>19</v>
      </c>
      <c r="E4063" s="24">
        <v>5709</v>
      </c>
      <c r="F4063" s="24">
        <v>3000</v>
      </c>
      <c r="G4063" s="24"/>
    </row>
    <row r="4064" spans="3:7" ht="30" x14ac:dyDescent="0.25">
      <c r="C4064" s="25">
        <v>43251</v>
      </c>
      <c r="D4064" s="9" t="s">
        <v>65</v>
      </c>
      <c r="E4064" s="26">
        <v>256</v>
      </c>
      <c r="F4064" s="26">
        <v>3</v>
      </c>
      <c r="G4064" s="26"/>
    </row>
    <row r="4065" spans="3:7" ht="30" x14ac:dyDescent="0.25">
      <c r="C4065" s="23">
        <v>43251</v>
      </c>
      <c r="D4065" s="8" t="s">
        <v>393</v>
      </c>
      <c r="E4065" s="24">
        <v>716</v>
      </c>
      <c r="F4065" s="24"/>
      <c r="G4065" s="24">
        <v>3</v>
      </c>
    </row>
    <row r="4066" spans="3:7" ht="30" x14ac:dyDescent="0.25">
      <c r="C4066" s="25">
        <v>43251</v>
      </c>
      <c r="D4066" s="9" t="s">
        <v>393</v>
      </c>
      <c r="E4066" s="26">
        <v>716</v>
      </c>
      <c r="F4066" s="26">
        <v>3</v>
      </c>
      <c r="G4066" s="26"/>
    </row>
    <row r="4067" spans="3:7" ht="45" x14ac:dyDescent="0.25">
      <c r="C4067" s="23">
        <v>43251</v>
      </c>
      <c r="D4067" s="8" t="s">
        <v>250</v>
      </c>
      <c r="E4067" s="24">
        <v>717</v>
      </c>
      <c r="F4067" s="24">
        <v>4</v>
      </c>
      <c r="G4067" s="24"/>
    </row>
    <row r="4068" spans="3:7" ht="30" x14ac:dyDescent="0.25">
      <c r="C4068" s="25">
        <v>43251</v>
      </c>
      <c r="D4068" s="9" t="s">
        <v>82</v>
      </c>
      <c r="E4068" s="26">
        <v>715</v>
      </c>
      <c r="F4068" s="26">
        <v>10</v>
      </c>
      <c r="G4068" s="26"/>
    </row>
    <row r="4069" spans="3:7" ht="60" x14ac:dyDescent="0.25">
      <c r="C4069" s="23">
        <v>43251</v>
      </c>
      <c r="D4069" s="8" t="s">
        <v>394</v>
      </c>
      <c r="E4069" s="24">
        <v>10034</v>
      </c>
      <c r="F4069" s="24"/>
      <c r="G4069" s="24">
        <v>50</v>
      </c>
    </row>
    <row r="4070" spans="3:7" ht="30" x14ac:dyDescent="0.25">
      <c r="C4070" s="25">
        <v>43251</v>
      </c>
      <c r="D4070" s="9" t="s">
        <v>294</v>
      </c>
      <c r="E4070" s="26">
        <v>1554</v>
      </c>
      <c r="F4070" s="26"/>
      <c r="G4070" s="26">
        <v>1</v>
      </c>
    </row>
    <row r="4071" spans="3:7" ht="30" x14ac:dyDescent="0.25">
      <c r="C4071" s="23">
        <v>43251</v>
      </c>
      <c r="D4071" s="8" t="s">
        <v>44</v>
      </c>
      <c r="E4071" s="24">
        <v>188</v>
      </c>
      <c r="F4071" s="24"/>
      <c r="G4071" s="24">
        <v>50</v>
      </c>
    </row>
    <row r="4072" spans="3:7" ht="30" x14ac:dyDescent="0.25">
      <c r="C4072" s="25">
        <v>43251</v>
      </c>
      <c r="D4072" s="9" t="s">
        <v>42</v>
      </c>
      <c r="E4072" s="26">
        <v>187</v>
      </c>
      <c r="F4072" s="26"/>
      <c r="G4072" s="26">
        <v>50</v>
      </c>
    </row>
    <row r="4073" spans="3:7" ht="30" x14ac:dyDescent="0.25">
      <c r="C4073" s="23">
        <v>43251</v>
      </c>
      <c r="D4073" s="8" t="s">
        <v>317</v>
      </c>
      <c r="E4073" s="24">
        <v>982</v>
      </c>
      <c r="F4073" s="24"/>
      <c r="G4073" s="24">
        <v>50</v>
      </c>
    </row>
    <row r="4074" spans="3:7" ht="30" x14ac:dyDescent="0.25">
      <c r="C4074" s="25">
        <v>43251</v>
      </c>
      <c r="D4074" s="9" t="s">
        <v>218</v>
      </c>
      <c r="E4074" s="26">
        <v>981</v>
      </c>
      <c r="F4074" s="26"/>
      <c r="G4074" s="26">
        <v>100</v>
      </c>
    </row>
    <row r="4075" spans="3:7" ht="30" x14ac:dyDescent="0.25">
      <c r="C4075" s="23">
        <v>43251</v>
      </c>
      <c r="D4075" s="8" t="s">
        <v>219</v>
      </c>
      <c r="E4075" s="24">
        <v>980</v>
      </c>
      <c r="F4075" s="24"/>
      <c r="G4075" s="24">
        <v>100</v>
      </c>
    </row>
    <row r="4076" spans="3:7" ht="30" x14ac:dyDescent="0.25">
      <c r="C4076" s="25">
        <v>43251</v>
      </c>
      <c r="D4076" s="9" t="s">
        <v>220</v>
      </c>
      <c r="E4076" s="26">
        <v>979</v>
      </c>
      <c r="F4076" s="26"/>
      <c r="G4076" s="26">
        <v>50</v>
      </c>
    </row>
    <row r="4077" spans="3:7" x14ac:dyDescent="0.25">
      <c r="C4077" s="23">
        <v>43251</v>
      </c>
      <c r="D4077" s="8" t="s">
        <v>60</v>
      </c>
      <c r="E4077" s="24">
        <v>7085</v>
      </c>
      <c r="F4077" s="24">
        <v>30</v>
      </c>
      <c r="G4077" s="24"/>
    </row>
    <row r="4078" spans="3:7" ht="30" x14ac:dyDescent="0.25">
      <c r="C4078" s="25">
        <v>43251</v>
      </c>
      <c r="D4078" s="9" t="s">
        <v>77</v>
      </c>
      <c r="E4078" s="26">
        <v>1428</v>
      </c>
      <c r="F4078" s="26"/>
      <c r="G4078" s="26">
        <v>40</v>
      </c>
    </row>
    <row r="4079" spans="3:7" ht="30" x14ac:dyDescent="0.25">
      <c r="C4079" s="23">
        <v>43251</v>
      </c>
      <c r="D4079" s="8" t="s">
        <v>100</v>
      </c>
      <c r="E4079" s="24" t="s">
        <v>101</v>
      </c>
      <c r="F4079" s="24"/>
      <c r="G4079" s="24">
        <v>1</v>
      </c>
    </row>
    <row r="4080" spans="3:7" x14ac:dyDescent="0.25">
      <c r="C4080" s="25">
        <v>43251</v>
      </c>
      <c r="D4080" s="9" t="s">
        <v>201</v>
      </c>
      <c r="E4080" s="26">
        <v>8764</v>
      </c>
      <c r="F4080" s="26"/>
      <c r="G4080" s="26">
        <v>1</v>
      </c>
    </row>
    <row r="4081" spans="3:7" ht="30" x14ac:dyDescent="0.25">
      <c r="C4081" s="23">
        <v>43251</v>
      </c>
      <c r="D4081" s="8" t="s">
        <v>309</v>
      </c>
      <c r="E4081" s="24">
        <v>4925</v>
      </c>
      <c r="F4081" s="24">
        <v>200</v>
      </c>
      <c r="G4081" s="24"/>
    </row>
    <row r="4082" spans="3:7" x14ac:dyDescent="0.25">
      <c r="C4082" s="25">
        <v>43251</v>
      </c>
      <c r="D4082" s="9" t="s">
        <v>90</v>
      </c>
      <c r="E4082" s="26">
        <v>1467</v>
      </c>
      <c r="F4082" s="26">
        <v>20</v>
      </c>
      <c r="G4082" s="26"/>
    </row>
    <row r="4083" spans="3:7" ht="45" x14ac:dyDescent="0.25">
      <c r="C4083" s="23">
        <v>43251</v>
      </c>
      <c r="D4083" s="8" t="s">
        <v>376</v>
      </c>
      <c r="E4083" s="24">
        <v>9337</v>
      </c>
      <c r="F4083" s="24">
        <v>20</v>
      </c>
      <c r="G4083" s="24"/>
    </row>
    <row r="4084" spans="3:7" ht="45" x14ac:dyDescent="0.25">
      <c r="C4084" s="25">
        <v>43251</v>
      </c>
      <c r="D4084" s="9" t="s">
        <v>46</v>
      </c>
      <c r="E4084" s="26">
        <v>331</v>
      </c>
      <c r="F4084" s="26"/>
      <c r="G4084" s="26">
        <v>1</v>
      </c>
    </row>
    <row r="4085" spans="3:7" ht="45" x14ac:dyDescent="0.25">
      <c r="C4085" s="23">
        <v>43251</v>
      </c>
      <c r="D4085" s="8" t="s">
        <v>232</v>
      </c>
      <c r="E4085" s="24">
        <v>332</v>
      </c>
      <c r="F4085" s="24"/>
      <c r="G4085" s="24">
        <v>1</v>
      </c>
    </row>
    <row r="4086" spans="3:7" x14ac:dyDescent="0.25">
      <c r="C4086" s="25">
        <v>43251</v>
      </c>
      <c r="D4086" s="9" t="s">
        <v>83</v>
      </c>
      <c r="E4086" s="26">
        <v>842</v>
      </c>
      <c r="F4086" s="26"/>
      <c r="G4086" s="26">
        <v>4</v>
      </c>
    </row>
    <row r="4087" spans="3:7" ht="60" x14ac:dyDescent="0.25">
      <c r="C4087" s="23">
        <v>43251</v>
      </c>
      <c r="D4087" s="8" t="s">
        <v>151</v>
      </c>
      <c r="E4087" s="24">
        <v>5064</v>
      </c>
      <c r="F4087" s="24">
        <v>1500</v>
      </c>
      <c r="G4087" s="24"/>
    </row>
    <row r="4088" spans="3:7" ht="30" x14ac:dyDescent="0.25">
      <c r="C4088" s="25">
        <v>43251</v>
      </c>
      <c r="D4088" s="9" t="s">
        <v>71</v>
      </c>
      <c r="E4088" s="26">
        <v>1435</v>
      </c>
      <c r="F4088" s="26"/>
      <c r="G4088" s="26">
        <v>1</v>
      </c>
    </row>
    <row r="4089" spans="3:7" ht="30" x14ac:dyDescent="0.25">
      <c r="C4089" s="23">
        <v>43251</v>
      </c>
      <c r="D4089" s="8" t="s">
        <v>65</v>
      </c>
      <c r="E4089" s="24">
        <v>256</v>
      </c>
      <c r="F4089" s="24"/>
      <c r="G4089" s="24">
        <v>1</v>
      </c>
    </row>
    <row r="4090" spans="3:7" x14ac:dyDescent="0.25">
      <c r="C4090" s="25">
        <v>43251</v>
      </c>
      <c r="D4090" s="9" t="s">
        <v>83</v>
      </c>
      <c r="E4090" s="26">
        <v>842</v>
      </c>
      <c r="F4090" s="26"/>
      <c r="G4090" s="26">
        <v>1</v>
      </c>
    </row>
    <row r="4091" spans="3:7" ht="30" x14ac:dyDescent="0.25">
      <c r="C4091" s="23">
        <v>43251</v>
      </c>
      <c r="D4091" s="8" t="s">
        <v>76</v>
      </c>
      <c r="E4091" s="24">
        <v>1429</v>
      </c>
      <c r="F4091" s="24"/>
      <c r="G4091" s="24">
        <v>3</v>
      </c>
    </row>
    <row r="4092" spans="3:7" ht="30" x14ac:dyDescent="0.25">
      <c r="C4092" s="25">
        <v>43251</v>
      </c>
      <c r="D4092" s="9" t="s">
        <v>33</v>
      </c>
      <c r="E4092" s="26">
        <v>392</v>
      </c>
      <c r="F4092" s="26"/>
      <c r="G4092" s="26">
        <v>1</v>
      </c>
    </row>
    <row r="4093" spans="3:7" ht="45" x14ac:dyDescent="0.25">
      <c r="C4093" s="23">
        <v>43251</v>
      </c>
      <c r="D4093" s="8" t="s">
        <v>288</v>
      </c>
      <c r="E4093" s="24">
        <v>434</v>
      </c>
      <c r="F4093" s="24"/>
      <c r="G4093" s="24">
        <v>1</v>
      </c>
    </row>
    <row r="4094" spans="3:7" x14ac:dyDescent="0.25">
      <c r="C4094" s="25">
        <v>43251</v>
      </c>
      <c r="D4094" s="9" t="s">
        <v>20</v>
      </c>
      <c r="E4094" s="26">
        <v>1335</v>
      </c>
      <c r="F4094" s="26"/>
      <c r="G4094" s="26">
        <v>1</v>
      </c>
    </row>
    <row r="4095" spans="3:7" x14ac:dyDescent="0.25">
      <c r="C4095" s="23">
        <v>43250</v>
      </c>
      <c r="D4095" s="8" t="s">
        <v>395</v>
      </c>
      <c r="E4095" s="24">
        <v>8950</v>
      </c>
      <c r="F4095" s="24">
        <v>1</v>
      </c>
      <c r="G4095" s="24"/>
    </row>
    <row r="4096" spans="3:7" ht="30" x14ac:dyDescent="0.25">
      <c r="C4096" s="25">
        <v>43250</v>
      </c>
      <c r="D4096" s="9" t="s">
        <v>157</v>
      </c>
      <c r="E4096" s="26">
        <v>918</v>
      </c>
      <c r="F4096" s="26"/>
      <c r="G4096" s="26">
        <v>1</v>
      </c>
    </row>
    <row r="4097" spans="3:7" x14ac:dyDescent="0.25">
      <c r="C4097" s="23">
        <v>43250</v>
      </c>
      <c r="D4097" s="8" t="s">
        <v>132</v>
      </c>
      <c r="E4097" s="24">
        <v>5729</v>
      </c>
      <c r="F4097" s="24">
        <v>3</v>
      </c>
      <c r="G4097" s="24"/>
    </row>
    <row r="4098" spans="3:7" ht="30" x14ac:dyDescent="0.25">
      <c r="C4098" s="25">
        <v>43250</v>
      </c>
      <c r="D4098" s="9" t="s">
        <v>76</v>
      </c>
      <c r="E4098" s="26">
        <v>1429</v>
      </c>
      <c r="F4098" s="26"/>
      <c r="G4098" s="26">
        <v>2</v>
      </c>
    </row>
    <row r="4099" spans="3:7" x14ac:dyDescent="0.25">
      <c r="C4099" s="23">
        <v>43250</v>
      </c>
      <c r="D4099" s="8" t="s">
        <v>133</v>
      </c>
      <c r="E4099" s="24">
        <v>5728</v>
      </c>
      <c r="F4099" s="24"/>
      <c r="G4099" s="24">
        <v>4</v>
      </c>
    </row>
    <row r="4100" spans="3:7" x14ac:dyDescent="0.25">
      <c r="C4100" s="25">
        <v>43250</v>
      </c>
      <c r="D4100" s="9" t="s">
        <v>132</v>
      </c>
      <c r="E4100" s="26">
        <v>5729</v>
      </c>
      <c r="F4100" s="26"/>
      <c r="G4100" s="26">
        <v>10</v>
      </c>
    </row>
    <row r="4101" spans="3:7" ht="30" x14ac:dyDescent="0.25">
      <c r="C4101" s="23">
        <v>43250</v>
      </c>
      <c r="D4101" s="8" t="s">
        <v>5</v>
      </c>
      <c r="E4101" s="24">
        <v>1445</v>
      </c>
      <c r="F4101" s="24"/>
      <c r="G4101" s="24">
        <v>200</v>
      </c>
    </row>
    <row r="4102" spans="3:7" ht="30" x14ac:dyDescent="0.25">
      <c r="C4102" s="25">
        <v>43250</v>
      </c>
      <c r="D4102" s="9" t="s">
        <v>262</v>
      </c>
      <c r="E4102" s="26">
        <v>468</v>
      </c>
      <c r="F4102" s="26"/>
      <c r="G4102" s="26">
        <v>1</v>
      </c>
    </row>
    <row r="4103" spans="3:7" ht="30" x14ac:dyDescent="0.25">
      <c r="C4103" s="23">
        <v>43250</v>
      </c>
      <c r="D4103" s="8" t="s">
        <v>5</v>
      </c>
      <c r="E4103" s="24">
        <v>1445</v>
      </c>
      <c r="F4103" s="24">
        <v>10000</v>
      </c>
      <c r="G4103" s="24"/>
    </row>
    <row r="4104" spans="3:7" ht="45" x14ac:dyDescent="0.25">
      <c r="C4104" s="25">
        <v>43250</v>
      </c>
      <c r="D4104" s="9" t="s">
        <v>261</v>
      </c>
      <c r="E4104" s="26">
        <v>419</v>
      </c>
      <c r="F4104" s="26">
        <v>7000</v>
      </c>
      <c r="G4104" s="26"/>
    </row>
    <row r="4105" spans="3:7" x14ac:dyDescent="0.25">
      <c r="C4105" s="23">
        <v>43250</v>
      </c>
      <c r="D4105" s="8" t="s">
        <v>133</v>
      </c>
      <c r="E4105" s="24">
        <v>5728</v>
      </c>
      <c r="F4105" s="24">
        <v>10</v>
      </c>
      <c r="G4105" s="24"/>
    </row>
    <row r="4106" spans="3:7" x14ac:dyDescent="0.25">
      <c r="C4106" s="25">
        <v>43250</v>
      </c>
      <c r="D4106" s="9" t="s">
        <v>132</v>
      </c>
      <c r="E4106" s="26">
        <v>5729</v>
      </c>
      <c r="F4106" s="26"/>
      <c r="G4106" s="26">
        <v>2990</v>
      </c>
    </row>
    <row r="4107" spans="3:7" ht="30" x14ac:dyDescent="0.25">
      <c r="C4107" s="23">
        <v>43250</v>
      </c>
      <c r="D4107" s="8" t="s">
        <v>65</v>
      </c>
      <c r="E4107" s="24">
        <v>256</v>
      </c>
      <c r="F4107" s="24"/>
      <c r="G4107" s="24">
        <v>1</v>
      </c>
    </row>
    <row r="4108" spans="3:7" ht="30" x14ac:dyDescent="0.25">
      <c r="C4108" s="25">
        <v>43250</v>
      </c>
      <c r="D4108" s="9" t="s">
        <v>21</v>
      </c>
      <c r="E4108" s="26">
        <v>4864</v>
      </c>
      <c r="F4108" s="26"/>
      <c r="G4108" s="26">
        <v>2</v>
      </c>
    </row>
    <row r="4109" spans="3:7" ht="45" x14ac:dyDescent="0.25">
      <c r="C4109" s="23">
        <v>43250</v>
      </c>
      <c r="D4109" s="8" t="s">
        <v>98</v>
      </c>
      <c r="E4109" s="24">
        <v>3629</v>
      </c>
      <c r="F4109" s="24">
        <v>5</v>
      </c>
      <c r="G4109" s="24"/>
    </row>
    <row r="4110" spans="3:7" ht="60" x14ac:dyDescent="0.25">
      <c r="C4110" s="25">
        <v>43250</v>
      </c>
      <c r="D4110" s="9" t="s">
        <v>81</v>
      </c>
      <c r="E4110" s="26">
        <v>8957</v>
      </c>
      <c r="F4110" s="26">
        <v>4</v>
      </c>
      <c r="G4110" s="26"/>
    </row>
    <row r="4111" spans="3:7" x14ac:dyDescent="0.25">
      <c r="C4111" s="23">
        <v>43250</v>
      </c>
      <c r="D4111" s="8" t="s">
        <v>34</v>
      </c>
      <c r="E4111" s="24">
        <v>520</v>
      </c>
      <c r="F4111" s="24"/>
      <c r="G4111" s="24">
        <v>3</v>
      </c>
    </row>
    <row r="4112" spans="3:7" ht="30" x14ac:dyDescent="0.25">
      <c r="C4112" s="25">
        <v>43250</v>
      </c>
      <c r="D4112" s="9" t="s">
        <v>31</v>
      </c>
      <c r="E4112" s="26">
        <v>611</v>
      </c>
      <c r="F4112" s="26"/>
      <c r="G4112" s="26">
        <v>1</v>
      </c>
    </row>
    <row r="4113" spans="3:7" ht="45" x14ac:dyDescent="0.25">
      <c r="C4113" s="23">
        <v>43250</v>
      </c>
      <c r="D4113" s="8" t="s">
        <v>29</v>
      </c>
      <c r="E4113" s="24">
        <v>610</v>
      </c>
      <c r="F4113" s="24"/>
      <c r="G4113" s="24">
        <v>1</v>
      </c>
    </row>
    <row r="4114" spans="3:7" ht="30" x14ac:dyDescent="0.25">
      <c r="C4114" s="25">
        <v>43250</v>
      </c>
      <c r="D4114" s="9" t="s">
        <v>30</v>
      </c>
      <c r="E4114" s="26">
        <v>609</v>
      </c>
      <c r="F4114" s="26"/>
      <c r="G4114" s="26">
        <v>2</v>
      </c>
    </row>
    <row r="4115" spans="3:7" ht="45" x14ac:dyDescent="0.25">
      <c r="C4115" s="23">
        <v>43250</v>
      </c>
      <c r="D4115" s="8" t="s">
        <v>28</v>
      </c>
      <c r="E4115" s="24">
        <v>608</v>
      </c>
      <c r="F4115" s="24"/>
      <c r="G4115" s="24">
        <v>2</v>
      </c>
    </row>
    <row r="4116" spans="3:7" ht="30" x14ac:dyDescent="0.25">
      <c r="C4116" s="25">
        <v>43250</v>
      </c>
      <c r="D4116" s="9" t="s">
        <v>238</v>
      </c>
      <c r="E4116" s="26">
        <v>4519</v>
      </c>
      <c r="F4116" s="26"/>
      <c r="G4116" s="26">
        <v>2</v>
      </c>
    </row>
    <row r="4117" spans="3:7" ht="30" x14ac:dyDescent="0.25">
      <c r="C4117" s="23">
        <v>43250</v>
      </c>
      <c r="D4117" s="8" t="s">
        <v>239</v>
      </c>
      <c r="E4117" s="24">
        <v>615</v>
      </c>
      <c r="F4117" s="24"/>
      <c r="G4117" s="24">
        <v>1</v>
      </c>
    </row>
    <row r="4118" spans="3:7" ht="30" x14ac:dyDescent="0.25">
      <c r="C4118" s="25">
        <v>43250</v>
      </c>
      <c r="D4118" s="9" t="s">
        <v>240</v>
      </c>
      <c r="E4118" s="26">
        <v>4520</v>
      </c>
      <c r="F4118" s="26"/>
      <c r="G4118" s="26">
        <v>2</v>
      </c>
    </row>
    <row r="4119" spans="3:7" ht="30" x14ac:dyDescent="0.25">
      <c r="C4119" s="23">
        <v>43250</v>
      </c>
      <c r="D4119" s="8" t="s">
        <v>24</v>
      </c>
      <c r="E4119" s="24">
        <v>7087</v>
      </c>
      <c r="F4119" s="24"/>
      <c r="G4119" s="24">
        <v>2</v>
      </c>
    </row>
    <row r="4120" spans="3:7" ht="30" x14ac:dyDescent="0.25">
      <c r="C4120" s="25">
        <v>43250</v>
      </c>
      <c r="D4120" s="9" t="s">
        <v>241</v>
      </c>
      <c r="E4120" s="26">
        <v>2269</v>
      </c>
      <c r="F4120" s="26"/>
      <c r="G4120" s="26">
        <v>3</v>
      </c>
    </row>
    <row r="4121" spans="3:7" ht="30" x14ac:dyDescent="0.25">
      <c r="C4121" s="23">
        <v>43250</v>
      </c>
      <c r="D4121" s="8" t="s">
        <v>57</v>
      </c>
      <c r="E4121" s="24">
        <v>8825</v>
      </c>
      <c r="F4121" s="24"/>
      <c r="G4121" s="24">
        <v>2</v>
      </c>
    </row>
    <row r="4122" spans="3:7" ht="30" x14ac:dyDescent="0.25">
      <c r="C4122" s="25">
        <v>43250</v>
      </c>
      <c r="D4122" s="9" t="s">
        <v>58</v>
      </c>
      <c r="E4122" s="26">
        <v>8824</v>
      </c>
      <c r="F4122" s="26"/>
      <c r="G4122" s="26">
        <v>3</v>
      </c>
    </row>
    <row r="4123" spans="3:7" x14ac:dyDescent="0.25">
      <c r="C4123" s="23">
        <v>43250</v>
      </c>
      <c r="D4123" s="8" t="s">
        <v>8</v>
      </c>
      <c r="E4123" s="24">
        <v>7094</v>
      </c>
      <c r="F4123" s="24"/>
      <c r="G4123" s="24">
        <v>1</v>
      </c>
    </row>
    <row r="4124" spans="3:7" x14ac:dyDescent="0.25">
      <c r="C4124" s="25">
        <v>43250</v>
      </c>
      <c r="D4124" s="9" t="s">
        <v>60</v>
      </c>
      <c r="E4124" s="26">
        <v>7085</v>
      </c>
      <c r="F4124" s="26"/>
      <c r="G4124" s="26">
        <v>6</v>
      </c>
    </row>
    <row r="4125" spans="3:7" ht="45" x14ac:dyDescent="0.25">
      <c r="C4125" s="23">
        <v>43250</v>
      </c>
      <c r="D4125" s="8" t="s">
        <v>61</v>
      </c>
      <c r="E4125" s="24">
        <v>874</v>
      </c>
      <c r="F4125" s="24"/>
      <c r="G4125" s="24">
        <v>3</v>
      </c>
    </row>
    <row r="4126" spans="3:7" ht="30" x14ac:dyDescent="0.25">
      <c r="C4126" s="25">
        <v>43250</v>
      </c>
      <c r="D4126" s="9" t="s">
        <v>32</v>
      </c>
      <c r="E4126" s="26">
        <v>4523</v>
      </c>
      <c r="F4126" s="26"/>
      <c r="G4126" s="26">
        <v>10</v>
      </c>
    </row>
    <row r="4127" spans="3:7" ht="30" x14ac:dyDescent="0.25">
      <c r="C4127" s="23">
        <v>43250</v>
      </c>
      <c r="D4127" s="8" t="s">
        <v>167</v>
      </c>
      <c r="E4127" s="24">
        <v>1587</v>
      </c>
      <c r="F4127" s="24"/>
      <c r="G4127" s="24">
        <v>1</v>
      </c>
    </row>
    <row r="4128" spans="3:7" x14ac:dyDescent="0.25">
      <c r="C4128" s="25">
        <v>43250</v>
      </c>
      <c r="D4128" s="9" t="s">
        <v>63</v>
      </c>
      <c r="E4128" s="26">
        <v>268</v>
      </c>
      <c r="F4128" s="26"/>
      <c r="G4128" s="26">
        <v>5</v>
      </c>
    </row>
    <row r="4129" spans="3:7" ht="45" x14ac:dyDescent="0.25">
      <c r="C4129" s="23">
        <v>43250</v>
      </c>
      <c r="D4129" s="8" t="s">
        <v>64</v>
      </c>
      <c r="E4129" s="24">
        <v>7623</v>
      </c>
      <c r="F4129" s="24"/>
      <c r="G4129" s="24">
        <v>6</v>
      </c>
    </row>
    <row r="4130" spans="3:7" ht="30" x14ac:dyDescent="0.25">
      <c r="C4130" s="25">
        <v>43250</v>
      </c>
      <c r="D4130" s="9" t="s">
        <v>211</v>
      </c>
      <c r="E4130" s="26">
        <v>9702</v>
      </c>
      <c r="F4130" s="26"/>
      <c r="G4130" s="26">
        <v>10</v>
      </c>
    </row>
    <row r="4131" spans="3:7" ht="30" x14ac:dyDescent="0.25">
      <c r="C4131" s="23">
        <v>43250</v>
      </c>
      <c r="D4131" s="8" t="s">
        <v>65</v>
      </c>
      <c r="E4131" s="24">
        <v>256</v>
      </c>
      <c r="F4131" s="24"/>
      <c r="G4131" s="24">
        <v>1</v>
      </c>
    </row>
    <row r="4132" spans="3:7" ht="30" x14ac:dyDescent="0.25">
      <c r="C4132" s="25">
        <v>43250</v>
      </c>
      <c r="D4132" s="9" t="s">
        <v>292</v>
      </c>
      <c r="E4132" s="26">
        <v>3627</v>
      </c>
      <c r="F4132" s="26"/>
      <c r="G4132" s="26">
        <v>1</v>
      </c>
    </row>
    <row r="4133" spans="3:7" ht="30" x14ac:dyDescent="0.25">
      <c r="C4133" s="23">
        <v>43250</v>
      </c>
      <c r="D4133" s="8" t="s">
        <v>293</v>
      </c>
      <c r="E4133" s="24">
        <v>3626</v>
      </c>
      <c r="F4133" s="24"/>
      <c r="G4133" s="24">
        <v>1</v>
      </c>
    </row>
    <row r="4134" spans="3:7" x14ac:dyDescent="0.25">
      <c r="C4134" s="25">
        <v>43250</v>
      </c>
      <c r="D4134" s="9" t="s">
        <v>20</v>
      </c>
      <c r="E4134" s="26">
        <v>1335</v>
      </c>
      <c r="F4134" s="26"/>
      <c r="G4134" s="26">
        <v>1</v>
      </c>
    </row>
    <row r="4135" spans="3:7" ht="30" x14ac:dyDescent="0.25">
      <c r="C4135" s="23">
        <v>43250</v>
      </c>
      <c r="D4135" s="8" t="s">
        <v>67</v>
      </c>
      <c r="E4135" s="24">
        <v>913</v>
      </c>
      <c r="F4135" s="24"/>
      <c r="G4135" s="24">
        <v>1</v>
      </c>
    </row>
    <row r="4136" spans="3:7" ht="45" x14ac:dyDescent="0.25">
      <c r="C4136" s="25">
        <v>43250</v>
      </c>
      <c r="D4136" s="9" t="s">
        <v>35</v>
      </c>
      <c r="E4136" s="26">
        <v>4911</v>
      </c>
      <c r="F4136" s="26"/>
      <c r="G4136" s="26">
        <v>1</v>
      </c>
    </row>
    <row r="4137" spans="3:7" ht="30" x14ac:dyDescent="0.25">
      <c r="C4137" s="23">
        <v>43250</v>
      </c>
      <c r="D4137" s="8" t="s">
        <v>187</v>
      </c>
      <c r="E4137" s="24">
        <v>1592</v>
      </c>
      <c r="F4137" s="24"/>
      <c r="G4137" s="24">
        <v>400</v>
      </c>
    </row>
    <row r="4138" spans="3:7" ht="45" x14ac:dyDescent="0.25">
      <c r="C4138" s="25">
        <v>43249</v>
      </c>
      <c r="D4138" s="9" t="s">
        <v>47</v>
      </c>
      <c r="E4138" s="26">
        <v>9089</v>
      </c>
      <c r="F4138" s="26">
        <v>10</v>
      </c>
      <c r="G4138" s="26"/>
    </row>
    <row r="4139" spans="3:7" ht="30" x14ac:dyDescent="0.25">
      <c r="C4139" s="23">
        <v>43249</v>
      </c>
      <c r="D4139" s="8" t="s">
        <v>171</v>
      </c>
      <c r="E4139" s="24" t="s">
        <v>172</v>
      </c>
      <c r="F4139" s="24"/>
      <c r="G4139" s="24">
        <v>1</v>
      </c>
    </row>
    <row r="4140" spans="3:7" ht="30" x14ac:dyDescent="0.25">
      <c r="C4140" s="25">
        <v>43249</v>
      </c>
      <c r="D4140" s="9" t="s">
        <v>5</v>
      </c>
      <c r="E4140" s="26">
        <v>1445</v>
      </c>
      <c r="F4140" s="26"/>
      <c r="G4140" s="26">
        <v>100</v>
      </c>
    </row>
    <row r="4141" spans="3:7" ht="30" x14ac:dyDescent="0.25">
      <c r="C4141" s="23">
        <v>43249</v>
      </c>
      <c r="D4141" s="8" t="s">
        <v>65</v>
      </c>
      <c r="E4141" s="24">
        <v>256</v>
      </c>
      <c r="F4141" s="24"/>
      <c r="G4141" s="24">
        <v>1</v>
      </c>
    </row>
    <row r="4142" spans="3:7" x14ac:dyDescent="0.25">
      <c r="C4142" s="25">
        <v>43249</v>
      </c>
      <c r="D4142" s="9" t="s">
        <v>206</v>
      </c>
      <c r="E4142" s="26">
        <v>7999</v>
      </c>
      <c r="F4142" s="26">
        <v>120</v>
      </c>
      <c r="G4142" s="26"/>
    </row>
    <row r="4143" spans="3:7" ht="45" x14ac:dyDescent="0.25">
      <c r="C4143" s="23">
        <v>43249</v>
      </c>
      <c r="D4143" s="8" t="s">
        <v>41</v>
      </c>
      <c r="E4143" s="24">
        <v>765</v>
      </c>
      <c r="F4143" s="24"/>
      <c r="G4143" s="24">
        <v>1</v>
      </c>
    </row>
    <row r="4144" spans="3:7" ht="45" x14ac:dyDescent="0.25">
      <c r="C4144" s="25">
        <v>43249</v>
      </c>
      <c r="D4144" s="9" t="s">
        <v>256</v>
      </c>
      <c r="E4144" s="26">
        <v>768</v>
      </c>
      <c r="F4144" s="26"/>
      <c r="G4144" s="26">
        <v>1</v>
      </c>
    </row>
    <row r="4145" spans="3:7" ht="30" x14ac:dyDescent="0.25">
      <c r="C4145" s="23">
        <v>43249</v>
      </c>
      <c r="D4145" s="8" t="s">
        <v>33</v>
      </c>
      <c r="E4145" s="24">
        <v>392</v>
      </c>
      <c r="F4145" s="24"/>
      <c r="G4145" s="24">
        <v>1</v>
      </c>
    </row>
    <row r="4146" spans="3:7" ht="30" x14ac:dyDescent="0.25">
      <c r="C4146" s="25">
        <v>43249</v>
      </c>
      <c r="D4146" s="9" t="s">
        <v>298</v>
      </c>
      <c r="E4146" s="26">
        <v>10057</v>
      </c>
      <c r="F4146" s="26"/>
      <c r="G4146" s="26">
        <v>1</v>
      </c>
    </row>
    <row r="4147" spans="3:7" ht="30" x14ac:dyDescent="0.25">
      <c r="C4147" s="23">
        <v>43249</v>
      </c>
      <c r="D4147" s="8" t="s">
        <v>286</v>
      </c>
      <c r="E4147" s="24">
        <v>549</v>
      </c>
      <c r="F4147" s="24">
        <v>6</v>
      </c>
      <c r="G4147" s="24"/>
    </row>
    <row r="4148" spans="3:7" ht="30" x14ac:dyDescent="0.25">
      <c r="C4148" s="25">
        <v>43249</v>
      </c>
      <c r="D4148" s="9" t="s">
        <v>73</v>
      </c>
      <c r="E4148" s="26">
        <v>912</v>
      </c>
      <c r="F4148" s="26"/>
      <c r="G4148" s="26">
        <v>1</v>
      </c>
    </row>
    <row r="4149" spans="3:7" ht="30" x14ac:dyDescent="0.25">
      <c r="C4149" s="23">
        <v>43249</v>
      </c>
      <c r="D4149" s="8" t="s">
        <v>65</v>
      </c>
      <c r="E4149" s="24">
        <v>256</v>
      </c>
      <c r="F4149" s="24"/>
      <c r="G4149" s="24">
        <v>1</v>
      </c>
    </row>
    <row r="4150" spans="3:7" ht="30" x14ac:dyDescent="0.25">
      <c r="C4150" s="25">
        <v>43249</v>
      </c>
      <c r="D4150" s="9" t="s">
        <v>126</v>
      </c>
      <c r="E4150" s="26">
        <v>4738</v>
      </c>
      <c r="F4150" s="26"/>
      <c r="G4150" s="26">
        <v>1</v>
      </c>
    </row>
    <row r="4151" spans="3:7" ht="60" x14ac:dyDescent="0.25">
      <c r="C4151" s="23">
        <v>43249</v>
      </c>
      <c r="D4151" s="8" t="s">
        <v>95</v>
      </c>
      <c r="E4151" s="24">
        <v>305</v>
      </c>
      <c r="F4151" s="24"/>
      <c r="G4151" s="24">
        <v>100</v>
      </c>
    </row>
    <row r="4152" spans="3:7" ht="60" x14ac:dyDescent="0.25">
      <c r="C4152" s="25">
        <v>43249</v>
      </c>
      <c r="D4152" s="9" t="s">
        <v>95</v>
      </c>
      <c r="E4152" s="26">
        <v>305</v>
      </c>
      <c r="F4152" s="26"/>
      <c r="G4152" s="26">
        <v>50</v>
      </c>
    </row>
    <row r="4153" spans="3:7" ht="30" x14ac:dyDescent="0.25">
      <c r="C4153" s="23">
        <v>43249</v>
      </c>
      <c r="D4153" s="8" t="s">
        <v>330</v>
      </c>
      <c r="E4153" s="24">
        <v>1590</v>
      </c>
      <c r="F4153" s="24">
        <v>1000</v>
      </c>
      <c r="G4153" s="24"/>
    </row>
    <row r="4154" spans="3:7" ht="30" x14ac:dyDescent="0.25">
      <c r="C4154" s="25">
        <v>43249</v>
      </c>
      <c r="D4154" s="9" t="s">
        <v>187</v>
      </c>
      <c r="E4154" s="26">
        <v>1592</v>
      </c>
      <c r="F4154" s="26">
        <v>800</v>
      </c>
      <c r="G4154" s="26"/>
    </row>
    <row r="4155" spans="3:7" ht="45" x14ac:dyDescent="0.25">
      <c r="C4155" s="23">
        <v>43249</v>
      </c>
      <c r="D4155" s="8" t="s">
        <v>173</v>
      </c>
      <c r="E4155" s="24">
        <v>1595</v>
      </c>
      <c r="F4155" s="24">
        <v>800</v>
      </c>
      <c r="G4155" s="24"/>
    </row>
    <row r="4156" spans="3:7" ht="30" x14ac:dyDescent="0.25">
      <c r="C4156" s="25">
        <v>43249</v>
      </c>
      <c r="D4156" s="9" t="s">
        <v>224</v>
      </c>
      <c r="E4156" s="26">
        <v>1577</v>
      </c>
      <c r="F4156" s="26">
        <v>40</v>
      </c>
      <c r="G4156" s="26"/>
    </row>
    <row r="4157" spans="3:7" ht="60" x14ac:dyDescent="0.25">
      <c r="C4157" s="23">
        <v>43249</v>
      </c>
      <c r="D4157" s="8" t="s">
        <v>95</v>
      </c>
      <c r="E4157" s="24">
        <v>305</v>
      </c>
      <c r="F4157" s="24">
        <v>375</v>
      </c>
      <c r="G4157" s="24"/>
    </row>
    <row r="4158" spans="3:7" ht="30" x14ac:dyDescent="0.25">
      <c r="C4158" s="25">
        <v>43249</v>
      </c>
      <c r="D4158" s="9" t="s">
        <v>396</v>
      </c>
      <c r="E4158" s="26" t="s">
        <v>397</v>
      </c>
      <c r="F4158" s="26">
        <v>1</v>
      </c>
      <c r="G4158" s="26"/>
    </row>
    <row r="4159" spans="3:7" ht="30" x14ac:dyDescent="0.25">
      <c r="C4159" s="23">
        <v>43249</v>
      </c>
      <c r="D4159" s="8" t="s">
        <v>358</v>
      </c>
      <c r="E4159" s="24" t="s">
        <v>359</v>
      </c>
      <c r="F4159" s="24"/>
      <c r="G4159" s="24">
        <v>1</v>
      </c>
    </row>
    <row r="4160" spans="3:7" ht="30" x14ac:dyDescent="0.25">
      <c r="C4160" s="25">
        <v>43249</v>
      </c>
      <c r="D4160" s="9" t="s">
        <v>5</v>
      </c>
      <c r="E4160" s="26">
        <v>1445</v>
      </c>
      <c r="F4160" s="26"/>
      <c r="G4160" s="26">
        <v>100</v>
      </c>
    </row>
    <row r="4161" spans="3:7" ht="45" x14ac:dyDescent="0.25">
      <c r="C4161" s="23">
        <v>43249</v>
      </c>
      <c r="D4161" s="8" t="s">
        <v>153</v>
      </c>
      <c r="E4161" s="24">
        <v>4278</v>
      </c>
      <c r="F4161" s="24"/>
      <c r="G4161" s="24">
        <v>1</v>
      </c>
    </row>
    <row r="4162" spans="3:7" ht="30" x14ac:dyDescent="0.25">
      <c r="C4162" s="25">
        <v>43249</v>
      </c>
      <c r="D4162" s="9" t="s">
        <v>398</v>
      </c>
      <c r="E4162" s="26">
        <v>789</v>
      </c>
      <c r="F4162" s="26"/>
      <c r="G4162" s="26">
        <v>1</v>
      </c>
    </row>
    <row r="4163" spans="3:7" ht="30" x14ac:dyDescent="0.25">
      <c r="C4163" s="23">
        <v>43249</v>
      </c>
      <c r="D4163" s="8" t="s">
        <v>399</v>
      </c>
      <c r="E4163" s="24">
        <v>796</v>
      </c>
      <c r="F4163" s="24"/>
      <c r="G4163" s="24">
        <v>1</v>
      </c>
    </row>
    <row r="4164" spans="3:7" ht="45" x14ac:dyDescent="0.25">
      <c r="C4164" s="25">
        <v>43249</v>
      </c>
      <c r="D4164" s="9" t="s">
        <v>400</v>
      </c>
      <c r="E4164" s="26">
        <v>177</v>
      </c>
      <c r="F4164" s="26"/>
      <c r="G4164" s="26">
        <v>1</v>
      </c>
    </row>
    <row r="4165" spans="3:7" ht="30" x14ac:dyDescent="0.25">
      <c r="C4165" s="23">
        <v>43249</v>
      </c>
      <c r="D4165" s="8" t="s">
        <v>209</v>
      </c>
      <c r="E4165" s="24">
        <v>174</v>
      </c>
      <c r="F4165" s="24"/>
      <c r="G4165" s="24">
        <v>1</v>
      </c>
    </row>
    <row r="4166" spans="3:7" ht="30" x14ac:dyDescent="0.25">
      <c r="C4166" s="25">
        <v>43249</v>
      </c>
      <c r="D4166" s="9" t="s">
        <v>210</v>
      </c>
      <c r="E4166" s="26">
        <v>178</v>
      </c>
      <c r="F4166" s="26"/>
      <c r="G4166" s="26">
        <v>1</v>
      </c>
    </row>
    <row r="4167" spans="3:7" ht="30" x14ac:dyDescent="0.25">
      <c r="C4167" s="23">
        <v>43249</v>
      </c>
      <c r="D4167" s="8" t="s">
        <v>157</v>
      </c>
      <c r="E4167" s="24">
        <v>918</v>
      </c>
      <c r="F4167" s="24"/>
      <c r="G4167" s="24">
        <v>1</v>
      </c>
    </row>
    <row r="4168" spans="3:7" ht="45" x14ac:dyDescent="0.25">
      <c r="C4168" s="25">
        <v>43249</v>
      </c>
      <c r="D4168" s="9" t="s">
        <v>9</v>
      </c>
      <c r="E4168" s="26">
        <v>180</v>
      </c>
      <c r="F4168" s="26"/>
      <c r="G4168" s="26">
        <v>5</v>
      </c>
    </row>
    <row r="4169" spans="3:7" ht="45" x14ac:dyDescent="0.25">
      <c r="C4169" s="23">
        <v>43249</v>
      </c>
      <c r="D4169" s="8" t="s">
        <v>35</v>
      </c>
      <c r="E4169" s="24">
        <v>4911</v>
      </c>
      <c r="F4169" s="24"/>
      <c r="G4169" s="24">
        <v>24</v>
      </c>
    </row>
    <row r="4170" spans="3:7" ht="45" x14ac:dyDescent="0.25">
      <c r="C4170" s="25">
        <v>43249</v>
      </c>
      <c r="D4170" s="9" t="s">
        <v>221</v>
      </c>
      <c r="E4170" s="26">
        <v>4907</v>
      </c>
      <c r="F4170" s="26"/>
      <c r="G4170" s="26">
        <v>48</v>
      </c>
    </row>
    <row r="4171" spans="3:7" ht="45" x14ac:dyDescent="0.25">
      <c r="C4171" s="23">
        <v>43249</v>
      </c>
      <c r="D4171" s="8" t="s">
        <v>35</v>
      </c>
      <c r="E4171" s="24">
        <v>4911</v>
      </c>
      <c r="F4171" s="24"/>
      <c r="G4171" s="24">
        <v>24</v>
      </c>
    </row>
    <row r="4172" spans="3:7" ht="45" x14ac:dyDescent="0.25">
      <c r="C4172" s="25">
        <v>43249</v>
      </c>
      <c r="D4172" s="9" t="s">
        <v>188</v>
      </c>
      <c r="E4172" s="26">
        <v>4910</v>
      </c>
      <c r="F4172" s="26"/>
      <c r="G4172" s="26">
        <v>36</v>
      </c>
    </row>
    <row r="4173" spans="3:7" x14ac:dyDescent="0.25">
      <c r="C4173" s="23">
        <v>43249</v>
      </c>
      <c r="D4173" s="8" t="s">
        <v>83</v>
      </c>
      <c r="E4173" s="24">
        <v>842</v>
      </c>
      <c r="F4173" s="24"/>
      <c r="G4173" s="24">
        <v>36</v>
      </c>
    </row>
    <row r="4174" spans="3:7" x14ac:dyDescent="0.25">
      <c r="C4174" s="25">
        <v>43249</v>
      </c>
      <c r="D4174" s="9" t="s">
        <v>103</v>
      </c>
      <c r="E4174" s="26">
        <v>7366</v>
      </c>
      <c r="F4174" s="26"/>
      <c r="G4174" s="26">
        <v>50</v>
      </c>
    </row>
    <row r="4175" spans="3:7" ht="30" x14ac:dyDescent="0.25">
      <c r="C4175" s="23">
        <v>43249</v>
      </c>
      <c r="D4175" s="8" t="s">
        <v>396</v>
      </c>
      <c r="E4175" s="24" t="s">
        <v>397</v>
      </c>
      <c r="F4175" s="24"/>
      <c r="G4175" s="24">
        <v>1</v>
      </c>
    </row>
    <row r="4176" spans="3:7" ht="30" x14ac:dyDescent="0.25">
      <c r="C4176" s="25">
        <v>43249</v>
      </c>
      <c r="D4176" s="9" t="s">
        <v>65</v>
      </c>
      <c r="E4176" s="26">
        <v>256</v>
      </c>
      <c r="F4176" s="26"/>
      <c r="G4176" s="26">
        <v>1</v>
      </c>
    </row>
    <row r="4177" spans="3:7" ht="45" x14ac:dyDescent="0.25">
      <c r="C4177" s="23">
        <v>43249</v>
      </c>
      <c r="D4177" s="8" t="s">
        <v>256</v>
      </c>
      <c r="E4177" s="24">
        <v>768</v>
      </c>
      <c r="F4177" s="24"/>
      <c r="G4177" s="24">
        <v>1</v>
      </c>
    </row>
    <row r="4178" spans="3:7" ht="45" x14ac:dyDescent="0.25">
      <c r="C4178" s="25">
        <v>43249</v>
      </c>
      <c r="D4178" s="9" t="s">
        <v>254</v>
      </c>
      <c r="E4178" s="26">
        <v>128</v>
      </c>
      <c r="F4178" s="26"/>
      <c r="G4178" s="26">
        <v>1</v>
      </c>
    </row>
    <row r="4179" spans="3:7" ht="45" x14ac:dyDescent="0.25">
      <c r="C4179" s="23">
        <v>43249</v>
      </c>
      <c r="D4179" s="8" t="s">
        <v>401</v>
      </c>
      <c r="E4179" s="24">
        <v>9546</v>
      </c>
      <c r="F4179" s="24"/>
      <c r="G4179" s="24">
        <v>2</v>
      </c>
    </row>
    <row r="4180" spans="3:7" ht="45" x14ac:dyDescent="0.25">
      <c r="C4180" s="25">
        <v>43249</v>
      </c>
      <c r="D4180" s="9" t="s">
        <v>105</v>
      </c>
      <c r="E4180" s="26">
        <v>1006</v>
      </c>
      <c r="F4180" s="26"/>
      <c r="G4180" s="26">
        <v>2</v>
      </c>
    </row>
    <row r="4181" spans="3:7" ht="60" x14ac:dyDescent="0.25">
      <c r="C4181" s="23">
        <v>43249</v>
      </c>
      <c r="D4181" s="8" t="s">
        <v>81</v>
      </c>
      <c r="E4181" s="24">
        <v>8957</v>
      </c>
      <c r="F4181" s="24"/>
      <c r="G4181" s="24">
        <v>1</v>
      </c>
    </row>
    <row r="4182" spans="3:7" ht="30" x14ac:dyDescent="0.25">
      <c r="C4182" s="25">
        <v>43249</v>
      </c>
      <c r="D4182" s="9" t="s">
        <v>126</v>
      </c>
      <c r="E4182" s="26">
        <v>4738</v>
      </c>
      <c r="F4182" s="26"/>
      <c r="G4182" s="26">
        <v>1</v>
      </c>
    </row>
    <row r="4183" spans="3:7" x14ac:dyDescent="0.25">
      <c r="C4183" s="23">
        <v>43249</v>
      </c>
      <c r="D4183" s="8" t="s">
        <v>128</v>
      </c>
      <c r="E4183" s="24">
        <v>7358</v>
      </c>
      <c r="F4183" s="24"/>
      <c r="G4183" s="24">
        <v>1</v>
      </c>
    </row>
    <row r="4184" spans="3:7" ht="30" x14ac:dyDescent="0.25">
      <c r="C4184" s="25">
        <v>43248</v>
      </c>
      <c r="D4184" s="9" t="s">
        <v>142</v>
      </c>
      <c r="E4184" s="26">
        <v>1426</v>
      </c>
      <c r="F4184" s="26"/>
      <c r="G4184" s="26">
        <v>1</v>
      </c>
    </row>
    <row r="4185" spans="3:7" ht="30" x14ac:dyDescent="0.25">
      <c r="C4185" s="23">
        <v>43248</v>
      </c>
      <c r="D4185" s="8" t="s">
        <v>297</v>
      </c>
      <c r="E4185" s="24">
        <v>2031</v>
      </c>
      <c r="F4185" s="24"/>
      <c r="G4185" s="24">
        <v>3</v>
      </c>
    </row>
    <row r="4186" spans="3:7" ht="30" x14ac:dyDescent="0.25">
      <c r="C4186" s="25">
        <v>43248</v>
      </c>
      <c r="D4186" s="9" t="s">
        <v>152</v>
      </c>
      <c r="E4186" s="26">
        <v>4280</v>
      </c>
      <c r="F4186" s="26"/>
      <c r="G4186" s="26">
        <v>1</v>
      </c>
    </row>
    <row r="4187" spans="3:7" ht="30" x14ac:dyDescent="0.25">
      <c r="C4187" s="23">
        <v>43248</v>
      </c>
      <c r="D4187" s="8" t="s">
        <v>157</v>
      </c>
      <c r="E4187" s="24">
        <v>918</v>
      </c>
      <c r="F4187" s="24">
        <v>1</v>
      </c>
      <c r="G4187" s="24"/>
    </row>
    <row r="4188" spans="3:7" ht="30" x14ac:dyDescent="0.25">
      <c r="C4188" s="25">
        <v>43248</v>
      </c>
      <c r="D4188" s="9" t="s">
        <v>102</v>
      </c>
      <c r="E4188" s="26">
        <v>919</v>
      </c>
      <c r="F4188" s="26"/>
      <c r="G4188" s="26">
        <v>1</v>
      </c>
    </row>
    <row r="4189" spans="3:7" ht="30" x14ac:dyDescent="0.25">
      <c r="C4189" s="23">
        <v>43248</v>
      </c>
      <c r="D4189" s="8" t="s">
        <v>299</v>
      </c>
      <c r="E4189" s="24">
        <v>1494</v>
      </c>
      <c r="F4189" s="24"/>
      <c r="G4189" s="24">
        <v>1</v>
      </c>
    </row>
    <row r="4190" spans="3:7" ht="30" x14ac:dyDescent="0.25">
      <c r="C4190" s="25">
        <v>43248</v>
      </c>
      <c r="D4190" s="9" t="s">
        <v>65</v>
      </c>
      <c r="E4190" s="26">
        <v>256</v>
      </c>
      <c r="F4190" s="26"/>
      <c r="G4190" s="26">
        <v>1</v>
      </c>
    </row>
    <row r="4191" spans="3:7" x14ac:dyDescent="0.25">
      <c r="C4191" s="23">
        <v>43248</v>
      </c>
      <c r="D4191" s="8" t="s">
        <v>103</v>
      </c>
      <c r="E4191" s="24">
        <v>7366</v>
      </c>
      <c r="F4191" s="24"/>
      <c r="G4191" s="24">
        <v>1</v>
      </c>
    </row>
    <row r="4192" spans="3:7" ht="30" x14ac:dyDescent="0.25">
      <c r="C4192" s="25">
        <v>43248</v>
      </c>
      <c r="D4192" s="9" t="s">
        <v>157</v>
      </c>
      <c r="E4192" s="26">
        <v>918</v>
      </c>
      <c r="F4192" s="26"/>
      <c r="G4192" s="26">
        <v>1</v>
      </c>
    </row>
    <row r="4193" spans="3:7" ht="30" x14ac:dyDescent="0.25">
      <c r="C4193" s="23">
        <v>43248</v>
      </c>
      <c r="D4193" s="8" t="s">
        <v>71</v>
      </c>
      <c r="E4193" s="24">
        <v>1435</v>
      </c>
      <c r="F4193" s="24"/>
      <c r="G4193" s="24">
        <v>1</v>
      </c>
    </row>
    <row r="4194" spans="3:7" x14ac:dyDescent="0.25">
      <c r="C4194" s="25">
        <v>43248</v>
      </c>
      <c r="D4194" s="9" t="s">
        <v>90</v>
      </c>
      <c r="E4194" s="26">
        <v>1467</v>
      </c>
      <c r="F4194" s="26"/>
      <c r="G4194" s="26">
        <v>1</v>
      </c>
    </row>
    <row r="4195" spans="3:7" ht="45" x14ac:dyDescent="0.25">
      <c r="C4195" s="23">
        <v>43248</v>
      </c>
      <c r="D4195" s="8" t="s">
        <v>88</v>
      </c>
      <c r="E4195" s="24">
        <v>4277</v>
      </c>
      <c r="F4195" s="24"/>
      <c r="G4195" s="24">
        <v>1</v>
      </c>
    </row>
    <row r="4196" spans="3:7" ht="30" x14ac:dyDescent="0.25">
      <c r="C4196" s="25">
        <v>43248</v>
      </c>
      <c r="D4196" s="9" t="s">
        <v>99</v>
      </c>
      <c r="E4196" s="26">
        <v>4275</v>
      </c>
      <c r="F4196" s="26"/>
      <c r="G4196" s="26">
        <v>1</v>
      </c>
    </row>
    <row r="4197" spans="3:7" x14ac:dyDescent="0.25">
      <c r="C4197" s="23">
        <v>43248</v>
      </c>
      <c r="D4197" s="8" t="s">
        <v>91</v>
      </c>
      <c r="E4197" s="24">
        <v>1465</v>
      </c>
      <c r="F4197" s="24"/>
      <c r="G4197" s="24">
        <v>1</v>
      </c>
    </row>
    <row r="4198" spans="3:7" ht="60" x14ac:dyDescent="0.25">
      <c r="C4198" s="25">
        <v>43248</v>
      </c>
      <c r="D4198" s="9" t="s">
        <v>81</v>
      </c>
      <c r="E4198" s="26">
        <v>8957</v>
      </c>
      <c r="F4198" s="26"/>
      <c r="G4198" s="26">
        <v>1</v>
      </c>
    </row>
    <row r="4199" spans="3:7" x14ac:dyDescent="0.25">
      <c r="C4199" s="23">
        <v>43248</v>
      </c>
      <c r="D4199" s="8" t="s">
        <v>201</v>
      </c>
      <c r="E4199" s="24">
        <v>8764</v>
      </c>
      <c r="F4199" s="24"/>
      <c r="G4199" s="24">
        <v>1</v>
      </c>
    </row>
    <row r="4200" spans="3:7" ht="30" x14ac:dyDescent="0.25">
      <c r="C4200" s="25">
        <v>43248</v>
      </c>
      <c r="D4200" s="9" t="s">
        <v>271</v>
      </c>
      <c r="E4200" s="26">
        <v>3625</v>
      </c>
      <c r="F4200" s="26"/>
      <c r="G4200" s="26">
        <v>1</v>
      </c>
    </row>
    <row r="4201" spans="3:7" ht="30" x14ac:dyDescent="0.25">
      <c r="C4201" s="23">
        <v>43248</v>
      </c>
      <c r="D4201" s="8" t="s">
        <v>78</v>
      </c>
      <c r="E4201" s="24">
        <v>3634</v>
      </c>
      <c r="F4201" s="24"/>
      <c r="G4201" s="24">
        <v>11</v>
      </c>
    </row>
    <row r="4202" spans="3:7" ht="30" x14ac:dyDescent="0.25">
      <c r="C4202" s="25">
        <v>43248</v>
      </c>
      <c r="D4202" s="9" t="s">
        <v>78</v>
      </c>
      <c r="E4202" s="26">
        <v>3634</v>
      </c>
      <c r="F4202" s="26"/>
      <c r="G4202" s="26">
        <v>10</v>
      </c>
    </row>
    <row r="4203" spans="3:7" ht="30" x14ac:dyDescent="0.25">
      <c r="C4203" s="23">
        <v>43248</v>
      </c>
      <c r="D4203" s="8" t="s">
        <v>67</v>
      </c>
      <c r="E4203" s="24">
        <v>913</v>
      </c>
      <c r="F4203" s="24"/>
      <c r="G4203" s="24">
        <v>2</v>
      </c>
    </row>
    <row r="4204" spans="3:7" ht="30" x14ac:dyDescent="0.25">
      <c r="C4204" s="25">
        <v>43248</v>
      </c>
      <c r="D4204" s="9" t="s">
        <v>65</v>
      </c>
      <c r="E4204" s="26">
        <v>256</v>
      </c>
      <c r="F4204" s="26">
        <v>2</v>
      </c>
      <c r="G4204" s="26"/>
    </row>
    <row r="4205" spans="3:7" ht="30" x14ac:dyDescent="0.25">
      <c r="C4205" s="23">
        <v>43248</v>
      </c>
      <c r="D4205" s="8" t="s">
        <v>345</v>
      </c>
      <c r="E4205" s="24">
        <v>4894</v>
      </c>
      <c r="F4205" s="24">
        <v>19</v>
      </c>
      <c r="G4205" s="24"/>
    </row>
    <row r="4206" spans="3:7" ht="45" x14ac:dyDescent="0.25">
      <c r="C4206" s="25">
        <v>43248</v>
      </c>
      <c r="D4206" s="9" t="s">
        <v>147</v>
      </c>
      <c r="E4206" s="26">
        <v>334</v>
      </c>
      <c r="F4206" s="26"/>
      <c r="G4206" s="26">
        <v>1</v>
      </c>
    </row>
    <row r="4207" spans="3:7" ht="45" x14ac:dyDescent="0.25">
      <c r="C4207" s="23">
        <v>43248</v>
      </c>
      <c r="D4207" s="8" t="s">
        <v>41</v>
      </c>
      <c r="E4207" s="24">
        <v>765</v>
      </c>
      <c r="F4207" s="24"/>
      <c r="G4207" s="24">
        <v>1</v>
      </c>
    </row>
    <row r="4208" spans="3:7" ht="30" x14ac:dyDescent="0.25">
      <c r="C4208" s="25">
        <v>43248</v>
      </c>
      <c r="D4208" s="9" t="s">
        <v>243</v>
      </c>
      <c r="E4208" s="26" t="s">
        <v>244</v>
      </c>
      <c r="F4208" s="26"/>
      <c r="G4208" s="26">
        <v>1</v>
      </c>
    </row>
    <row r="4209" spans="3:7" ht="30" x14ac:dyDescent="0.25">
      <c r="C4209" s="23">
        <v>43248</v>
      </c>
      <c r="D4209" s="8" t="s">
        <v>65</v>
      </c>
      <c r="E4209" s="24">
        <v>256</v>
      </c>
      <c r="F4209" s="24">
        <v>10</v>
      </c>
      <c r="G4209" s="24"/>
    </row>
    <row r="4210" spans="3:7" ht="30" x14ac:dyDescent="0.25">
      <c r="C4210" s="25">
        <v>43248</v>
      </c>
      <c r="D4210" s="9" t="s">
        <v>65</v>
      </c>
      <c r="E4210" s="26">
        <v>256</v>
      </c>
      <c r="F4210" s="26">
        <v>5</v>
      </c>
      <c r="G4210" s="26"/>
    </row>
    <row r="4211" spans="3:7" ht="30" x14ac:dyDescent="0.25">
      <c r="C4211" s="23">
        <v>43248</v>
      </c>
      <c r="D4211" s="8" t="s">
        <v>102</v>
      </c>
      <c r="E4211" s="24">
        <v>919</v>
      </c>
      <c r="F4211" s="24">
        <v>18</v>
      </c>
      <c r="G4211" s="24"/>
    </row>
    <row r="4212" spans="3:7" x14ac:dyDescent="0.25">
      <c r="C4212" s="25">
        <v>43248</v>
      </c>
      <c r="D4212" s="9" t="s">
        <v>103</v>
      </c>
      <c r="E4212" s="26">
        <v>7366</v>
      </c>
      <c r="F4212" s="26">
        <v>100</v>
      </c>
      <c r="G4212" s="26"/>
    </row>
    <row r="4213" spans="3:7" ht="30" x14ac:dyDescent="0.25">
      <c r="C4213" s="23">
        <v>43248</v>
      </c>
      <c r="D4213" s="8" t="s">
        <v>157</v>
      </c>
      <c r="E4213" s="24">
        <v>918</v>
      </c>
      <c r="F4213" s="24">
        <v>10</v>
      </c>
      <c r="G4213" s="24"/>
    </row>
    <row r="4214" spans="3:7" ht="30" x14ac:dyDescent="0.25">
      <c r="C4214" s="25">
        <v>43248</v>
      </c>
      <c r="D4214" s="9" t="s">
        <v>78</v>
      </c>
      <c r="E4214" s="26">
        <v>3634</v>
      </c>
      <c r="F4214" s="26">
        <v>10</v>
      </c>
      <c r="G4214" s="26"/>
    </row>
    <row r="4215" spans="3:7" ht="30" x14ac:dyDescent="0.25">
      <c r="C4215" s="23">
        <v>43248</v>
      </c>
      <c r="D4215" s="8" t="s">
        <v>286</v>
      </c>
      <c r="E4215" s="24">
        <v>549</v>
      </c>
      <c r="F4215" s="24">
        <v>1</v>
      </c>
      <c r="G4215" s="24"/>
    </row>
    <row r="4216" spans="3:7" ht="45" x14ac:dyDescent="0.25">
      <c r="C4216" s="25">
        <v>43248</v>
      </c>
      <c r="D4216" s="9" t="s">
        <v>35</v>
      </c>
      <c r="E4216" s="26">
        <v>4911</v>
      </c>
      <c r="F4216" s="26"/>
      <c r="G4216" s="26">
        <v>1</v>
      </c>
    </row>
    <row r="4217" spans="3:7" ht="30" x14ac:dyDescent="0.25">
      <c r="C4217" s="23">
        <v>43248</v>
      </c>
      <c r="D4217" s="8" t="s">
        <v>119</v>
      </c>
      <c r="E4217" s="24">
        <v>4389</v>
      </c>
      <c r="F4217" s="24">
        <v>5100</v>
      </c>
      <c r="G4217" s="24"/>
    </row>
    <row r="4218" spans="3:7" ht="30" x14ac:dyDescent="0.25">
      <c r="C4218" s="25">
        <v>43248</v>
      </c>
      <c r="D4218" s="9" t="s">
        <v>118</v>
      </c>
      <c r="E4218" s="26">
        <v>4390</v>
      </c>
      <c r="F4218" s="26">
        <v>5700</v>
      </c>
      <c r="G4218" s="26"/>
    </row>
    <row r="4219" spans="3:7" ht="30" x14ac:dyDescent="0.25">
      <c r="C4219" s="23">
        <v>43248</v>
      </c>
      <c r="D4219" s="8" t="s">
        <v>33</v>
      </c>
      <c r="E4219" s="24">
        <v>392</v>
      </c>
      <c r="F4219" s="24">
        <v>12</v>
      </c>
      <c r="G4219" s="24"/>
    </row>
    <row r="4220" spans="3:7" ht="30" x14ac:dyDescent="0.25">
      <c r="C4220" s="25">
        <v>43248</v>
      </c>
      <c r="D4220" s="9" t="s">
        <v>66</v>
      </c>
      <c r="E4220" s="26">
        <v>2234</v>
      </c>
      <c r="F4220" s="26"/>
      <c r="G4220" s="26">
        <v>1</v>
      </c>
    </row>
    <row r="4221" spans="3:7" ht="30" x14ac:dyDescent="0.25">
      <c r="C4221" s="23">
        <v>43248</v>
      </c>
      <c r="D4221" s="8" t="s">
        <v>390</v>
      </c>
      <c r="E4221" s="24">
        <v>5115</v>
      </c>
      <c r="F4221" s="24"/>
      <c r="G4221" s="24">
        <v>10</v>
      </c>
    </row>
    <row r="4222" spans="3:7" ht="30" x14ac:dyDescent="0.25">
      <c r="C4222" s="25">
        <v>43248</v>
      </c>
      <c r="D4222" s="9" t="s">
        <v>378</v>
      </c>
      <c r="E4222" s="26">
        <v>5113</v>
      </c>
      <c r="F4222" s="26"/>
      <c r="G4222" s="26">
        <v>10</v>
      </c>
    </row>
    <row r="4223" spans="3:7" ht="45" x14ac:dyDescent="0.25">
      <c r="C4223" s="23">
        <v>43248</v>
      </c>
      <c r="D4223" s="8" t="s">
        <v>39</v>
      </c>
      <c r="E4223" s="24">
        <v>1452</v>
      </c>
      <c r="F4223" s="24"/>
      <c r="G4223" s="24">
        <v>3</v>
      </c>
    </row>
    <row r="4224" spans="3:7" ht="45" x14ac:dyDescent="0.25">
      <c r="C4224" s="25">
        <v>43248</v>
      </c>
      <c r="D4224" s="9" t="s">
        <v>40</v>
      </c>
      <c r="E4224" s="26">
        <v>1381</v>
      </c>
      <c r="F4224" s="26"/>
      <c r="G4224" s="26">
        <v>2</v>
      </c>
    </row>
    <row r="4225" spans="3:7" ht="45" x14ac:dyDescent="0.25">
      <c r="C4225" s="23">
        <v>43248</v>
      </c>
      <c r="D4225" s="8" t="s">
        <v>233</v>
      </c>
      <c r="E4225" s="24">
        <v>4909</v>
      </c>
      <c r="F4225" s="24"/>
      <c r="G4225" s="24">
        <v>12</v>
      </c>
    </row>
    <row r="4226" spans="3:7" ht="45" x14ac:dyDescent="0.25">
      <c r="C4226" s="25">
        <v>43248</v>
      </c>
      <c r="D4226" s="9" t="s">
        <v>35</v>
      </c>
      <c r="E4226" s="26">
        <v>4911</v>
      </c>
      <c r="F4226" s="26"/>
      <c r="G4226" s="26">
        <v>12</v>
      </c>
    </row>
    <row r="4227" spans="3:7" x14ac:dyDescent="0.25">
      <c r="C4227" s="23">
        <v>43248</v>
      </c>
      <c r="D4227" s="8" t="s">
        <v>304</v>
      </c>
      <c r="E4227" s="24">
        <v>7081</v>
      </c>
      <c r="F4227" s="24"/>
      <c r="G4227" s="24">
        <v>10</v>
      </c>
    </row>
    <row r="4228" spans="3:7" x14ac:dyDescent="0.25">
      <c r="C4228" s="25">
        <v>43248</v>
      </c>
      <c r="D4228" s="9" t="s">
        <v>235</v>
      </c>
      <c r="E4228" s="26">
        <v>7998</v>
      </c>
      <c r="F4228" s="26"/>
      <c r="G4228" s="26">
        <v>10</v>
      </c>
    </row>
    <row r="4229" spans="3:7" x14ac:dyDescent="0.25">
      <c r="C4229" s="23">
        <v>43248</v>
      </c>
      <c r="D4229" s="8" t="s">
        <v>36</v>
      </c>
      <c r="E4229" s="24">
        <v>7934</v>
      </c>
      <c r="F4229" s="24"/>
      <c r="G4229" s="24">
        <v>10</v>
      </c>
    </row>
    <row r="4230" spans="3:7" x14ac:dyDescent="0.25">
      <c r="C4230" s="25">
        <v>43248</v>
      </c>
      <c r="D4230" s="9" t="s">
        <v>208</v>
      </c>
      <c r="E4230" s="26">
        <v>7933</v>
      </c>
      <c r="F4230" s="26"/>
      <c r="G4230" s="26">
        <v>10</v>
      </c>
    </row>
    <row r="4231" spans="3:7" ht="45" x14ac:dyDescent="0.25">
      <c r="C4231" s="23">
        <v>43248</v>
      </c>
      <c r="D4231" s="8" t="s">
        <v>232</v>
      </c>
      <c r="E4231" s="24">
        <v>332</v>
      </c>
      <c r="F4231" s="24"/>
      <c r="G4231" s="24">
        <v>1</v>
      </c>
    </row>
    <row r="4232" spans="3:7" ht="30" x14ac:dyDescent="0.25">
      <c r="C4232" s="25">
        <v>43248</v>
      </c>
      <c r="D4232" s="9" t="s">
        <v>285</v>
      </c>
      <c r="E4232" s="26">
        <v>10343</v>
      </c>
      <c r="F4232" s="26"/>
      <c r="G4232" s="26">
        <v>1</v>
      </c>
    </row>
    <row r="4233" spans="3:7" ht="30" x14ac:dyDescent="0.25">
      <c r="C4233" s="23">
        <v>43248</v>
      </c>
      <c r="D4233" s="8" t="s">
        <v>30</v>
      </c>
      <c r="E4233" s="24">
        <v>609</v>
      </c>
      <c r="F4233" s="24"/>
      <c r="G4233" s="24">
        <v>1</v>
      </c>
    </row>
    <row r="4234" spans="3:7" ht="45" x14ac:dyDescent="0.25">
      <c r="C4234" s="25">
        <v>43248</v>
      </c>
      <c r="D4234" s="9" t="s">
        <v>28</v>
      </c>
      <c r="E4234" s="26">
        <v>608</v>
      </c>
      <c r="F4234" s="26"/>
      <c r="G4234" s="26">
        <v>2</v>
      </c>
    </row>
    <row r="4235" spans="3:7" ht="30" x14ac:dyDescent="0.25">
      <c r="C4235" s="23">
        <v>43248</v>
      </c>
      <c r="D4235" s="8" t="s">
        <v>54</v>
      </c>
      <c r="E4235" s="24">
        <v>7825</v>
      </c>
      <c r="F4235" s="24"/>
      <c r="G4235" s="24">
        <v>2</v>
      </c>
    </row>
    <row r="4236" spans="3:7" ht="30" x14ac:dyDescent="0.25">
      <c r="C4236" s="25">
        <v>43248</v>
      </c>
      <c r="D4236" s="9" t="s">
        <v>58</v>
      </c>
      <c r="E4236" s="26">
        <v>8824</v>
      </c>
      <c r="F4236" s="26"/>
      <c r="G4236" s="26">
        <v>3</v>
      </c>
    </row>
    <row r="4237" spans="3:7" ht="45" x14ac:dyDescent="0.25">
      <c r="C4237" s="23">
        <v>43248</v>
      </c>
      <c r="D4237" s="8" t="s">
        <v>221</v>
      </c>
      <c r="E4237" s="24">
        <v>4907</v>
      </c>
      <c r="F4237" s="24"/>
      <c r="G4237" s="24">
        <v>12</v>
      </c>
    </row>
    <row r="4238" spans="3:7" x14ac:dyDescent="0.25">
      <c r="C4238" s="25">
        <v>43248</v>
      </c>
      <c r="D4238" s="9" t="s">
        <v>60</v>
      </c>
      <c r="E4238" s="26">
        <v>7085</v>
      </c>
      <c r="F4238" s="26"/>
      <c r="G4238" s="26">
        <v>4</v>
      </c>
    </row>
    <row r="4239" spans="3:7" ht="30" x14ac:dyDescent="0.25">
      <c r="C4239" s="23">
        <v>43248</v>
      </c>
      <c r="D4239" s="8" t="s">
        <v>5</v>
      </c>
      <c r="E4239" s="24">
        <v>1445</v>
      </c>
      <c r="F4239" s="24"/>
      <c r="G4239" s="24">
        <v>1000</v>
      </c>
    </row>
    <row r="4240" spans="3:7" ht="30" x14ac:dyDescent="0.25">
      <c r="C4240" s="25">
        <v>43248</v>
      </c>
      <c r="D4240" s="9" t="s">
        <v>32</v>
      </c>
      <c r="E4240" s="26">
        <v>4523</v>
      </c>
      <c r="F4240" s="26"/>
      <c r="G4240" s="26">
        <v>10</v>
      </c>
    </row>
    <row r="4241" spans="3:7" ht="45" x14ac:dyDescent="0.25">
      <c r="C4241" s="23">
        <v>43248</v>
      </c>
      <c r="D4241" s="8" t="s">
        <v>26</v>
      </c>
      <c r="E4241" s="24">
        <v>476</v>
      </c>
      <c r="F4241" s="24"/>
      <c r="G4241" s="24">
        <v>4</v>
      </c>
    </row>
    <row r="4242" spans="3:7" x14ac:dyDescent="0.25">
      <c r="C4242" s="25">
        <v>43248</v>
      </c>
      <c r="D4242" s="9" t="s">
        <v>128</v>
      </c>
      <c r="E4242" s="26">
        <v>7358</v>
      </c>
      <c r="F4242" s="26"/>
      <c r="G4242" s="26">
        <v>1</v>
      </c>
    </row>
    <row r="4243" spans="3:7" ht="30" x14ac:dyDescent="0.25">
      <c r="C4243" s="23">
        <v>43248</v>
      </c>
      <c r="D4243" s="8" t="s">
        <v>126</v>
      </c>
      <c r="E4243" s="24">
        <v>4738</v>
      </c>
      <c r="F4243" s="24"/>
      <c r="G4243" s="24">
        <v>1</v>
      </c>
    </row>
    <row r="4244" spans="3:7" ht="30" x14ac:dyDescent="0.25">
      <c r="C4244" s="25">
        <v>43248</v>
      </c>
      <c r="D4244" s="9" t="s">
        <v>76</v>
      </c>
      <c r="E4244" s="26">
        <v>1429</v>
      </c>
      <c r="F4244" s="26"/>
      <c r="G4244" s="26">
        <v>2</v>
      </c>
    </row>
    <row r="4245" spans="3:7" ht="30" x14ac:dyDescent="0.25">
      <c r="C4245" s="23">
        <v>43246</v>
      </c>
      <c r="D4245" s="8" t="s">
        <v>99</v>
      </c>
      <c r="E4245" s="24">
        <v>4275</v>
      </c>
      <c r="F4245" s="24"/>
      <c r="G4245" s="24">
        <v>1</v>
      </c>
    </row>
    <row r="4246" spans="3:7" ht="60" x14ac:dyDescent="0.25">
      <c r="C4246" s="25">
        <v>43246</v>
      </c>
      <c r="D4246" s="9" t="s">
        <v>225</v>
      </c>
      <c r="E4246" s="26">
        <v>625</v>
      </c>
      <c r="F4246" s="26"/>
      <c r="G4246" s="26">
        <v>1</v>
      </c>
    </row>
    <row r="4247" spans="3:7" ht="30" x14ac:dyDescent="0.25">
      <c r="C4247" s="23">
        <v>43246</v>
      </c>
      <c r="D4247" s="8" t="s">
        <v>67</v>
      </c>
      <c r="E4247" s="24">
        <v>913</v>
      </c>
      <c r="F4247" s="24"/>
      <c r="G4247" s="24">
        <v>2</v>
      </c>
    </row>
    <row r="4248" spans="3:7" x14ac:dyDescent="0.25">
      <c r="C4248" s="25">
        <v>43246</v>
      </c>
      <c r="D4248" s="9" t="s">
        <v>149</v>
      </c>
      <c r="E4248" s="26">
        <v>7979</v>
      </c>
      <c r="F4248" s="26"/>
      <c r="G4248" s="26">
        <v>2</v>
      </c>
    </row>
    <row r="4249" spans="3:7" ht="30" x14ac:dyDescent="0.25">
      <c r="C4249" s="23">
        <v>43245</v>
      </c>
      <c r="D4249" s="8" t="s">
        <v>65</v>
      </c>
      <c r="E4249" s="24">
        <v>256</v>
      </c>
      <c r="F4249" s="24">
        <v>10</v>
      </c>
      <c r="G4249" s="24"/>
    </row>
    <row r="4250" spans="3:7" ht="45" x14ac:dyDescent="0.25">
      <c r="C4250" s="25">
        <v>43245</v>
      </c>
      <c r="D4250" s="9" t="s">
        <v>191</v>
      </c>
      <c r="E4250" s="26">
        <v>304</v>
      </c>
      <c r="F4250" s="26"/>
      <c r="G4250" s="26">
        <v>1</v>
      </c>
    </row>
    <row r="4251" spans="3:7" ht="45" x14ac:dyDescent="0.25">
      <c r="C4251" s="23">
        <v>43245</v>
      </c>
      <c r="D4251" s="8" t="s">
        <v>324</v>
      </c>
      <c r="E4251" s="24">
        <v>1599</v>
      </c>
      <c r="F4251" s="24"/>
      <c r="G4251" s="24">
        <v>98</v>
      </c>
    </row>
    <row r="4252" spans="3:7" ht="45" x14ac:dyDescent="0.25">
      <c r="C4252" s="25">
        <v>43245</v>
      </c>
      <c r="D4252" s="9" t="s">
        <v>191</v>
      </c>
      <c r="E4252" s="26">
        <v>304</v>
      </c>
      <c r="F4252" s="26"/>
      <c r="G4252" s="26">
        <v>1</v>
      </c>
    </row>
    <row r="4253" spans="3:7" ht="45" x14ac:dyDescent="0.25">
      <c r="C4253" s="23">
        <v>43245</v>
      </c>
      <c r="D4253" s="8" t="s">
        <v>135</v>
      </c>
      <c r="E4253" s="24">
        <v>4233</v>
      </c>
      <c r="F4253" s="24"/>
      <c r="G4253" s="24">
        <v>500</v>
      </c>
    </row>
    <row r="4254" spans="3:7" ht="30" x14ac:dyDescent="0.25">
      <c r="C4254" s="25">
        <v>43245</v>
      </c>
      <c r="D4254" s="9" t="s">
        <v>5</v>
      </c>
      <c r="E4254" s="26">
        <v>1445</v>
      </c>
      <c r="F4254" s="26"/>
      <c r="G4254" s="26">
        <v>100</v>
      </c>
    </row>
    <row r="4255" spans="3:7" ht="30" x14ac:dyDescent="0.25">
      <c r="C4255" s="23">
        <v>43245</v>
      </c>
      <c r="D4255" s="8" t="s">
        <v>79</v>
      </c>
      <c r="E4255" s="24">
        <v>10155</v>
      </c>
      <c r="F4255" s="24"/>
      <c r="G4255" s="24">
        <v>6</v>
      </c>
    </row>
    <row r="4256" spans="3:7" ht="30" x14ac:dyDescent="0.25">
      <c r="C4256" s="25">
        <v>43245</v>
      </c>
      <c r="D4256" s="9" t="s">
        <v>54</v>
      </c>
      <c r="E4256" s="26">
        <v>7825</v>
      </c>
      <c r="F4256" s="26"/>
      <c r="G4256" s="26">
        <v>4</v>
      </c>
    </row>
    <row r="4257" spans="3:7" ht="30" x14ac:dyDescent="0.25">
      <c r="C4257" s="23">
        <v>43245</v>
      </c>
      <c r="D4257" s="8" t="s">
        <v>126</v>
      </c>
      <c r="E4257" s="24">
        <v>4738</v>
      </c>
      <c r="F4257" s="24"/>
      <c r="G4257" s="24">
        <v>12</v>
      </c>
    </row>
    <row r="4258" spans="3:7" ht="30" x14ac:dyDescent="0.25">
      <c r="C4258" s="25">
        <v>43245</v>
      </c>
      <c r="D4258" s="9" t="s">
        <v>171</v>
      </c>
      <c r="E4258" s="26" t="s">
        <v>172</v>
      </c>
      <c r="F4258" s="26"/>
      <c r="G4258" s="26">
        <v>2</v>
      </c>
    </row>
    <row r="4259" spans="3:7" ht="30" x14ac:dyDescent="0.25">
      <c r="C4259" s="23">
        <v>43245</v>
      </c>
      <c r="D4259" s="8" t="s">
        <v>402</v>
      </c>
      <c r="E4259" s="24">
        <v>2233</v>
      </c>
      <c r="F4259" s="24">
        <v>50</v>
      </c>
      <c r="G4259" s="24"/>
    </row>
    <row r="4260" spans="3:7" ht="30" x14ac:dyDescent="0.25">
      <c r="C4260" s="25">
        <v>43245</v>
      </c>
      <c r="D4260" s="9" t="s">
        <v>66</v>
      </c>
      <c r="E4260" s="26">
        <v>2234</v>
      </c>
      <c r="F4260" s="26">
        <v>100</v>
      </c>
      <c r="G4260" s="26"/>
    </row>
    <row r="4261" spans="3:7" x14ac:dyDescent="0.25">
      <c r="C4261" s="23">
        <v>43245</v>
      </c>
      <c r="D4261" s="8" t="s">
        <v>83</v>
      </c>
      <c r="E4261" s="24">
        <v>842</v>
      </c>
      <c r="F4261" s="24"/>
      <c r="G4261" s="24">
        <v>1</v>
      </c>
    </row>
    <row r="4262" spans="3:7" ht="45" x14ac:dyDescent="0.25">
      <c r="C4262" s="25">
        <v>43245</v>
      </c>
      <c r="D4262" s="9" t="s">
        <v>245</v>
      </c>
      <c r="E4262" s="26">
        <v>10196</v>
      </c>
      <c r="F4262" s="26"/>
      <c r="G4262" s="26">
        <v>1</v>
      </c>
    </row>
    <row r="4263" spans="3:7" ht="30" x14ac:dyDescent="0.25">
      <c r="C4263" s="23">
        <v>43245</v>
      </c>
      <c r="D4263" s="8" t="s">
        <v>403</v>
      </c>
      <c r="E4263" s="24">
        <v>1442</v>
      </c>
      <c r="F4263" s="24">
        <v>260</v>
      </c>
      <c r="G4263" s="24"/>
    </row>
    <row r="4264" spans="3:7" ht="45" x14ac:dyDescent="0.25">
      <c r="C4264" s="25">
        <v>43245</v>
      </c>
      <c r="D4264" s="9" t="s">
        <v>260</v>
      </c>
      <c r="E4264" s="26">
        <v>5679</v>
      </c>
      <c r="F4264" s="26"/>
      <c r="G4264" s="26">
        <v>10</v>
      </c>
    </row>
    <row r="4265" spans="3:7" ht="30" x14ac:dyDescent="0.25">
      <c r="C4265" s="23">
        <v>43245</v>
      </c>
      <c r="D4265" s="8" t="s">
        <v>87</v>
      </c>
      <c r="E4265" s="24">
        <v>2221</v>
      </c>
      <c r="F4265" s="24"/>
      <c r="G4265" s="24">
        <v>2</v>
      </c>
    </row>
    <row r="4266" spans="3:7" ht="30" x14ac:dyDescent="0.25">
      <c r="C4266" s="25">
        <v>43245</v>
      </c>
      <c r="D4266" s="9" t="s">
        <v>126</v>
      </c>
      <c r="E4266" s="26">
        <v>4738</v>
      </c>
      <c r="F4266" s="26"/>
      <c r="G4266" s="26">
        <v>1</v>
      </c>
    </row>
    <row r="4267" spans="3:7" x14ac:dyDescent="0.25">
      <c r="C4267" s="23">
        <v>43245</v>
      </c>
      <c r="D4267" s="8" t="s">
        <v>169</v>
      </c>
      <c r="E4267" s="24">
        <v>3104</v>
      </c>
      <c r="F4267" s="24"/>
      <c r="G4267" s="24">
        <v>1</v>
      </c>
    </row>
    <row r="4268" spans="3:7" ht="30" x14ac:dyDescent="0.25">
      <c r="C4268" s="25">
        <v>43245</v>
      </c>
      <c r="D4268" s="9" t="s">
        <v>404</v>
      </c>
      <c r="E4268" s="26">
        <v>7988</v>
      </c>
      <c r="F4268" s="26"/>
      <c r="G4268" s="26">
        <v>2</v>
      </c>
    </row>
    <row r="4269" spans="3:7" ht="30" x14ac:dyDescent="0.25">
      <c r="C4269" s="23">
        <v>43245</v>
      </c>
      <c r="D4269" s="8" t="s">
        <v>5</v>
      </c>
      <c r="E4269" s="24">
        <v>1445</v>
      </c>
      <c r="F4269" s="24"/>
      <c r="G4269" s="24">
        <v>100</v>
      </c>
    </row>
    <row r="4270" spans="3:7" ht="30" x14ac:dyDescent="0.25">
      <c r="C4270" s="25">
        <v>43245</v>
      </c>
      <c r="D4270" s="9" t="s">
        <v>80</v>
      </c>
      <c r="E4270" s="26">
        <v>3640</v>
      </c>
      <c r="F4270" s="26"/>
      <c r="G4270" s="26">
        <v>5</v>
      </c>
    </row>
    <row r="4271" spans="3:7" ht="45" x14ac:dyDescent="0.25">
      <c r="C4271" s="23">
        <v>43245</v>
      </c>
      <c r="D4271" s="8" t="s">
        <v>98</v>
      </c>
      <c r="E4271" s="24">
        <v>3629</v>
      </c>
      <c r="F4271" s="24">
        <v>1</v>
      </c>
      <c r="G4271" s="24"/>
    </row>
    <row r="4272" spans="3:7" ht="45" x14ac:dyDescent="0.25">
      <c r="C4272" s="25">
        <v>43245</v>
      </c>
      <c r="D4272" s="9" t="s">
        <v>19</v>
      </c>
      <c r="E4272" s="26">
        <v>5709</v>
      </c>
      <c r="F4272" s="26"/>
      <c r="G4272" s="26">
        <v>100</v>
      </c>
    </row>
    <row r="4273" spans="3:7" x14ac:dyDescent="0.25">
      <c r="C4273" s="23">
        <v>43245</v>
      </c>
      <c r="D4273" s="8" t="s">
        <v>107</v>
      </c>
      <c r="E4273" s="24">
        <v>7997</v>
      </c>
      <c r="F4273" s="24"/>
      <c r="G4273" s="24">
        <v>10</v>
      </c>
    </row>
    <row r="4274" spans="3:7" ht="30" x14ac:dyDescent="0.25">
      <c r="C4274" s="25">
        <v>43245</v>
      </c>
      <c r="D4274" s="9" t="s">
        <v>312</v>
      </c>
      <c r="E4274" s="26">
        <v>1575</v>
      </c>
      <c r="F4274" s="26"/>
      <c r="G4274" s="26">
        <v>10</v>
      </c>
    </row>
    <row r="4275" spans="3:7" ht="30" x14ac:dyDescent="0.25">
      <c r="C4275" s="23">
        <v>43245</v>
      </c>
      <c r="D4275" s="8" t="s">
        <v>219</v>
      </c>
      <c r="E4275" s="24">
        <v>980</v>
      </c>
      <c r="F4275" s="24"/>
      <c r="G4275" s="24">
        <v>50</v>
      </c>
    </row>
    <row r="4276" spans="3:7" ht="30" x14ac:dyDescent="0.25">
      <c r="C4276" s="25">
        <v>43245</v>
      </c>
      <c r="D4276" s="9" t="s">
        <v>220</v>
      </c>
      <c r="E4276" s="26">
        <v>979</v>
      </c>
      <c r="F4276" s="26"/>
      <c r="G4276" s="26">
        <v>50</v>
      </c>
    </row>
    <row r="4277" spans="3:7" ht="45" x14ac:dyDescent="0.25">
      <c r="C4277" s="23">
        <v>43245</v>
      </c>
      <c r="D4277" s="8" t="s">
        <v>46</v>
      </c>
      <c r="E4277" s="24">
        <v>331</v>
      </c>
      <c r="F4277" s="24"/>
      <c r="G4277" s="24">
        <v>1</v>
      </c>
    </row>
    <row r="4278" spans="3:7" ht="30" x14ac:dyDescent="0.25">
      <c r="C4278" s="25">
        <v>43245</v>
      </c>
      <c r="D4278" s="9" t="s">
        <v>79</v>
      </c>
      <c r="E4278" s="26">
        <v>10155</v>
      </c>
      <c r="F4278" s="26"/>
      <c r="G4278" s="26">
        <v>14</v>
      </c>
    </row>
    <row r="4279" spans="3:7" ht="30" x14ac:dyDescent="0.25">
      <c r="C4279" s="23">
        <v>43245</v>
      </c>
      <c r="D4279" s="8" t="s">
        <v>80</v>
      </c>
      <c r="E4279" s="24">
        <v>3640</v>
      </c>
      <c r="F4279" s="24">
        <v>5</v>
      </c>
      <c r="G4279" s="24"/>
    </row>
    <row r="4280" spans="3:7" ht="30" x14ac:dyDescent="0.25">
      <c r="C4280" s="25">
        <v>43245</v>
      </c>
      <c r="D4280" s="9" t="s">
        <v>65</v>
      </c>
      <c r="E4280" s="26">
        <v>256</v>
      </c>
      <c r="F4280" s="26"/>
      <c r="G4280" s="26">
        <v>5</v>
      </c>
    </row>
    <row r="4281" spans="3:7" ht="30" x14ac:dyDescent="0.25">
      <c r="C4281" s="23">
        <v>43245</v>
      </c>
      <c r="D4281" s="8" t="s">
        <v>65</v>
      </c>
      <c r="E4281" s="24">
        <v>256</v>
      </c>
      <c r="F4281" s="24"/>
      <c r="G4281" s="24">
        <v>5</v>
      </c>
    </row>
    <row r="4282" spans="3:7" x14ac:dyDescent="0.25">
      <c r="C4282" s="25">
        <v>43245</v>
      </c>
      <c r="D4282" s="9" t="s">
        <v>34</v>
      </c>
      <c r="E4282" s="26">
        <v>520</v>
      </c>
      <c r="F4282" s="26"/>
      <c r="G4282" s="26">
        <v>1</v>
      </c>
    </row>
    <row r="4283" spans="3:7" x14ac:dyDescent="0.25">
      <c r="C4283" s="23">
        <v>43245</v>
      </c>
      <c r="D4283" s="8" t="s">
        <v>27</v>
      </c>
      <c r="E4283" s="24">
        <v>537</v>
      </c>
      <c r="F4283" s="24"/>
      <c r="G4283" s="24">
        <v>1</v>
      </c>
    </row>
    <row r="4284" spans="3:7" ht="30" x14ac:dyDescent="0.25">
      <c r="C4284" s="25">
        <v>43245</v>
      </c>
      <c r="D4284" s="9" t="s">
        <v>31</v>
      </c>
      <c r="E4284" s="26">
        <v>611</v>
      </c>
      <c r="F4284" s="26"/>
      <c r="G4284" s="26">
        <v>1</v>
      </c>
    </row>
    <row r="4285" spans="3:7" ht="45" x14ac:dyDescent="0.25">
      <c r="C4285" s="23">
        <v>43245</v>
      </c>
      <c r="D4285" s="8" t="s">
        <v>29</v>
      </c>
      <c r="E4285" s="24">
        <v>610</v>
      </c>
      <c r="F4285" s="24"/>
      <c r="G4285" s="24">
        <v>1</v>
      </c>
    </row>
    <row r="4286" spans="3:7" ht="30" x14ac:dyDescent="0.25">
      <c r="C4286" s="25">
        <v>43245</v>
      </c>
      <c r="D4286" s="9" t="s">
        <v>30</v>
      </c>
      <c r="E4286" s="26">
        <v>609</v>
      </c>
      <c r="F4286" s="26"/>
      <c r="G4286" s="26">
        <v>3</v>
      </c>
    </row>
    <row r="4287" spans="3:7" ht="45" x14ac:dyDescent="0.25">
      <c r="C4287" s="23">
        <v>43245</v>
      </c>
      <c r="D4287" s="8" t="s">
        <v>28</v>
      </c>
      <c r="E4287" s="24">
        <v>608</v>
      </c>
      <c r="F4287" s="24"/>
      <c r="G4287" s="24">
        <v>2</v>
      </c>
    </row>
    <row r="4288" spans="3:7" ht="30" x14ac:dyDescent="0.25">
      <c r="C4288" s="25">
        <v>43245</v>
      </c>
      <c r="D4288" s="9" t="s">
        <v>259</v>
      </c>
      <c r="E4288" s="26">
        <v>644</v>
      </c>
      <c r="F4288" s="26"/>
      <c r="G4288" s="26">
        <v>1</v>
      </c>
    </row>
    <row r="4289" spans="3:7" x14ac:dyDescent="0.25">
      <c r="C4289" s="23">
        <v>43245</v>
      </c>
      <c r="D4289" s="8" t="s">
        <v>237</v>
      </c>
      <c r="E4289" s="24">
        <v>643</v>
      </c>
      <c r="F4289" s="24"/>
      <c r="G4289" s="24">
        <v>1</v>
      </c>
    </row>
    <row r="4290" spans="3:7" ht="30" x14ac:dyDescent="0.25">
      <c r="C4290" s="25">
        <v>43245</v>
      </c>
      <c r="D4290" s="9" t="s">
        <v>240</v>
      </c>
      <c r="E4290" s="26">
        <v>4520</v>
      </c>
      <c r="F4290" s="26"/>
      <c r="G4290" s="26">
        <v>2</v>
      </c>
    </row>
    <row r="4291" spans="3:7" ht="30" x14ac:dyDescent="0.25">
      <c r="C4291" s="23">
        <v>43245</v>
      </c>
      <c r="D4291" s="8" t="s">
        <v>53</v>
      </c>
      <c r="E4291" s="24">
        <v>741</v>
      </c>
      <c r="F4291" s="24"/>
      <c r="G4291" s="24">
        <v>1</v>
      </c>
    </row>
    <row r="4292" spans="3:7" ht="45" x14ac:dyDescent="0.25">
      <c r="C4292" s="25">
        <v>43245</v>
      </c>
      <c r="D4292" s="9" t="s">
        <v>55</v>
      </c>
      <c r="E4292" s="26">
        <v>8385</v>
      </c>
      <c r="F4292" s="26"/>
      <c r="G4292" s="26">
        <v>2</v>
      </c>
    </row>
    <row r="4293" spans="3:7" ht="30" x14ac:dyDescent="0.25">
      <c r="C4293" s="23">
        <v>43245</v>
      </c>
      <c r="D4293" s="8" t="s">
        <v>33</v>
      </c>
      <c r="E4293" s="24">
        <v>392</v>
      </c>
      <c r="F4293" s="24"/>
      <c r="G4293" s="24">
        <v>1</v>
      </c>
    </row>
    <row r="4294" spans="3:7" x14ac:dyDescent="0.25">
      <c r="C4294" s="25">
        <v>43245</v>
      </c>
      <c r="D4294" s="9" t="s">
        <v>205</v>
      </c>
      <c r="E4294" s="26">
        <v>7084</v>
      </c>
      <c r="F4294" s="26"/>
      <c r="G4294" s="26">
        <v>1</v>
      </c>
    </row>
    <row r="4295" spans="3:7" ht="30" x14ac:dyDescent="0.25">
      <c r="C4295" s="23">
        <v>43245</v>
      </c>
      <c r="D4295" s="8" t="s">
        <v>24</v>
      </c>
      <c r="E4295" s="24">
        <v>7087</v>
      </c>
      <c r="F4295" s="24"/>
      <c r="G4295" s="24">
        <v>2</v>
      </c>
    </row>
    <row r="4296" spans="3:7" ht="30" x14ac:dyDescent="0.25">
      <c r="C4296" s="25">
        <v>43245</v>
      </c>
      <c r="D4296" s="9" t="s">
        <v>241</v>
      </c>
      <c r="E4296" s="26">
        <v>2269</v>
      </c>
      <c r="F4296" s="26"/>
      <c r="G4296" s="26">
        <v>1</v>
      </c>
    </row>
    <row r="4297" spans="3:7" ht="30" x14ac:dyDescent="0.25">
      <c r="C4297" s="23">
        <v>43245</v>
      </c>
      <c r="D4297" s="8" t="s">
        <v>57</v>
      </c>
      <c r="E4297" s="24">
        <v>8825</v>
      </c>
      <c r="F4297" s="24"/>
      <c r="G4297" s="24">
        <v>1</v>
      </c>
    </row>
    <row r="4298" spans="3:7" ht="45" x14ac:dyDescent="0.25">
      <c r="C4298" s="25">
        <v>43245</v>
      </c>
      <c r="D4298" s="9" t="s">
        <v>35</v>
      </c>
      <c r="E4298" s="26">
        <v>4911</v>
      </c>
      <c r="F4298" s="26"/>
      <c r="G4298" s="26">
        <v>12</v>
      </c>
    </row>
    <row r="4299" spans="3:7" ht="30" x14ac:dyDescent="0.25">
      <c r="C4299" s="23">
        <v>43245</v>
      </c>
      <c r="D4299" s="8" t="s">
        <v>62</v>
      </c>
      <c r="E4299" s="24">
        <v>1661</v>
      </c>
      <c r="F4299" s="24"/>
      <c r="G4299" s="24">
        <v>4</v>
      </c>
    </row>
    <row r="4300" spans="3:7" ht="45" x14ac:dyDescent="0.25">
      <c r="C4300" s="25">
        <v>43245</v>
      </c>
      <c r="D4300" s="9" t="s">
        <v>19</v>
      </c>
      <c r="E4300" s="26">
        <v>5709</v>
      </c>
      <c r="F4300" s="26"/>
      <c r="G4300" s="26">
        <v>200</v>
      </c>
    </row>
    <row r="4301" spans="3:7" ht="30" x14ac:dyDescent="0.25">
      <c r="C4301" s="23">
        <v>43245</v>
      </c>
      <c r="D4301" s="8" t="s">
        <v>167</v>
      </c>
      <c r="E4301" s="24">
        <v>1587</v>
      </c>
      <c r="F4301" s="24"/>
      <c r="G4301" s="24">
        <v>1</v>
      </c>
    </row>
    <row r="4302" spans="3:7" ht="30" x14ac:dyDescent="0.25">
      <c r="C4302" s="25">
        <v>43245</v>
      </c>
      <c r="D4302" s="9" t="s">
        <v>18</v>
      </c>
      <c r="E4302" s="26">
        <v>726</v>
      </c>
      <c r="F4302" s="26"/>
      <c r="G4302" s="26">
        <v>1</v>
      </c>
    </row>
    <row r="4303" spans="3:7" x14ac:dyDescent="0.25">
      <c r="C4303" s="23">
        <v>43245</v>
      </c>
      <c r="D4303" s="8" t="s">
        <v>103</v>
      </c>
      <c r="E4303" s="24">
        <v>7366</v>
      </c>
      <c r="F4303" s="24"/>
      <c r="G4303" s="24">
        <v>4</v>
      </c>
    </row>
    <row r="4304" spans="3:7" x14ac:dyDescent="0.25">
      <c r="C4304" s="25">
        <v>43245</v>
      </c>
      <c r="D4304" s="9" t="s">
        <v>201</v>
      </c>
      <c r="E4304" s="26">
        <v>8764</v>
      </c>
      <c r="F4304" s="26"/>
      <c r="G4304" s="26">
        <v>2</v>
      </c>
    </row>
    <row r="4305" spans="3:7" x14ac:dyDescent="0.25">
      <c r="C4305" s="23">
        <v>43245</v>
      </c>
      <c r="D4305" s="8" t="s">
        <v>63</v>
      </c>
      <c r="E4305" s="24">
        <v>268</v>
      </c>
      <c r="F4305" s="24"/>
      <c r="G4305" s="24">
        <v>5</v>
      </c>
    </row>
    <row r="4306" spans="3:7" ht="45" x14ac:dyDescent="0.25">
      <c r="C4306" s="25">
        <v>43245</v>
      </c>
      <c r="D4306" s="9" t="s">
        <v>64</v>
      </c>
      <c r="E4306" s="26">
        <v>7623</v>
      </c>
      <c r="F4306" s="26"/>
      <c r="G4306" s="26">
        <v>6</v>
      </c>
    </row>
    <row r="4307" spans="3:7" ht="30" x14ac:dyDescent="0.25">
      <c r="C4307" s="23">
        <v>43245</v>
      </c>
      <c r="D4307" s="8" t="s">
        <v>131</v>
      </c>
      <c r="E4307" s="24">
        <v>8310</v>
      </c>
      <c r="F4307" s="24"/>
      <c r="G4307" s="24">
        <v>1</v>
      </c>
    </row>
    <row r="4308" spans="3:7" ht="30" x14ac:dyDescent="0.25">
      <c r="C4308" s="25">
        <v>43245</v>
      </c>
      <c r="D4308" s="9" t="s">
        <v>209</v>
      </c>
      <c r="E4308" s="26">
        <v>174</v>
      </c>
      <c r="F4308" s="26"/>
      <c r="G4308" s="26">
        <v>3</v>
      </c>
    </row>
    <row r="4309" spans="3:7" ht="75" x14ac:dyDescent="0.25">
      <c r="C4309" s="23">
        <v>43245</v>
      </c>
      <c r="D4309" s="8" t="s">
        <v>137</v>
      </c>
      <c r="E4309" s="24">
        <v>8921</v>
      </c>
      <c r="F4309" s="24"/>
      <c r="G4309" s="24">
        <v>6</v>
      </c>
    </row>
    <row r="4310" spans="3:7" x14ac:dyDescent="0.25">
      <c r="C4310" s="25">
        <v>43245</v>
      </c>
      <c r="D4310" s="9" t="s">
        <v>83</v>
      </c>
      <c r="E4310" s="26">
        <v>842</v>
      </c>
      <c r="F4310" s="26"/>
      <c r="G4310" s="26">
        <v>36</v>
      </c>
    </row>
    <row r="4311" spans="3:7" ht="45" x14ac:dyDescent="0.25">
      <c r="C4311" s="23">
        <v>43245</v>
      </c>
      <c r="D4311" s="8" t="s">
        <v>191</v>
      </c>
      <c r="E4311" s="24">
        <v>304</v>
      </c>
      <c r="F4311" s="24"/>
      <c r="G4311" s="24">
        <v>6</v>
      </c>
    </row>
    <row r="4312" spans="3:7" x14ac:dyDescent="0.25">
      <c r="C4312" s="25">
        <v>43245</v>
      </c>
      <c r="D4312" s="9" t="s">
        <v>83</v>
      </c>
      <c r="E4312" s="26">
        <v>842</v>
      </c>
      <c r="F4312" s="26"/>
      <c r="G4312" s="26">
        <v>1</v>
      </c>
    </row>
    <row r="4313" spans="3:7" ht="45" x14ac:dyDescent="0.25">
      <c r="C4313" s="23">
        <v>43245</v>
      </c>
      <c r="D4313" s="8" t="s">
        <v>306</v>
      </c>
      <c r="E4313" s="24">
        <v>5680</v>
      </c>
      <c r="F4313" s="24"/>
      <c r="G4313" s="24">
        <v>10</v>
      </c>
    </row>
    <row r="4314" spans="3:7" ht="30" x14ac:dyDescent="0.25">
      <c r="C4314" s="25">
        <v>43244</v>
      </c>
      <c r="D4314" s="9" t="s">
        <v>126</v>
      </c>
      <c r="E4314" s="26">
        <v>4738</v>
      </c>
      <c r="F4314" s="26"/>
      <c r="G4314" s="26">
        <v>1</v>
      </c>
    </row>
    <row r="4315" spans="3:7" x14ac:dyDescent="0.25">
      <c r="C4315" s="23">
        <v>43244</v>
      </c>
      <c r="D4315" s="8" t="s">
        <v>83</v>
      </c>
      <c r="E4315" s="24">
        <v>842</v>
      </c>
      <c r="F4315" s="24"/>
      <c r="G4315" s="24">
        <v>3</v>
      </c>
    </row>
    <row r="4316" spans="3:7" ht="45" x14ac:dyDescent="0.25">
      <c r="C4316" s="25">
        <v>43244</v>
      </c>
      <c r="D4316" s="9" t="s">
        <v>191</v>
      </c>
      <c r="E4316" s="26">
        <v>304</v>
      </c>
      <c r="F4316" s="26"/>
      <c r="G4316" s="26">
        <v>1</v>
      </c>
    </row>
    <row r="4317" spans="3:7" ht="30" x14ac:dyDescent="0.25">
      <c r="C4317" s="23">
        <v>43244</v>
      </c>
      <c r="D4317" s="8" t="s">
        <v>54</v>
      </c>
      <c r="E4317" s="24">
        <v>7825</v>
      </c>
      <c r="F4317" s="24"/>
      <c r="G4317" s="24">
        <v>1</v>
      </c>
    </row>
    <row r="4318" spans="3:7" ht="30" x14ac:dyDescent="0.25">
      <c r="C4318" s="25">
        <v>43244</v>
      </c>
      <c r="D4318" s="9" t="s">
        <v>65</v>
      </c>
      <c r="E4318" s="26">
        <v>256</v>
      </c>
      <c r="F4318" s="26"/>
      <c r="G4318" s="26">
        <v>2</v>
      </c>
    </row>
    <row r="4319" spans="3:7" ht="75" x14ac:dyDescent="0.25">
      <c r="C4319" s="23">
        <v>43244</v>
      </c>
      <c r="D4319" s="8" t="s">
        <v>85</v>
      </c>
      <c r="E4319" s="24">
        <v>728</v>
      </c>
      <c r="F4319" s="24"/>
      <c r="G4319" s="24">
        <v>4</v>
      </c>
    </row>
    <row r="4320" spans="3:7" ht="30" x14ac:dyDescent="0.25">
      <c r="C4320" s="25">
        <v>43244</v>
      </c>
      <c r="D4320" s="9" t="s">
        <v>293</v>
      </c>
      <c r="E4320" s="26">
        <v>3626</v>
      </c>
      <c r="F4320" s="26"/>
      <c r="G4320" s="26">
        <v>1</v>
      </c>
    </row>
    <row r="4321" spans="3:7" ht="30" x14ac:dyDescent="0.25">
      <c r="C4321" s="23">
        <v>43244</v>
      </c>
      <c r="D4321" s="8" t="s">
        <v>65</v>
      </c>
      <c r="E4321" s="24">
        <v>256</v>
      </c>
      <c r="F4321" s="24">
        <v>5</v>
      </c>
      <c r="G4321" s="24"/>
    </row>
    <row r="4322" spans="3:7" ht="30" x14ac:dyDescent="0.25">
      <c r="C4322" s="25">
        <v>43244</v>
      </c>
      <c r="D4322" s="9" t="s">
        <v>65</v>
      </c>
      <c r="E4322" s="26">
        <v>256</v>
      </c>
      <c r="F4322" s="26">
        <v>2</v>
      </c>
      <c r="G4322" s="26"/>
    </row>
    <row r="4323" spans="3:7" ht="30" x14ac:dyDescent="0.25">
      <c r="C4323" s="23">
        <v>43244</v>
      </c>
      <c r="D4323" s="8" t="s">
        <v>79</v>
      </c>
      <c r="E4323" s="24">
        <v>10155</v>
      </c>
      <c r="F4323" s="24">
        <v>20</v>
      </c>
      <c r="G4323" s="24"/>
    </row>
    <row r="4324" spans="3:7" ht="30" x14ac:dyDescent="0.25">
      <c r="C4324" s="25">
        <v>43244</v>
      </c>
      <c r="D4324" s="9" t="s">
        <v>405</v>
      </c>
      <c r="E4324" s="26">
        <v>8822</v>
      </c>
      <c r="F4324" s="26"/>
      <c r="G4324" s="26">
        <v>40</v>
      </c>
    </row>
    <row r="4325" spans="3:7" ht="30" x14ac:dyDescent="0.25">
      <c r="C4325" s="23">
        <v>43244</v>
      </c>
      <c r="D4325" s="8" t="s">
        <v>18</v>
      </c>
      <c r="E4325" s="24">
        <v>726</v>
      </c>
      <c r="F4325" s="24"/>
      <c r="G4325" s="24">
        <v>1</v>
      </c>
    </row>
    <row r="4326" spans="3:7" x14ac:dyDescent="0.25">
      <c r="C4326" s="25">
        <v>43244</v>
      </c>
      <c r="D4326" s="9" t="s">
        <v>406</v>
      </c>
      <c r="E4326" s="26">
        <v>8001</v>
      </c>
      <c r="F4326" s="26"/>
      <c r="G4326" s="26">
        <v>10</v>
      </c>
    </row>
    <row r="4327" spans="3:7" x14ac:dyDescent="0.25">
      <c r="C4327" s="23">
        <v>43244</v>
      </c>
      <c r="D4327" s="8" t="s">
        <v>234</v>
      </c>
      <c r="E4327" s="24">
        <v>8000</v>
      </c>
      <c r="F4327" s="24"/>
      <c r="G4327" s="24">
        <v>10</v>
      </c>
    </row>
    <row r="4328" spans="3:7" x14ac:dyDescent="0.25">
      <c r="C4328" s="25">
        <v>43244</v>
      </c>
      <c r="D4328" s="9" t="s">
        <v>235</v>
      </c>
      <c r="E4328" s="26">
        <v>7998</v>
      </c>
      <c r="F4328" s="26"/>
      <c r="G4328" s="26">
        <v>10</v>
      </c>
    </row>
    <row r="4329" spans="3:7" x14ac:dyDescent="0.25">
      <c r="C4329" s="23">
        <v>43244</v>
      </c>
      <c r="D4329" s="8" t="s">
        <v>107</v>
      </c>
      <c r="E4329" s="24">
        <v>7997</v>
      </c>
      <c r="F4329" s="24"/>
      <c r="G4329" s="24">
        <v>10</v>
      </c>
    </row>
    <row r="4330" spans="3:7" ht="45" x14ac:dyDescent="0.25">
      <c r="C4330" s="25">
        <v>43244</v>
      </c>
      <c r="D4330" s="9" t="s">
        <v>407</v>
      </c>
      <c r="E4330" s="26">
        <v>4923</v>
      </c>
      <c r="F4330" s="26"/>
      <c r="G4330" s="26">
        <v>50</v>
      </c>
    </row>
    <row r="4331" spans="3:7" ht="30" x14ac:dyDescent="0.25">
      <c r="C4331" s="23">
        <v>43244</v>
      </c>
      <c r="D4331" s="8" t="s">
        <v>408</v>
      </c>
      <c r="E4331" s="24">
        <v>4922</v>
      </c>
      <c r="F4331" s="24"/>
      <c r="G4331" s="24">
        <v>50</v>
      </c>
    </row>
    <row r="4332" spans="3:7" x14ac:dyDescent="0.25">
      <c r="C4332" s="25">
        <v>43244</v>
      </c>
      <c r="D4332" s="9" t="s">
        <v>406</v>
      </c>
      <c r="E4332" s="26">
        <v>8001</v>
      </c>
      <c r="F4332" s="26"/>
      <c r="G4332" s="26">
        <v>10</v>
      </c>
    </row>
    <row r="4333" spans="3:7" x14ac:dyDescent="0.25">
      <c r="C4333" s="23">
        <v>43244</v>
      </c>
      <c r="D4333" s="8" t="s">
        <v>234</v>
      </c>
      <c r="E4333" s="24">
        <v>8000</v>
      </c>
      <c r="F4333" s="24"/>
      <c r="G4333" s="24">
        <v>10</v>
      </c>
    </row>
    <row r="4334" spans="3:7" x14ac:dyDescent="0.25">
      <c r="C4334" s="25">
        <v>43244</v>
      </c>
      <c r="D4334" s="9" t="s">
        <v>235</v>
      </c>
      <c r="E4334" s="26">
        <v>7998</v>
      </c>
      <c r="F4334" s="26"/>
      <c r="G4334" s="26">
        <v>10</v>
      </c>
    </row>
    <row r="4335" spans="3:7" ht="30" x14ac:dyDescent="0.25">
      <c r="C4335" s="23">
        <v>43244</v>
      </c>
      <c r="D4335" s="8" t="s">
        <v>76</v>
      </c>
      <c r="E4335" s="24">
        <v>1429</v>
      </c>
      <c r="F4335" s="24"/>
      <c r="G4335" s="24">
        <v>40</v>
      </c>
    </row>
    <row r="4336" spans="3:7" ht="30" x14ac:dyDescent="0.25">
      <c r="C4336" s="25">
        <v>43244</v>
      </c>
      <c r="D4336" s="9" t="s">
        <v>77</v>
      </c>
      <c r="E4336" s="26">
        <v>1428</v>
      </c>
      <c r="F4336" s="26"/>
      <c r="G4336" s="26">
        <v>40</v>
      </c>
    </row>
    <row r="4337" spans="3:7" ht="30" x14ac:dyDescent="0.25">
      <c r="C4337" s="23">
        <v>43244</v>
      </c>
      <c r="D4337" s="8" t="s">
        <v>33</v>
      </c>
      <c r="E4337" s="24">
        <v>392</v>
      </c>
      <c r="F4337" s="24"/>
      <c r="G4337" s="24">
        <v>1</v>
      </c>
    </row>
    <row r="4338" spans="3:7" ht="30" x14ac:dyDescent="0.25">
      <c r="C4338" s="25">
        <v>43244</v>
      </c>
      <c r="D4338" s="9" t="s">
        <v>187</v>
      </c>
      <c r="E4338" s="26">
        <v>1592</v>
      </c>
      <c r="F4338" s="26"/>
      <c r="G4338" s="26">
        <v>200</v>
      </c>
    </row>
    <row r="4339" spans="3:7" ht="30" x14ac:dyDescent="0.25">
      <c r="C4339" s="23">
        <v>43244</v>
      </c>
      <c r="D4339" s="8" t="s">
        <v>409</v>
      </c>
      <c r="E4339" s="24">
        <v>1586</v>
      </c>
      <c r="F4339" s="24"/>
      <c r="G4339" s="24">
        <v>200</v>
      </c>
    </row>
    <row r="4340" spans="3:7" ht="30" x14ac:dyDescent="0.25">
      <c r="C4340" s="25">
        <v>43244</v>
      </c>
      <c r="D4340" s="9" t="s">
        <v>321</v>
      </c>
      <c r="E4340" s="26">
        <v>1585</v>
      </c>
      <c r="F4340" s="26"/>
      <c r="G4340" s="26">
        <v>200</v>
      </c>
    </row>
    <row r="4341" spans="3:7" ht="30" x14ac:dyDescent="0.25">
      <c r="C4341" s="23">
        <v>43244</v>
      </c>
      <c r="D4341" s="8" t="s">
        <v>322</v>
      </c>
      <c r="E4341" s="24">
        <v>1308</v>
      </c>
      <c r="F4341" s="24"/>
      <c r="G4341" s="24">
        <v>200</v>
      </c>
    </row>
    <row r="4342" spans="3:7" ht="30" x14ac:dyDescent="0.25">
      <c r="C4342" s="25">
        <v>43244</v>
      </c>
      <c r="D4342" s="9" t="s">
        <v>323</v>
      </c>
      <c r="E4342" s="26">
        <v>1307</v>
      </c>
      <c r="F4342" s="26"/>
      <c r="G4342" s="26">
        <v>200</v>
      </c>
    </row>
    <row r="4343" spans="3:7" ht="45" x14ac:dyDescent="0.25">
      <c r="C4343" s="23">
        <v>43244</v>
      </c>
      <c r="D4343" s="8" t="s">
        <v>410</v>
      </c>
      <c r="E4343" s="24">
        <v>976</v>
      </c>
      <c r="F4343" s="24"/>
      <c r="G4343" s="24">
        <v>100</v>
      </c>
    </row>
    <row r="4344" spans="3:7" ht="30" x14ac:dyDescent="0.25">
      <c r="C4344" s="25">
        <v>43244</v>
      </c>
      <c r="D4344" s="9" t="s">
        <v>316</v>
      </c>
      <c r="E4344" s="26">
        <v>445</v>
      </c>
      <c r="F4344" s="26">
        <v>301</v>
      </c>
      <c r="G4344" s="26"/>
    </row>
    <row r="4345" spans="3:7" x14ac:dyDescent="0.25">
      <c r="C4345" s="23">
        <v>43244</v>
      </c>
      <c r="D4345" s="8" t="s">
        <v>83</v>
      </c>
      <c r="E4345" s="24">
        <v>842</v>
      </c>
      <c r="F4345" s="24"/>
      <c r="G4345" s="24">
        <v>1</v>
      </c>
    </row>
    <row r="4346" spans="3:7" ht="30" x14ac:dyDescent="0.25">
      <c r="C4346" s="25">
        <v>43244</v>
      </c>
      <c r="D4346" s="9" t="s">
        <v>76</v>
      </c>
      <c r="E4346" s="26">
        <v>1429</v>
      </c>
      <c r="F4346" s="26"/>
      <c r="G4346" s="26">
        <v>4</v>
      </c>
    </row>
    <row r="4347" spans="3:7" ht="30" x14ac:dyDescent="0.25">
      <c r="C4347" s="23">
        <v>43244</v>
      </c>
      <c r="D4347" s="8" t="s">
        <v>142</v>
      </c>
      <c r="E4347" s="24">
        <v>1426</v>
      </c>
      <c r="F4347" s="24"/>
      <c r="G4347" s="24">
        <v>1</v>
      </c>
    </row>
    <row r="4348" spans="3:7" ht="30" x14ac:dyDescent="0.25">
      <c r="C4348" s="25">
        <v>43244</v>
      </c>
      <c r="D4348" s="9" t="s">
        <v>108</v>
      </c>
      <c r="E4348" s="26" t="s">
        <v>109</v>
      </c>
      <c r="F4348" s="26"/>
      <c r="G4348" s="26">
        <v>1</v>
      </c>
    </row>
    <row r="4349" spans="3:7" ht="30" x14ac:dyDescent="0.25">
      <c r="C4349" s="23">
        <v>43244</v>
      </c>
      <c r="D4349" s="8" t="s">
        <v>44</v>
      </c>
      <c r="E4349" s="24">
        <v>188</v>
      </c>
      <c r="F4349" s="24"/>
      <c r="G4349" s="24">
        <v>50</v>
      </c>
    </row>
    <row r="4350" spans="3:7" ht="30" x14ac:dyDescent="0.25">
      <c r="C4350" s="25">
        <v>43244</v>
      </c>
      <c r="D4350" s="9" t="s">
        <v>42</v>
      </c>
      <c r="E4350" s="26">
        <v>187</v>
      </c>
      <c r="F4350" s="26"/>
      <c r="G4350" s="26">
        <v>100</v>
      </c>
    </row>
    <row r="4351" spans="3:7" ht="60" x14ac:dyDescent="0.25">
      <c r="C4351" s="23">
        <v>43244</v>
      </c>
      <c r="D4351" s="8" t="s">
        <v>154</v>
      </c>
      <c r="E4351" s="24">
        <v>3002</v>
      </c>
      <c r="F4351" s="24"/>
      <c r="G4351" s="24">
        <v>1</v>
      </c>
    </row>
    <row r="4352" spans="3:7" ht="45" x14ac:dyDescent="0.25">
      <c r="C4352" s="25">
        <v>43244</v>
      </c>
      <c r="D4352" s="9" t="s">
        <v>153</v>
      </c>
      <c r="E4352" s="26">
        <v>4278</v>
      </c>
      <c r="F4352" s="26"/>
      <c r="G4352" s="26">
        <v>1</v>
      </c>
    </row>
    <row r="4353" spans="3:7" ht="45" x14ac:dyDescent="0.25">
      <c r="C4353" s="23">
        <v>43243</v>
      </c>
      <c r="D4353" s="8" t="s">
        <v>9</v>
      </c>
      <c r="E4353" s="24">
        <v>180</v>
      </c>
      <c r="F4353" s="24"/>
      <c r="G4353" s="24">
        <v>5</v>
      </c>
    </row>
    <row r="4354" spans="3:7" ht="30" x14ac:dyDescent="0.25">
      <c r="C4354" s="25">
        <v>43243</v>
      </c>
      <c r="D4354" s="9" t="s">
        <v>411</v>
      </c>
      <c r="E4354" s="26" t="s">
        <v>412</v>
      </c>
      <c r="F4354" s="26"/>
      <c r="G4354" s="26">
        <v>1</v>
      </c>
    </row>
    <row r="4355" spans="3:7" x14ac:dyDescent="0.25">
      <c r="C4355" s="23">
        <v>43243</v>
      </c>
      <c r="D4355" s="8" t="s">
        <v>201</v>
      </c>
      <c r="E4355" s="24">
        <v>8764</v>
      </c>
      <c r="F4355" s="24"/>
      <c r="G4355" s="24">
        <v>10</v>
      </c>
    </row>
    <row r="4356" spans="3:7" ht="30" x14ac:dyDescent="0.25">
      <c r="C4356" s="25">
        <v>43243</v>
      </c>
      <c r="D4356" s="9" t="s">
        <v>65</v>
      </c>
      <c r="E4356" s="26">
        <v>256</v>
      </c>
      <c r="F4356" s="26"/>
      <c r="G4356" s="26">
        <v>2</v>
      </c>
    </row>
    <row r="4357" spans="3:7" ht="30" x14ac:dyDescent="0.25">
      <c r="C4357" s="23">
        <v>43243</v>
      </c>
      <c r="D4357" s="8" t="s">
        <v>65</v>
      </c>
      <c r="E4357" s="24">
        <v>256</v>
      </c>
      <c r="F4357" s="24"/>
      <c r="G4357" s="24">
        <v>2</v>
      </c>
    </row>
    <row r="4358" spans="3:7" ht="30" x14ac:dyDescent="0.25">
      <c r="C4358" s="25">
        <v>43243</v>
      </c>
      <c r="D4358" s="9" t="s">
        <v>65</v>
      </c>
      <c r="E4358" s="26">
        <v>256</v>
      </c>
      <c r="F4358" s="26"/>
      <c r="G4358" s="26">
        <v>2</v>
      </c>
    </row>
    <row r="4359" spans="3:7" ht="30" x14ac:dyDescent="0.25">
      <c r="C4359" s="23">
        <v>43243</v>
      </c>
      <c r="D4359" s="8" t="s">
        <v>65</v>
      </c>
      <c r="E4359" s="24">
        <v>256</v>
      </c>
      <c r="F4359" s="24"/>
      <c r="G4359" s="24">
        <v>1</v>
      </c>
    </row>
    <row r="4360" spans="3:7" ht="30" x14ac:dyDescent="0.25">
      <c r="C4360" s="25">
        <v>43243</v>
      </c>
      <c r="D4360" s="9" t="s">
        <v>259</v>
      </c>
      <c r="E4360" s="26">
        <v>644</v>
      </c>
      <c r="F4360" s="26">
        <v>10</v>
      </c>
      <c r="G4360" s="26"/>
    </row>
    <row r="4361" spans="3:7" ht="30" x14ac:dyDescent="0.25">
      <c r="C4361" s="23">
        <v>43243</v>
      </c>
      <c r="D4361" s="8" t="s">
        <v>238</v>
      </c>
      <c r="E4361" s="24">
        <v>4519</v>
      </c>
      <c r="F4361" s="24">
        <v>20</v>
      </c>
      <c r="G4361" s="24"/>
    </row>
    <row r="4362" spans="3:7" x14ac:dyDescent="0.25">
      <c r="C4362" s="25">
        <v>43243</v>
      </c>
      <c r="D4362" s="9" t="s">
        <v>207</v>
      </c>
      <c r="E4362" s="26">
        <v>7935</v>
      </c>
      <c r="F4362" s="26"/>
      <c r="G4362" s="26">
        <v>1</v>
      </c>
    </row>
    <row r="4363" spans="3:7" ht="30" x14ac:dyDescent="0.25">
      <c r="C4363" s="23">
        <v>43243</v>
      </c>
      <c r="D4363" s="8" t="s">
        <v>212</v>
      </c>
      <c r="E4363" s="24">
        <v>1298</v>
      </c>
      <c r="F4363" s="24"/>
      <c r="G4363" s="24">
        <v>1</v>
      </c>
    </row>
    <row r="4364" spans="3:7" ht="30" x14ac:dyDescent="0.25">
      <c r="C4364" s="25">
        <v>43243</v>
      </c>
      <c r="D4364" s="9" t="s">
        <v>30</v>
      </c>
      <c r="E4364" s="26">
        <v>609</v>
      </c>
      <c r="F4364" s="26">
        <v>40</v>
      </c>
      <c r="G4364" s="26"/>
    </row>
    <row r="4365" spans="3:7" ht="30" x14ac:dyDescent="0.25">
      <c r="C4365" s="23">
        <v>43243</v>
      </c>
      <c r="D4365" s="8" t="s">
        <v>57</v>
      </c>
      <c r="E4365" s="24">
        <v>8825</v>
      </c>
      <c r="F4365" s="24"/>
      <c r="G4365" s="24">
        <v>10</v>
      </c>
    </row>
    <row r="4366" spans="3:7" ht="30" x14ac:dyDescent="0.25">
      <c r="C4366" s="25">
        <v>43243</v>
      </c>
      <c r="D4366" s="9" t="s">
        <v>58</v>
      </c>
      <c r="E4366" s="26">
        <v>8824</v>
      </c>
      <c r="F4366" s="26"/>
      <c r="G4366" s="26">
        <v>10</v>
      </c>
    </row>
    <row r="4367" spans="3:7" x14ac:dyDescent="0.25">
      <c r="C4367" s="23">
        <v>43243</v>
      </c>
      <c r="D4367" s="8" t="s">
        <v>83</v>
      </c>
      <c r="E4367" s="24">
        <v>842</v>
      </c>
      <c r="F4367" s="24"/>
      <c r="G4367" s="24">
        <v>1</v>
      </c>
    </row>
    <row r="4368" spans="3:7" x14ac:dyDescent="0.25">
      <c r="C4368" s="25">
        <v>43243</v>
      </c>
      <c r="D4368" s="9" t="s">
        <v>36</v>
      </c>
      <c r="E4368" s="26">
        <v>7934</v>
      </c>
      <c r="F4368" s="26">
        <v>108</v>
      </c>
      <c r="G4368" s="26"/>
    </row>
    <row r="4369" spans="3:7" ht="30" x14ac:dyDescent="0.25">
      <c r="C4369" s="23">
        <v>43243</v>
      </c>
      <c r="D4369" s="8" t="s">
        <v>226</v>
      </c>
      <c r="E4369" s="24" t="s">
        <v>227</v>
      </c>
      <c r="F4369" s="24">
        <v>5</v>
      </c>
      <c r="G4369" s="24"/>
    </row>
    <row r="4370" spans="3:7" ht="30" x14ac:dyDescent="0.25">
      <c r="C4370" s="25">
        <v>43243</v>
      </c>
      <c r="D4370" s="9" t="s">
        <v>96</v>
      </c>
      <c r="E4370" s="26" t="s">
        <v>97</v>
      </c>
      <c r="F4370" s="26">
        <v>5</v>
      </c>
      <c r="G4370" s="26"/>
    </row>
    <row r="4371" spans="3:7" ht="30" x14ac:dyDescent="0.25">
      <c r="C4371" s="23">
        <v>43243</v>
      </c>
      <c r="D4371" s="8" t="s">
        <v>57</v>
      </c>
      <c r="E4371" s="24">
        <v>8825</v>
      </c>
      <c r="F4371" s="24">
        <v>40</v>
      </c>
      <c r="G4371" s="24"/>
    </row>
    <row r="4372" spans="3:7" ht="30" x14ac:dyDescent="0.25">
      <c r="C4372" s="25">
        <v>43243</v>
      </c>
      <c r="D4372" s="9" t="s">
        <v>65</v>
      </c>
      <c r="E4372" s="26">
        <v>256</v>
      </c>
      <c r="F4372" s="26">
        <v>40</v>
      </c>
      <c r="G4372" s="26"/>
    </row>
    <row r="4373" spans="3:7" ht="30" x14ac:dyDescent="0.25">
      <c r="C4373" s="23">
        <v>43243</v>
      </c>
      <c r="D4373" s="8" t="s">
        <v>58</v>
      </c>
      <c r="E4373" s="24">
        <v>8824</v>
      </c>
      <c r="F4373" s="24">
        <v>40</v>
      </c>
      <c r="G4373" s="24"/>
    </row>
    <row r="4374" spans="3:7" ht="45" x14ac:dyDescent="0.25">
      <c r="C4374" s="25">
        <v>43243</v>
      </c>
      <c r="D4374" s="9" t="s">
        <v>61</v>
      </c>
      <c r="E4374" s="26">
        <v>874</v>
      </c>
      <c r="F4374" s="26">
        <v>10</v>
      </c>
      <c r="G4374" s="26"/>
    </row>
    <row r="4375" spans="3:7" ht="45" x14ac:dyDescent="0.25">
      <c r="C4375" s="23">
        <v>43243</v>
      </c>
      <c r="D4375" s="8" t="s">
        <v>9</v>
      </c>
      <c r="E4375" s="24">
        <v>180</v>
      </c>
      <c r="F4375" s="24">
        <v>30</v>
      </c>
      <c r="G4375" s="24"/>
    </row>
    <row r="4376" spans="3:7" ht="30" x14ac:dyDescent="0.25">
      <c r="C4376" s="25">
        <v>43243</v>
      </c>
      <c r="D4376" s="9" t="s">
        <v>215</v>
      </c>
      <c r="E4376" s="26">
        <v>580</v>
      </c>
      <c r="F4376" s="26"/>
      <c r="G4376" s="26">
        <v>50</v>
      </c>
    </row>
    <row r="4377" spans="3:7" ht="30" x14ac:dyDescent="0.25">
      <c r="C4377" s="23">
        <v>43243</v>
      </c>
      <c r="D4377" s="8" t="s">
        <v>216</v>
      </c>
      <c r="E4377" s="24">
        <v>189</v>
      </c>
      <c r="F4377" s="24"/>
      <c r="G4377" s="24">
        <v>50</v>
      </c>
    </row>
    <row r="4378" spans="3:7" ht="30" x14ac:dyDescent="0.25">
      <c r="C4378" s="25">
        <v>43243</v>
      </c>
      <c r="D4378" s="9" t="s">
        <v>44</v>
      </c>
      <c r="E4378" s="26">
        <v>188</v>
      </c>
      <c r="F4378" s="26"/>
      <c r="G4378" s="26">
        <v>50</v>
      </c>
    </row>
    <row r="4379" spans="3:7" ht="30" x14ac:dyDescent="0.25">
      <c r="C4379" s="23">
        <v>43243</v>
      </c>
      <c r="D4379" s="8" t="s">
        <v>42</v>
      </c>
      <c r="E4379" s="24">
        <v>187</v>
      </c>
      <c r="F4379" s="24"/>
      <c r="G4379" s="24">
        <v>50</v>
      </c>
    </row>
    <row r="4380" spans="3:7" ht="60" x14ac:dyDescent="0.25">
      <c r="C4380" s="25">
        <v>43243</v>
      </c>
      <c r="D4380" s="9" t="s">
        <v>185</v>
      </c>
      <c r="E4380" s="26">
        <v>1616</v>
      </c>
      <c r="F4380" s="26"/>
      <c r="G4380" s="26">
        <v>50</v>
      </c>
    </row>
    <row r="4381" spans="3:7" ht="30" x14ac:dyDescent="0.25">
      <c r="C4381" s="23">
        <v>43243</v>
      </c>
      <c r="D4381" s="8" t="s">
        <v>218</v>
      </c>
      <c r="E4381" s="24">
        <v>981</v>
      </c>
      <c r="F4381" s="24"/>
      <c r="G4381" s="24">
        <v>100</v>
      </c>
    </row>
    <row r="4382" spans="3:7" ht="75" x14ac:dyDescent="0.25">
      <c r="C4382" s="25">
        <v>43243</v>
      </c>
      <c r="D4382" s="9" t="s">
        <v>38</v>
      </c>
      <c r="E4382" s="26">
        <v>551</v>
      </c>
      <c r="F4382" s="26"/>
      <c r="G4382" s="26">
        <v>1</v>
      </c>
    </row>
    <row r="4383" spans="3:7" ht="45" x14ac:dyDescent="0.25">
      <c r="C4383" s="23">
        <v>43243</v>
      </c>
      <c r="D4383" s="8" t="s">
        <v>19</v>
      </c>
      <c r="E4383" s="24">
        <v>5709</v>
      </c>
      <c r="F4383" s="24"/>
      <c r="G4383" s="24">
        <v>100</v>
      </c>
    </row>
    <row r="4384" spans="3:7" x14ac:dyDescent="0.25">
      <c r="C4384" s="25">
        <v>43243</v>
      </c>
      <c r="D4384" s="9" t="s">
        <v>103</v>
      </c>
      <c r="E4384" s="26">
        <v>7366</v>
      </c>
      <c r="F4384" s="26"/>
      <c r="G4384" s="26">
        <v>5</v>
      </c>
    </row>
    <row r="4385" spans="3:7" x14ac:dyDescent="0.25">
      <c r="C4385" s="23">
        <v>43243</v>
      </c>
      <c r="D4385" s="8" t="s">
        <v>201</v>
      </c>
      <c r="E4385" s="24">
        <v>8764</v>
      </c>
      <c r="F4385" s="24"/>
      <c r="G4385" s="24">
        <v>4</v>
      </c>
    </row>
    <row r="4386" spans="3:7" ht="45" x14ac:dyDescent="0.25">
      <c r="C4386" s="25">
        <v>43243</v>
      </c>
      <c r="D4386" s="9" t="s">
        <v>35</v>
      </c>
      <c r="E4386" s="26">
        <v>4911</v>
      </c>
      <c r="F4386" s="26"/>
      <c r="G4386" s="26">
        <v>12</v>
      </c>
    </row>
    <row r="4387" spans="3:7" x14ac:dyDescent="0.25">
      <c r="C4387" s="23">
        <v>43243</v>
      </c>
      <c r="D4387" s="8" t="s">
        <v>206</v>
      </c>
      <c r="E4387" s="24">
        <v>7999</v>
      </c>
      <c r="F4387" s="24"/>
      <c r="G4387" s="24">
        <v>10</v>
      </c>
    </row>
    <row r="4388" spans="3:7" x14ac:dyDescent="0.25">
      <c r="C4388" s="25">
        <v>43243</v>
      </c>
      <c r="D4388" s="9" t="s">
        <v>207</v>
      </c>
      <c r="E4388" s="26">
        <v>7935</v>
      </c>
      <c r="F4388" s="26"/>
      <c r="G4388" s="26">
        <v>10</v>
      </c>
    </row>
    <row r="4389" spans="3:7" ht="45" x14ac:dyDescent="0.25">
      <c r="C4389" s="23">
        <v>43243</v>
      </c>
      <c r="D4389" s="8" t="s">
        <v>188</v>
      </c>
      <c r="E4389" s="24">
        <v>4910</v>
      </c>
      <c r="F4389" s="24"/>
      <c r="G4389" s="24">
        <v>12</v>
      </c>
    </row>
    <row r="4390" spans="3:7" ht="60" x14ac:dyDescent="0.25">
      <c r="C4390" s="25">
        <v>43243</v>
      </c>
      <c r="D4390" s="9" t="s">
        <v>72</v>
      </c>
      <c r="E4390" s="26">
        <v>3001</v>
      </c>
      <c r="F4390" s="26">
        <v>5</v>
      </c>
      <c r="G4390" s="26"/>
    </row>
    <row r="4391" spans="3:7" ht="30" x14ac:dyDescent="0.25">
      <c r="C4391" s="23">
        <v>43243</v>
      </c>
      <c r="D4391" s="8" t="s">
        <v>241</v>
      </c>
      <c r="E4391" s="24">
        <v>2269</v>
      </c>
      <c r="F4391" s="24"/>
      <c r="G4391" s="24">
        <v>1</v>
      </c>
    </row>
    <row r="4392" spans="3:7" ht="30" x14ac:dyDescent="0.25">
      <c r="C4392" s="25">
        <v>43243</v>
      </c>
      <c r="D4392" s="9" t="s">
        <v>57</v>
      </c>
      <c r="E4392" s="26">
        <v>8825</v>
      </c>
      <c r="F4392" s="26"/>
      <c r="G4392" s="26">
        <v>2</v>
      </c>
    </row>
    <row r="4393" spans="3:7" ht="30" x14ac:dyDescent="0.25">
      <c r="C4393" s="23">
        <v>43243</v>
      </c>
      <c r="D4393" s="8" t="s">
        <v>58</v>
      </c>
      <c r="E4393" s="24">
        <v>8824</v>
      </c>
      <c r="F4393" s="24"/>
      <c r="G4393" s="24">
        <v>2</v>
      </c>
    </row>
    <row r="4394" spans="3:7" ht="30" x14ac:dyDescent="0.25">
      <c r="C4394" s="25">
        <v>43243</v>
      </c>
      <c r="D4394" s="9" t="s">
        <v>59</v>
      </c>
      <c r="E4394" s="26">
        <v>8823</v>
      </c>
      <c r="F4394" s="26"/>
      <c r="G4394" s="26">
        <v>1</v>
      </c>
    </row>
    <row r="4395" spans="3:7" x14ac:dyDescent="0.25">
      <c r="C4395" s="23">
        <v>43243</v>
      </c>
      <c r="D4395" s="8" t="s">
        <v>8</v>
      </c>
      <c r="E4395" s="24">
        <v>7094</v>
      </c>
      <c r="F4395" s="24"/>
      <c r="G4395" s="24">
        <v>3</v>
      </c>
    </row>
    <row r="4396" spans="3:7" x14ac:dyDescent="0.25">
      <c r="C4396" s="25">
        <v>43243</v>
      </c>
      <c r="D4396" s="9" t="s">
        <v>60</v>
      </c>
      <c r="E4396" s="26">
        <v>7085</v>
      </c>
      <c r="F4396" s="26"/>
      <c r="G4396" s="26">
        <v>2</v>
      </c>
    </row>
    <row r="4397" spans="3:7" ht="30" x14ac:dyDescent="0.25">
      <c r="C4397" s="23">
        <v>43243</v>
      </c>
      <c r="D4397" s="8" t="s">
        <v>5</v>
      </c>
      <c r="E4397" s="24">
        <v>1445</v>
      </c>
      <c r="F4397" s="24"/>
      <c r="G4397" s="24">
        <v>1000</v>
      </c>
    </row>
    <row r="4398" spans="3:7" ht="45" x14ac:dyDescent="0.25">
      <c r="C4398" s="25">
        <v>43243</v>
      </c>
      <c r="D4398" s="9" t="s">
        <v>61</v>
      </c>
      <c r="E4398" s="26">
        <v>874</v>
      </c>
      <c r="F4398" s="26"/>
      <c r="G4398" s="26">
        <v>3</v>
      </c>
    </row>
    <row r="4399" spans="3:7" ht="30" x14ac:dyDescent="0.25">
      <c r="C4399" s="23">
        <v>43243</v>
      </c>
      <c r="D4399" s="8" t="s">
        <v>32</v>
      </c>
      <c r="E4399" s="24">
        <v>4523</v>
      </c>
      <c r="F4399" s="24"/>
      <c r="G4399" s="24">
        <v>10</v>
      </c>
    </row>
    <row r="4400" spans="3:7" ht="45" x14ac:dyDescent="0.25">
      <c r="C4400" s="25">
        <v>43243</v>
      </c>
      <c r="D4400" s="9" t="s">
        <v>348</v>
      </c>
      <c r="E4400" s="26">
        <v>4525</v>
      </c>
      <c r="F4400" s="26"/>
      <c r="G4400" s="26">
        <v>10</v>
      </c>
    </row>
    <row r="4401" spans="3:7" ht="30" x14ac:dyDescent="0.25">
      <c r="C4401" s="23">
        <v>43243</v>
      </c>
      <c r="D4401" s="8" t="s">
        <v>392</v>
      </c>
      <c r="E4401" s="24">
        <v>4524</v>
      </c>
      <c r="F4401" s="24"/>
      <c r="G4401" s="24">
        <v>10</v>
      </c>
    </row>
    <row r="4402" spans="3:7" ht="45" x14ac:dyDescent="0.25">
      <c r="C4402" s="25">
        <v>43243</v>
      </c>
      <c r="D4402" s="9" t="s">
        <v>191</v>
      </c>
      <c r="E4402" s="26">
        <v>304</v>
      </c>
      <c r="F4402" s="26"/>
      <c r="G4402" s="26">
        <v>1</v>
      </c>
    </row>
    <row r="4403" spans="3:7" ht="30" x14ac:dyDescent="0.25">
      <c r="C4403" s="23">
        <v>43243</v>
      </c>
      <c r="D4403" s="8" t="s">
        <v>271</v>
      </c>
      <c r="E4403" s="24">
        <v>3625</v>
      </c>
      <c r="F4403" s="24"/>
      <c r="G4403" s="24">
        <v>2</v>
      </c>
    </row>
    <row r="4404" spans="3:7" ht="30" x14ac:dyDescent="0.25">
      <c r="C4404" s="25">
        <v>43243</v>
      </c>
      <c r="D4404" s="9" t="s">
        <v>255</v>
      </c>
      <c r="E4404" s="26">
        <v>1002</v>
      </c>
      <c r="F4404" s="26"/>
      <c r="G4404" s="26">
        <v>1</v>
      </c>
    </row>
    <row r="4405" spans="3:7" ht="30" x14ac:dyDescent="0.25">
      <c r="C4405" s="23">
        <v>43243</v>
      </c>
      <c r="D4405" s="8" t="s">
        <v>123</v>
      </c>
      <c r="E4405" s="24">
        <v>9170</v>
      </c>
      <c r="F4405" s="24">
        <v>6</v>
      </c>
      <c r="G4405" s="24"/>
    </row>
    <row r="4406" spans="3:7" ht="30" x14ac:dyDescent="0.25">
      <c r="C4406" s="25">
        <v>43243</v>
      </c>
      <c r="D4406" s="9" t="s">
        <v>168</v>
      </c>
      <c r="E4406" s="26">
        <v>700</v>
      </c>
      <c r="F4406" s="26">
        <v>52</v>
      </c>
      <c r="G4406" s="26"/>
    </row>
    <row r="4407" spans="3:7" ht="30" x14ac:dyDescent="0.25">
      <c r="C4407" s="23">
        <v>43243</v>
      </c>
      <c r="D4407" s="8" t="s">
        <v>198</v>
      </c>
      <c r="E4407" s="24">
        <v>681</v>
      </c>
      <c r="F4407" s="24">
        <v>10</v>
      </c>
      <c r="G4407" s="24"/>
    </row>
    <row r="4408" spans="3:7" ht="30" x14ac:dyDescent="0.25">
      <c r="C4408" s="25">
        <v>43243</v>
      </c>
      <c r="D4408" s="9" t="s">
        <v>196</v>
      </c>
      <c r="E4408" s="26">
        <v>705</v>
      </c>
      <c r="F4408" s="26">
        <v>6</v>
      </c>
      <c r="G4408" s="26"/>
    </row>
    <row r="4409" spans="3:7" ht="45" x14ac:dyDescent="0.25">
      <c r="C4409" s="23">
        <v>43243</v>
      </c>
      <c r="D4409" s="8" t="s">
        <v>202</v>
      </c>
      <c r="E4409" s="24">
        <v>693</v>
      </c>
      <c r="F4409" s="24">
        <v>10</v>
      </c>
      <c r="G4409" s="24"/>
    </row>
    <row r="4410" spans="3:7" ht="30" x14ac:dyDescent="0.25">
      <c r="C4410" s="25">
        <v>43243</v>
      </c>
      <c r="D4410" s="9" t="s">
        <v>195</v>
      </c>
      <c r="E4410" s="26">
        <v>8314</v>
      </c>
      <c r="F4410" s="26">
        <v>1</v>
      </c>
      <c r="G4410" s="26"/>
    </row>
    <row r="4411" spans="3:7" ht="30" x14ac:dyDescent="0.25">
      <c r="C4411" s="23">
        <v>43243</v>
      </c>
      <c r="D4411" s="8" t="s">
        <v>197</v>
      </c>
      <c r="E4411" s="24">
        <v>678</v>
      </c>
      <c r="F4411" s="24">
        <v>10</v>
      </c>
      <c r="G4411" s="24"/>
    </row>
    <row r="4412" spans="3:7" ht="45" x14ac:dyDescent="0.25">
      <c r="C4412" s="25">
        <v>43243</v>
      </c>
      <c r="D4412" s="9" t="s">
        <v>89</v>
      </c>
      <c r="E4412" s="26">
        <v>155</v>
      </c>
      <c r="F4412" s="26">
        <v>10</v>
      </c>
      <c r="G4412" s="26"/>
    </row>
    <row r="4413" spans="3:7" x14ac:dyDescent="0.25">
      <c r="C4413" s="23">
        <v>43243</v>
      </c>
      <c r="D4413" s="8" t="s">
        <v>284</v>
      </c>
      <c r="E4413" s="24">
        <v>8007</v>
      </c>
      <c r="F4413" s="24">
        <v>2</v>
      </c>
      <c r="G4413" s="24"/>
    </row>
    <row r="4414" spans="3:7" x14ac:dyDescent="0.25">
      <c r="C4414" s="25">
        <v>43243</v>
      </c>
      <c r="D4414" s="9" t="s">
        <v>413</v>
      </c>
      <c r="E4414" s="26">
        <v>8008</v>
      </c>
      <c r="F4414" s="26">
        <v>1</v>
      </c>
      <c r="G4414" s="26"/>
    </row>
    <row r="4415" spans="3:7" x14ac:dyDescent="0.25">
      <c r="C4415" s="23">
        <v>43243</v>
      </c>
      <c r="D4415" s="8" t="s">
        <v>272</v>
      </c>
      <c r="E4415" s="24">
        <v>8002</v>
      </c>
      <c r="F4415" s="24">
        <v>1</v>
      </c>
      <c r="G4415" s="24"/>
    </row>
    <row r="4416" spans="3:7" ht="30" x14ac:dyDescent="0.25">
      <c r="C4416" s="25">
        <v>43243</v>
      </c>
      <c r="D4416" s="9" t="s">
        <v>285</v>
      </c>
      <c r="E4416" s="26">
        <v>10343</v>
      </c>
      <c r="F4416" s="26"/>
      <c r="G4416" s="26">
        <v>3</v>
      </c>
    </row>
    <row r="4417" spans="3:7" ht="30" x14ac:dyDescent="0.25">
      <c r="C4417" s="23">
        <v>43243</v>
      </c>
      <c r="D4417" s="8" t="s">
        <v>285</v>
      </c>
      <c r="E4417" s="24">
        <v>10343</v>
      </c>
      <c r="F4417" s="24">
        <v>15</v>
      </c>
      <c r="G4417" s="24"/>
    </row>
    <row r="4418" spans="3:7" ht="45" x14ac:dyDescent="0.25">
      <c r="C4418" s="25">
        <v>43243</v>
      </c>
      <c r="D4418" s="9" t="s">
        <v>69</v>
      </c>
      <c r="E4418" s="26">
        <v>9527</v>
      </c>
      <c r="F4418" s="26">
        <v>23</v>
      </c>
      <c r="G4418" s="26"/>
    </row>
    <row r="4419" spans="3:7" ht="30" x14ac:dyDescent="0.25">
      <c r="C4419" s="23">
        <v>43243</v>
      </c>
      <c r="D4419" s="8" t="s">
        <v>49</v>
      </c>
      <c r="E4419" s="24">
        <v>5082</v>
      </c>
      <c r="F4419" s="24"/>
      <c r="G4419" s="24">
        <v>300</v>
      </c>
    </row>
    <row r="4420" spans="3:7" ht="30" x14ac:dyDescent="0.25">
      <c r="C4420" s="25">
        <v>43243</v>
      </c>
      <c r="D4420" s="9" t="s">
        <v>51</v>
      </c>
      <c r="E4420" s="26">
        <v>1444</v>
      </c>
      <c r="F4420" s="26"/>
      <c r="G4420" s="26">
        <v>3000</v>
      </c>
    </row>
    <row r="4421" spans="3:7" ht="45" x14ac:dyDescent="0.25">
      <c r="C4421" s="23">
        <v>43243</v>
      </c>
      <c r="D4421" s="8" t="s">
        <v>349</v>
      </c>
      <c r="E4421" s="24">
        <v>821</v>
      </c>
      <c r="F4421" s="24"/>
      <c r="G4421" s="24">
        <v>10</v>
      </c>
    </row>
    <row r="4422" spans="3:7" x14ac:dyDescent="0.25">
      <c r="C4422" s="25">
        <v>43243</v>
      </c>
      <c r="D4422" s="9" t="s">
        <v>90</v>
      </c>
      <c r="E4422" s="26">
        <v>1467</v>
      </c>
      <c r="F4422" s="26"/>
      <c r="G4422" s="26">
        <v>2</v>
      </c>
    </row>
    <row r="4423" spans="3:7" ht="45" x14ac:dyDescent="0.25">
      <c r="C4423" s="23">
        <v>43243</v>
      </c>
      <c r="D4423" s="8" t="s">
        <v>261</v>
      </c>
      <c r="E4423" s="24">
        <v>419</v>
      </c>
      <c r="F4423" s="24"/>
      <c r="G4423" s="24">
        <v>2000</v>
      </c>
    </row>
    <row r="4424" spans="3:7" ht="30" x14ac:dyDescent="0.25">
      <c r="C4424" s="25">
        <v>43243</v>
      </c>
      <c r="D4424" s="9" t="s">
        <v>131</v>
      </c>
      <c r="E4424" s="26">
        <v>8310</v>
      </c>
      <c r="F4424" s="26"/>
      <c r="G4424" s="26">
        <v>1</v>
      </c>
    </row>
    <row r="4425" spans="3:7" ht="45" x14ac:dyDescent="0.25">
      <c r="C4425" s="23">
        <v>43243</v>
      </c>
      <c r="D4425" s="8" t="s">
        <v>191</v>
      </c>
      <c r="E4425" s="24">
        <v>304</v>
      </c>
      <c r="F4425" s="24"/>
      <c r="G4425" s="24">
        <v>12</v>
      </c>
    </row>
    <row r="4426" spans="3:7" x14ac:dyDescent="0.25">
      <c r="C4426" s="25">
        <v>43243</v>
      </c>
      <c r="D4426" s="9" t="s">
        <v>133</v>
      </c>
      <c r="E4426" s="26">
        <v>5728</v>
      </c>
      <c r="F4426" s="26"/>
      <c r="G4426" s="26">
        <v>3000</v>
      </c>
    </row>
    <row r="4427" spans="3:7" ht="30" x14ac:dyDescent="0.25">
      <c r="C4427" s="23">
        <v>43243</v>
      </c>
      <c r="D4427" s="8" t="s">
        <v>5</v>
      </c>
      <c r="E4427" s="24">
        <v>1445</v>
      </c>
      <c r="F4427" s="24"/>
      <c r="G4427" s="24">
        <v>2000</v>
      </c>
    </row>
    <row r="4428" spans="3:7" ht="60" x14ac:dyDescent="0.25">
      <c r="C4428" s="25">
        <v>43242</v>
      </c>
      <c r="D4428" s="9" t="s">
        <v>72</v>
      </c>
      <c r="E4428" s="26">
        <v>3001</v>
      </c>
      <c r="F4428" s="26"/>
      <c r="G4428" s="26">
        <v>1</v>
      </c>
    </row>
    <row r="4429" spans="3:7" ht="45" x14ac:dyDescent="0.25">
      <c r="C4429" s="23">
        <v>43242</v>
      </c>
      <c r="D4429" s="8" t="s">
        <v>153</v>
      </c>
      <c r="E4429" s="24">
        <v>4278</v>
      </c>
      <c r="F4429" s="24"/>
      <c r="G4429" s="24">
        <v>4</v>
      </c>
    </row>
    <row r="4430" spans="3:7" ht="45" x14ac:dyDescent="0.25">
      <c r="C4430" s="25">
        <v>43242</v>
      </c>
      <c r="D4430" s="9" t="s">
        <v>88</v>
      </c>
      <c r="E4430" s="26">
        <v>4277</v>
      </c>
      <c r="F4430" s="26"/>
      <c r="G4430" s="26">
        <v>2</v>
      </c>
    </row>
    <row r="4431" spans="3:7" ht="30" x14ac:dyDescent="0.25">
      <c r="C4431" s="23">
        <v>43242</v>
      </c>
      <c r="D4431" s="8" t="s">
        <v>22</v>
      </c>
      <c r="E4431" s="24">
        <v>4330</v>
      </c>
      <c r="F4431" s="24"/>
      <c r="G4431" s="24">
        <v>2</v>
      </c>
    </row>
    <row r="4432" spans="3:7" ht="45" x14ac:dyDescent="0.25">
      <c r="C4432" s="25">
        <v>43242</v>
      </c>
      <c r="D4432" s="9" t="s">
        <v>232</v>
      </c>
      <c r="E4432" s="26">
        <v>332</v>
      </c>
      <c r="F4432" s="26"/>
      <c r="G4432" s="26">
        <v>1</v>
      </c>
    </row>
    <row r="4433" spans="3:7" ht="45" x14ac:dyDescent="0.25">
      <c r="C4433" s="23">
        <v>43242</v>
      </c>
      <c r="D4433" s="8" t="s">
        <v>46</v>
      </c>
      <c r="E4433" s="24">
        <v>331</v>
      </c>
      <c r="F4433" s="24"/>
      <c r="G4433" s="24">
        <v>1</v>
      </c>
    </row>
    <row r="4434" spans="3:7" ht="30" x14ac:dyDescent="0.25">
      <c r="C4434" s="25">
        <v>43242</v>
      </c>
      <c r="D4434" s="9" t="s">
        <v>76</v>
      </c>
      <c r="E4434" s="26">
        <v>1429</v>
      </c>
      <c r="F4434" s="26"/>
      <c r="G4434" s="26">
        <v>30</v>
      </c>
    </row>
    <row r="4435" spans="3:7" ht="30" x14ac:dyDescent="0.25">
      <c r="C4435" s="23">
        <v>43242</v>
      </c>
      <c r="D4435" s="8" t="s">
        <v>66</v>
      </c>
      <c r="E4435" s="24">
        <v>2234</v>
      </c>
      <c r="F4435" s="24"/>
      <c r="G4435" s="24">
        <v>10</v>
      </c>
    </row>
    <row r="4436" spans="3:7" x14ac:dyDescent="0.25">
      <c r="C4436" s="25">
        <v>43242</v>
      </c>
      <c r="D4436" s="9" t="s">
        <v>208</v>
      </c>
      <c r="E4436" s="26">
        <v>7933</v>
      </c>
      <c r="F4436" s="26"/>
      <c r="G4436" s="26">
        <v>2</v>
      </c>
    </row>
    <row r="4437" spans="3:7" ht="30" x14ac:dyDescent="0.25">
      <c r="C4437" s="23">
        <v>43242</v>
      </c>
      <c r="D4437" s="8" t="s">
        <v>411</v>
      </c>
      <c r="E4437" s="24" t="s">
        <v>412</v>
      </c>
      <c r="F4437" s="24">
        <v>2</v>
      </c>
      <c r="G4437" s="24"/>
    </row>
    <row r="4438" spans="3:7" x14ac:dyDescent="0.25">
      <c r="C4438" s="25">
        <v>43242</v>
      </c>
      <c r="D4438" s="9" t="s">
        <v>8</v>
      </c>
      <c r="E4438" s="26">
        <v>7094</v>
      </c>
      <c r="F4438" s="26"/>
      <c r="G4438" s="26">
        <v>10</v>
      </c>
    </row>
    <row r="4439" spans="3:7" ht="30" x14ac:dyDescent="0.25">
      <c r="C4439" s="23">
        <v>43242</v>
      </c>
      <c r="D4439" s="8" t="s">
        <v>209</v>
      </c>
      <c r="E4439" s="24">
        <v>174</v>
      </c>
      <c r="F4439" s="24"/>
      <c r="G4439" s="24">
        <v>10</v>
      </c>
    </row>
    <row r="4440" spans="3:7" ht="30" x14ac:dyDescent="0.25">
      <c r="C4440" s="25">
        <v>43242</v>
      </c>
      <c r="D4440" s="9" t="s">
        <v>57</v>
      </c>
      <c r="E4440" s="26">
        <v>8825</v>
      </c>
      <c r="F4440" s="26"/>
      <c r="G4440" s="26">
        <v>4</v>
      </c>
    </row>
    <row r="4441" spans="3:7" ht="30" x14ac:dyDescent="0.25">
      <c r="C4441" s="23">
        <v>43242</v>
      </c>
      <c r="D4441" s="8" t="s">
        <v>58</v>
      </c>
      <c r="E4441" s="24">
        <v>8824</v>
      </c>
      <c r="F4441" s="24"/>
      <c r="G4441" s="24">
        <v>4</v>
      </c>
    </row>
    <row r="4442" spans="3:7" ht="45" x14ac:dyDescent="0.25">
      <c r="C4442" s="25">
        <v>43242</v>
      </c>
      <c r="D4442" s="9" t="s">
        <v>233</v>
      </c>
      <c r="E4442" s="26">
        <v>4909</v>
      </c>
      <c r="F4442" s="26"/>
      <c r="G4442" s="26">
        <v>36</v>
      </c>
    </row>
    <row r="4443" spans="3:7" ht="45" x14ac:dyDescent="0.25">
      <c r="C4443" s="23">
        <v>43242</v>
      </c>
      <c r="D4443" s="8" t="s">
        <v>188</v>
      </c>
      <c r="E4443" s="24">
        <v>4910</v>
      </c>
      <c r="F4443" s="24"/>
      <c r="G4443" s="24">
        <v>36</v>
      </c>
    </row>
    <row r="4444" spans="3:7" ht="45" x14ac:dyDescent="0.25">
      <c r="C4444" s="25">
        <v>43242</v>
      </c>
      <c r="D4444" s="9" t="s">
        <v>35</v>
      </c>
      <c r="E4444" s="26">
        <v>4911</v>
      </c>
      <c r="F4444" s="26"/>
      <c r="G4444" s="26">
        <v>24</v>
      </c>
    </row>
    <row r="4445" spans="3:7" ht="45" x14ac:dyDescent="0.25">
      <c r="C4445" s="23">
        <v>43242</v>
      </c>
      <c r="D4445" s="8" t="s">
        <v>221</v>
      </c>
      <c r="E4445" s="24">
        <v>4907</v>
      </c>
      <c r="F4445" s="24"/>
      <c r="G4445" s="24">
        <v>36</v>
      </c>
    </row>
    <row r="4446" spans="3:7" ht="45" x14ac:dyDescent="0.25">
      <c r="C4446" s="25">
        <v>43242</v>
      </c>
      <c r="D4446" s="9" t="s">
        <v>233</v>
      </c>
      <c r="E4446" s="26">
        <v>4909</v>
      </c>
      <c r="F4446" s="26">
        <v>120</v>
      </c>
      <c r="G4446" s="26"/>
    </row>
    <row r="4447" spans="3:7" x14ac:dyDescent="0.25">
      <c r="C4447" s="23">
        <v>43242</v>
      </c>
      <c r="D4447" s="8" t="s">
        <v>201</v>
      </c>
      <c r="E4447" s="24">
        <v>8764</v>
      </c>
      <c r="F4447" s="24">
        <v>40</v>
      </c>
      <c r="G4447" s="24"/>
    </row>
    <row r="4448" spans="3:7" ht="45" x14ac:dyDescent="0.25">
      <c r="C4448" s="25">
        <v>43242</v>
      </c>
      <c r="D4448" s="9" t="s">
        <v>188</v>
      </c>
      <c r="E4448" s="26">
        <v>4910</v>
      </c>
      <c r="F4448" s="26">
        <v>120</v>
      </c>
      <c r="G4448" s="26"/>
    </row>
    <row r="4449" spans="3:7" x14ac:dyDescent="0.25">
      <c r="C4449" s="23">
        <v>43242</v>
      </c>
      <c r="D4449" s="8" t="s">
        <v>8</v>
      </c>
      <c r="E4449" s="24">
        <v>7094</v>
      </c>
      <c r="F4449" s="24">
        <v>50</v>
      </c>
      <c r="G4449" s="24"/>
    </row>
    <row r="4450" spans="3:7" ht="30" x14ac:dyDescent="0.25">
      <c r="C4450" s="25">
        <v>43242</v>
      </c>
      <c r="D4450" s="9" t="s">
        <v>62</v>
      </c>
      <c r="E4450" s="26">
        <v>1661</v>
      </c>
      <c r="F4450" s="26">
        <v>20</v>
      </c>
      <c r="G4450" s="26"/>
    </row>
    <row r="4451" spans="3:7" ht="45" x14ac:dyDescent="0.25">
      <c r="C4451" s="23">
        <v>43242</v>
      </c>
      <c r="D4451" s="8" t="s">
        <v>221</v>
      </c>
      <c r="E4451" s="24">
        <v>4907</v>
      </c>
      <c r="F4451" s="24">
        <v>144</v>
      </c>
      <c r="G4451" s="24"/>
    </row>
    <row r="4452" spans="3:7" ht="45" x14ac:dyDescent="0.25">
      <c r="C4452" s="25">
        <v>43242</v>
      </c>
      <c r="D4452" s="9" t="s">
        <v>35</v>
      </c>
      <c r="E4452" s="26">
        <v>4911</v>
      </c>
      <c r="F4452" s="26">
        <v>144</v>
      </c>
      <c r="G4452" s="26"/>
    </row>
    <row r="4453" spans="3:7" x14ac:dyDescent="0.25">
      <c r="C4453" s="23">
        <v>43242</v>
      </c>
      <c r="D4453" s="8" t="s">
        <v>90</v>
      </c>
      <c r="E4453" s="24">
        <v>1467</v>
      </c>
      <c r="F4453" s="24"/>
      <c r="G4453" s="24">
        <v>1</v>
      </c>
    </row>
    <row r="4454" spans="3:7" ht="30" x14ac:dyDescent="0.25">
      <c r="C4454" s="25">
        <v>43242</v>
      </c>
      <c r="D4454" s="9" t="s">
        <v>166</v>
      </c>
      <c r="E4454" s="26">
        <v>822</v>
      </c>
      <c r="F4454" s="26">
        <v>4</v>
      </c>
      <c r="G4454" s="26"/>
    </row>
    <row r="4455" spans="3:7" ht="30" x14ac:dyDescent="0.25">
      <c r="C4455" s="23">
        <v>43242</v>
      </c>
      <c r="D4455" s="8" t="s">
        <v>111</v>
      </c>
      <c r="E4455" s="24">
        <v>8214</v>
      </c>
      <c r="F4455" s="24"/>
      <c r="G4455" s="24">
        <v>3</v>
      </c>
    </row>
    <row r="4456" spans="3:7" ht="30" x14ac:dyDescent="0.25">
      <c r="C4456" s="25">
        <v>43242</v>
      </c>
      <c r="D4456" s="9" t="s">
        <v>115</v>
      </c>
      <c r="E4456" s="26">
        <v>8093</v>
      </c>
      <c r="F4456" s="26">
        <v>2</v>
      </c>
      <c r="G4456" s="26"/>
    </row>
    <row r="4457" spans="3:7" ht="30" x14ac:dyDescent="0.25">
      <c r="C4457" s="23">
        <v>43242</v>
      </c>
      <c r="D4457" s="8" t="s">
        <v>266</v>
      </c>
      <c r="E4457" s="24">
        <v>7956</v>
      </c>
      <c r="F4457" s="24">
        <v>2</v>
      </c>
      <c r="G4457" s="24"/>
    </row>
    <row r="4458" spans="3:7" ht="30" x14ac:dyDescent="0.25">
      <c r="C4458" s="25">
        <v>43242</v>
      </c>
      <c r="D4458" s="9" t="s">
        <v>54</v>
      </c>
      <c r="E4458" s="26">
        <v>7825</v>
      </c>
      <c r="F4458" s="26"/>
      <c r="G4458" s="26">
        <v>1</v>
      </c>
    </row>
    <row r="4459" spans="3:7" x14ac:dyDescent="0.25">
      <c r="C4459" s="23">
        <v>43242</v>
      </c>
      <c r="D4459" s="8" t="s">
        <v>230</v>
      </c>
      <c r="E4459" s="24">
        <v>7359</v>
      </c>
      <c r="F4459" s="24"/>
      <c r="G4459" s="24">
        <v>1</v>
      </c>
    </row>
    <row r="4460" spans="3:7" x14ac:dyDescent="0.25">
      <c r="C4460" s="25">
        <v>43242</v>
      </c>
      <c r="D4460" s="9" t="s">
        <v>128</v>
      </c>
      <c r="E4460" s="26">
        <v>7358</v>
      </c>
      <c r="F4460" s="26"/>
      <c r="G4460" s="26">
        <v>1</v>
      </c>
    </row>
    <row r="4461" spans="3:7" ht="30" x14ac:dyDescent="0.25">
      <c r="C4461" s="23">
        <v>43242</v>
      </c>
      <c r="D4461" s="8" t="s">
        <v>49</v>
      </c>
      <c r="E4461" s="24">
        <v>5082</v>
      </c>
      <c r="F4461" s="24">
        <v>1000</v>
      </c>
      <c r="G4461" s="24"/>
    </row>
    <row r="4462" spans="3:7" ht="30" x14ac:dyDescent="0.25">
      <c r="C4462" s="25">
        <v>43242</v>
      </c>
      <c r="D4462" s="9" t="s">
        <v>126</v>
      </c>
      <c r="E4462" s="26">
        <v>4738</v>
      </c>
      <c r="F4462" s="26"/>
      <c r="G4462" s="26">
        <v>1</v>
      </c>
    </row>
    <row r="4463" spans="3:7" ht="30" x14ac:dyDescent="0.25">
      <c r="C4463" s="23">
        <v>43242</v>
      </c>
      <c r="D4463" s="8" t="s">
        <v>5</v>
      </c>
      <c r="E4463" s="24">
        <v>1445</v>
      </c>
      <c r="F4463" s="24"/>
      <c r="G4463" s="24">
        <v>100</v>
      </c>
    </row>
    <row r="4464" spans="3:7" ht="30" x14ac:dyDescent="0.25">
      <c r="C4464" s="25">
        <v>43242</v>
      </c>
      <c r="D4464" s="9" t="s">
        <v>319</v>
      </c>
      <c r="E4464" s="26">
        <v>4196</v>
      </c>
      <c r="F4464" s="26"/>
      <c r="G4464" s="26">
        <v>1</v>
      </c>
    </row>
    <row r="4465" spans="3:7" ht="30" x14ac:dyDescent="0.25">
      <c r="C4465" s="23">
        <v>43242</v>
      </c>
      <c r="D4465" s="8" t="s">
        <v>414</v>
      </c>
      <c r="E4465" s="24">
        <v>10094</v>
      </c>
      <c r="F4465" s="24">
        <v>2</v>
      </c>
      <c r="G4465" s="24"/>
    </row>
    <row r="4466" spans="3:7" ht="45" x14ac:dyDescent="0.25">
      <c r="C4466" s="25">
        <v>43242</v>
      </c>
      <c r="D4466" s="9" t="s">
        <v>415</v>
      </c>
      <c r="E4466" s="26">
        <v>8061</v>
      </c>
      <c r="F4466" s="26">
        <v>2</v>
      </c>
      <c r="G4466" s="26"/>
    </row>
    <row r="4467" spans="3:7" ht="45" x14ac:dyDescent="0.25">
      <c r="C4467" s="23">
        <v>43242</v>
      </c>
      <c r="D4467" s="8" t="s">
        <v>416</v>
      </c>
      <c r="E4467" s="24">
        <v>8062</v>
      </c>
      <c r="F4467" s="24">
        <v>1</v>
      </c>
      <c r="G4467" s="24"/>
    </row>
    <row r="4468" spans="3:7" ht="30" x14ac:dyDescent="0.25">
      <c r="C4468" s="25">
        <v>43242</v>
      </c>
      <c r="D4468" s="9" t="s">
        <v>417</v>
      </c>
      <c r="E4468" s="26">
        <v>8054</v>
      </c>
      <c r="F4468" s="26">
        <v>5</v>
      </c>
      <c r="G4468" s="26"/>
    </row>
    <row r="4469" spans="3:7" ht="30" x14ac:dyDescent="0.25">
      <c r="C4469" s="23">
        <v>43242</v>
      </c>
      <c r="D4469" s="8" t="s">
        <v>418</v>
      </c>
      <c r="E4469" s="24">
        <v>8506</v>
      </c>
      <c r="F4469" s="24">
        <v>1</v>
      </c>
      <c r="G4469" s="24"/>
    </row>
    <row r="4470" spans="3:7" ht="30" x14ac:dyDescent="0.25">
      <c r="C4470" s="25">
        <v>43242</v>
      </c>
      <c r="D4470" s="9" t="s">
        <v>419</v>
      </c>
      <c r="E4470" s="26">
        <v>8507</v>
      </c>
      <c r="F4470" s="26">
        <v>1</v>
      </c>
      <c r="G4470" s="26"/>
    </row>
    <row r="4471" spans="3:7" ht="30" x14ac:dyDescent="0.25">
      <c r="C4471" s="23">
        <v>43242</v>
      </c>
      <c r="D4471" s="8" t="s">
        <v>420</v>
      </c>
      <c r="E4471" s="24">
        <v>8055</v>
      </c>
      <c r="F4471" s="24">
        <v>2</v>
      </c>
      <c r="G4471" s="24"/>
    </row>
    <row r="4472" spans="3:7" ht="30" x14ac:dyDescent="0.25">
      <c r="C4472" s="25">
        <v>43242</v>
      </c>
      <c r="D4472" s="9" t="s">
        <v>421</v>
      </c>
      <c r="E4472" s="26">
        <v>9695</v>
      </c>
      <c r="F4472" s="26">
        <v>1</v>
      </c>
      <c r="G4472" s="26"/>
    </row>
    <row r="4473" spans="3:7" ht="30" x14ac:dyDescent="0.25">
      <c r="C4473" s="23">
        <v>43242</v>
      </c>
      <c r="D4473" s="8" t="s">
        <v>422</v>
      </c>
      <c r="E4473" s="24">
        <v>7908</v>
      </c>
      <c r="F4473" s="24">
        <v>1</v>
      </c>
      <c r="G4473" s="24"/>
    </row>
    <row r="4474" spans="3:7" ht="30" x14ac:dyDescent="0.25">
      <c r="C4474" s="25">
        <v>43242</v>
      </c>
      <c r="D4474" s="9" t="s">
        <v>423</v>
      </c>
      <c r="E4474" s="26">
        <v>7907</v>
      </c>
      <c r="F4474" s="26">
        <v>5</v>
      </c>
      <c r="G4474" s="26"/>
    </row>
    <row r="4475" spans="3:7" ht="30" x14ac:dyDescent="0.25">
      <c r="C4475" s="23">
        <v>43242</v>
      </c>
      <c r="D4475" s="8" t="s">
        <v>424</v>
      </c>
      <c r="E4475" s="24">
        <v>8509</v>
      </c>
      <c r="F4475" s="24">
        <v>2</v>
      </c>
      <c r="G4475" s="24"/>
    </row>
    <row r="4476" spans="3:7" ht="30" x14ac:dyDescent="0.25">
      <c r="C4476" s="25">
        <v>43242</v>
      </c>
      <c r="D4476" s="9" t="s">
        <v>425</v>
      </c>
      <c r="E4476" s="26">
        <v>8508</v>
      </c>
      <c r="F4476" s="26">
        <v>1</v>
      </c>
      <c r="G4476" s="26"/>
    </row>
    <row r="4477" spans="3:7" ht="30" x14ac:dyDescent="0.25">
      <c r="C4477" s="23">
        <v>43242</v>
      </c>
      <c r="D4477" s="8" t="s">
        <v>426</v>
      </c>
      <c r="E4477" s="24">
        <v>8555</v>
      </c>
      <c r="F4477" s="24">
        <v>3</v>
      </c>
      <c r="G4477" s="24"/>
    </row>
    <row r="4478" spans="3:7" ht="45" x14ac:dyDescent="0.25">
      <c r="C4478" s="25">
        <v>43242</v>
      </c>
      <c r="D4478" s="9" t="s">
        <v>427</v>
      </c>
      <c r="E4478" s="26">
        <v>8063</v>
      </c>
      <c r="F4478" s="26">
        <v>2</v>
      </c>
      <c r="G4478" s="26"/>
    </row>
    <row r="4479" spans="3:7" ht="30" x14ac:dyDescent="0.25">
      <c r="C4479" s="23">
        <v>43242</v>
      </c>
      <c r="D4479" s="8" t="s">
        <v>96</v>
      </c>
      <c r="E4479" s="24" t="s">
        <v>97</v>
      </c>
      <c r="F4479" s="24"/>
      <c r="G4479" s="24">
        <v>1</v>
      </c>
    </row>
    <row r="4480" spans="3:7" ht="30" x14ac:dyDescent="0.25">
      <c r="C4480" s="25">
        <v>43242</v>
      </c>
      <c r="D4480" s="9" t="s">
        <v>209</v>
      </c>
      <c r="E4480" s="26">
        <v>174</v>
      </c>
      <c r="F4480" s="26"/>
      <c r="G4480" s="26">
        <v>8</v>
      </c>
    </row>
    <row r="4481" spans="3:7" x14ac:dyDescent="0.25">
      <c r="C4481" s="23">
        <v>43242</v>
      </c>
      <c r="D4481" s="8" t="s">
        <v>406</v>
      </c>
      <c r="E4481" s="24">
        <v>8001</v>
      </c>
      <c r="F4481" s="24"/>
      <c r="G4481" s="24">
        <v>10</v>
      </c>
    </row>
    <row r="4482" spans="3:7" ht="45" x14ac:dyDescent="0.25">
      <c r="C4482" s="25">
        <v>43242</v>
      </c>
      <c r="D4482" s="9" t="s">
        <v>35</v>
      </c>
      <c r="E4482" s="26">
        <v>4911</v>
      </c>
      <c r="F4482" s="26"/>
      <c r="G4482" s="26">
        <v>12</v>
      </c>
    </row>
    <row r="4483" spans="3:7" ht="45" x14ac:dyDescent="0.25">
      <c r="C4483" s="23">
        <v>43242</v>
      </c>
      <c r="D4483" s="8" t="s">
        <v>221</v>
      </c>
      <c r="E4483" s="24">
        <v>4907</v>
      </c>
      <c r="F4483" s="24"/>
      <c r="G4483" s="24">
        <v>12</v>
      </c>
    </row>
    <row r="4484" spans="3:7" ht="45" x14ac:dyDescent="0.25">
      <c r="C4484" s="25">
        <v>43242</v>
      </c>
      <c r="D4484" s="9" t="s">
        <v>188</v>
      </c>
      <c r="E4484" s="26">
        <v>4910</v>
      </c>
      <c r="F4484" s="26"/>
      <c r="G4484" s="26">
        <v>24</v>
      </c>
    </row>
    <row r="4485" spans="3:7" ht="30" x14ac:dyDescent="0.25">
      <c r="C4485" s="23">
        <v>43242</v>
      </c>
      <c r="D4485" s="8" t="s">
        <v>33</v>
      </c>
      <c r="E4485" s="24">
        <v>392</v>
      </c>
      <c r="F4485" s="24"/>
      <c r="G4485" s="24">
        <v>1</v>
      </c>
    </row>
    <row r="4486" spans="3:7" ht="30" x14ac:dyDescent="0.25">
      <c r="C4486" s="25">
        <v>43242</v>
      </c>
      <c r="D4486" s="9" t="s">
        <v>54</v>
      </c>
      <c r="E4486" s="26">
        <v>7825</v>
      </c>
      <c r="F4486" s="26"/>
      <c r="G4486" s="26">
        <v>1</v>
      </c>
    </row>
    <row r="4487" spans="3:7" ht="30" x14ac:dyDescent="0.25">
      <c r="C4487" s="23">
        <v>43242</v>
      </c>
      <c r="D4487" s="8" t="s">
        <v>65</v>
      </c>
      <c r="E4487" s="24">
        <v>256</v>
      </c>
      <c r="F4487" s="24"/>
      <c r="G4487" s="24">
        <v>1</v>
      </c>
    </row>
    <row r="4488" spans="3:7" ht="45" x14ac:dyDescent="0.25">
      <c r="C4488" s="25">
        <v>43242</v>
      </c>
      <c r="D4488" s="9" t="s">
        <v>221</v>
      </c>
      <c r="E4488" s="26">
        <v>4907</v>
      </c>
      <c r="F4488" s="26"/>
      <c r="G4488" s="26">
        <v>24</v>
      </c>
    </row>
    <row r="4489" spans="3:7" ht="45" x14ac:dyDescent="0.25">
      <c r="C4489" s="23">
        <v>43242</v>
      </c>
      <c r="D4489" s="8" t="s">
        <v>35</v>
      </c>
      <c r="E4489" s="24">
        <v>4911</v>
      </c>
      <c r="F4489" s="24"/>
      <c r="G4489" s="24">
        <v>24</v>
      </c>
    </row>
    <row r="4490" spans="3:7" ht="45" x14ac:dyDescent="0.25">
      <c r="C4490" s="25">
        <v>43242</v>
      </c>
      <c r="D4490" s="9" t="s">
        <v>188</v>
      </c>
      <c r="E4490" s="26">
        <v>4910</v>
      </c>
      <c r="F4490" s="26"/>
      <c r="G4490" s="26">
        <v>24</v>
      </c>
    </row>
    <row r="4491" spans="3:7" ht="45" x14ac:dyDescent="0.25">
      <c r="C4491" s="23">
        <v>43242</v>
      </c>
      <c r="D4491" s="8" t="s">
        <v>233</v>
      </c>
      <c r="E4491" s="24">
        <v>4909</v>
      </c>
      <c r="F4491" s="24"/>
      <c r="G4491" s="24">
        <v>24</v>
      </c>
    </row>
    <row r="4492" spans="3:7" x14ac:dyDescent="0.25">
      <c r="C4492" s="25">
        <v>43242</v>
      </c>
      <c r="D4492" s="9" t="s">
        <v>103</v>
      </c>
      <c r="E4492" s="26">
        <v>7366</v>
      </c>
      <c r="F4492" s="26"/>
      <c r="G4492" s="26">
        <v>2</v>
      </c>
    </row>
    <row r="4493" spans="3:7" x14ac:dyDescent="0.25">
      <c r="C4493" s="23">
        <v>43242</v>
      </c>
      <c r="D4493" s="8" t="s">
        <v>11</v>
      </c>
      <c r="E4493" s="24">
        <v>5733</v>
      </c>
      <c r="F4493" s="24"/>
      <c r="G4493" s="24">
        <v>1</v>
      </c>
    </row>
    <row r="4494" spans="3:7" ht="30" x14ac:dyDescent="0.25">
      <c r="C4494" s="25">
        <v>43242</v>
      </c>
      <c r="D4494" s="9" t="s">
        <v>289</v>
      </c>
      <c r="E4494" s="26">
        <v>308</v>
      </c>
      <c r="F4494" s="26">
        <v>5</v>
      </c>
      <c r="G4494" s="26"/>
    </row>
    <row r="4495" spans="3:7" ht="30" x14ac:dyDescent="0.25">
      <c r="C4495" s="23">
        <v>43242</v>
      </c>
      <c r="D4495" s="8" t="s">
        <v>65</v>
      </c>
      <c r="E4495" s="24">
        <v>256</v>
      </c>
      <c r="F4495" s="24">
        <v>1</v>
      </c>
      <c r="G4495" s="24"/>
    </row>
    <row r="4496" spans="3:7" ht="30" x14ac:dyDescent="0.25">
      <c r="C4496" s="25">
        <v>43242</v>
      </c>
      <c r="D4496" s="9" t="s">
        <v>18</v>
      </c>
      <c r="E4496" s="26">
        <v>726</v>
      </c>
      <c r="F4496" s="26">
        <v>6</v>
      </c>
      <c r="G4496" s="26"/>
    </row>
    <row r="4497" spans="3:7" ht="30" x14ac:dyDescent="0.25">
      <c r="C4497" s="23">
        <v>43242</v>
      </c>
      <c r="D4497" s="8" t="s">
        <v>166</v>
      </c>
      <c r="E4497" s="24">
        <v>822</v>
      </c>
      <c r="F4497" s="24">
        <v>4</v>
      </c>
      <c r="G4497" s="24"/>
    </row>
    <row r="4498" spans="3:7" ht="30" x14ac:dyDescent="0.25">
      <c r="C4498" s="25">
        <v>43242</v>
      </c>
      <c r="D4498" s="9" t="s">
        <v>226</v>
      </c>
      <c r="E4498" s="26" t="s">
        <v>227</v>
      </c>
      <c r="F4498" s="26">
        <v>4</v>
      </c>
      <c r="G4498" s="26"/>
    </row>
    <row r="4499" spans="3:7" ht="30" x14ac:dyDescent="0.25">
      <c r="C4499" s="23">
        <v>43242</v>
      </c>
      <c r="D4499" s="8" t="s">
        <v>96</v>
      </c>
      <c r="E4499" s="24" t="s">
        <v>97</v>
      </c>
      <c r="F4499" s="24">
        <v>4</v>
      </c>
      <c r="G4499" s="24"/>
    </row>
    <row r="4500" spans="3:7" ht="45" x14ac:dyDescent="0.25">
      <c r="C4500" s="25">
        <v>43242</v>
      </c>
      <c r="D4500" s="9" t="s">
        <v>233</v>
      </c>
      <c r="E4500" s="26">
        <v>4909</v>
      </c>
      <c r="F4500" s="26">
        <v>60</v>
      </c>
      <c r="G4500" s="26"/>
    </row>
    <row r="4501" spans="3:7" ht="45" x14ac:dyDescent="0.25">
      <c r="C4501" s="23">
        <v>43242</v>
      </c>
      <c r="D4501" s="8" t="s">
        <v>221</v>
      </c>
      <c r="E4501" s="24">
        <v>4907</v>
      </c>
      <c r="F4501" s="24">
        <v>60</v>
      </c>
      <c r="G4501" s="24"/>
    </row>
    <row r="4502" spans="3:7" ht="45" x14ac:dyDescent="0.25">
      <c r="C4502" s="25">
        <v>43242</v>
      </c>
      <c r="D4502" s="9" t="s">
        <v>35</v>
      </c>
      <c r="E4502" s="26">
        <v>4911</v>
      </c>
      <c r="F4502" s="26">
        <v>60</v>
      </c>
      <c r="G4502" s="26"/>
    </row>
    <row r="4503" spans="3:7" ht="45" x14ac:dyDescent="0.25">
      <c r="C4503" s="23">
        <v>43242</v>
      </c>
      <c r="D4503" s="8" t="s">
        <v>188</v>
      </c>
      <c r="E4503" s="24">
        <v>4910</v>
      </c>
      <c r="F4503" s="24">
        <v>60</v>
      </c>
      <c r="G4503" s="24"/>
    </row>
    <row r="4504" spans="3:7" x14ac:dyDescent="0.25">
      <c r="C4504" s="25">
        <v>43242</v>
      </c>
      <c r="D4504" s="9" t="s">
        <v>208</v>
      </c>
      <c r="E4504" s="26">
        <v>7933</v>
      </c>
      <c r="F4504" s="26"/>
      <c r="G4504" s="26">
        <v>1</v>
      </c>
    </row>
    <row r="4505" spans="3:7" ht="45" x14ac:dyDescent="0.25">
      <c r="C4505" s="23">
        <v>43242</v>
      </c>
      <c r="D4505" s="8" t="s">
        <v>29</v>
      </c>
      <c r="E4505" s="24">
        <v>610</v>
      </c>
      <c r="F4505" s="24"/>
      <c r="G4505" s="24">
        <v>1</v>
      </c>
    </row>
    <row r="4506" spans="3:7" ht="30" x14ac:dyDescent="0.25">
      <c r="C4506" s="25">
        <v>43242</v>
      </c>
      <c r="D4506" s="9" t="s">
        <v>30</v>
      </c>
      <c r="E4506" s="26">
        <v>609</v>
      </c>
      <c r="F4506" s="26"/>
      <c r="G4506" s="26">
        <v>1</v>
      </c>
    </row>
    <row r="4507" spans="3:7" ht="30" x14ac:dyDescent="0.25">
      <c r="C4507" s="23">
        <v>43242</v>
      </c>
      <c r="D4507" s="8" t="s">
        <v>238</v>
      </c>
      <c r="E4507" s="24">
        <v>4519</v>
      </c>
      <c r="F4507" s="24"/>
      <c r="G4507" s="24">
        <v>1</v>
      </c>
    </row>
    <row r="4508" spans="3:7" ht="30" x14ac:dyDescent="0.25">
      <c r="C4508" s="25">
        <v>43242</v>
      </c>
      <c r="D4508" s="9" t="s">
        <v>240</v>
      </c>
      <c r="E4508" s="26">
        <v>4520</v>
      </c>
      <c r="F4508" s="26"/>
      <c r="G4508" s="26">
        <v>4</v>
      </c>
    </row>
    <row r="4509" spans="3:7" ht="30" x14ac:dyDescent="0.25">
      <c r="C4509" s="23">
        <v>43242</v>
      </c>
      <c r="D4509" s="8" t="s">
        <v>54</v>
      </c>
      <c r="E4509" s="24">
        <v>7825</v>
      </c>
      <c r="F4509" s="24"/>
      <c r="G4509" s="24">
        <v>1</v>
      </c>
    </row>
    <row r="4510" spans="3:7" ht="30" x14ac:dyDescent="0.25">
      <c r="C4510" s="25">
        <v>43242</v>
      </c>
      <c r="D4510" s="9" t="s">
        <v>57</v>
      </c>
      <c r="E4510" s="26">
        <v>8825</v>
      </c>
      <c r="F4510" s="26"/>
      <c r="G4510" s="26">
        <v>2</v>
      </c>
    </row>
    <row r="4511" spans="3:7" ht="30" x14ac:dyDescent="0.25">
      <c r="C4511" s="23">
        <v>43242</v>
      </c>
      <c r="D4511" s="8" t="s">
        <v>58</v>
      </c>
      <c r="E4511" s="24">
        <v>8824</v>
      </c>
      <c r="F4511" s="24"/>
      <c r="G4511" s="24">
        <v>3</v>
      </c>
    </row>
    <row r="4512" spans="3:7" ht="30" x14ac:dyDescent="0.25">
      <c r="C4512" s="25">
        <v>43242</v>
      </c>
      <c r="D4512" s="9" t="s">
        <v>167</v>
      </c>
      <c r="E4512" s="26">
        <v>1587</v>
      </c>
      <c r="F4512" s="26"/>
      <c r="G4512" s="26">
        <v>1</v>
      </c>
    </row>
    <row r="4513" spans="3:7" ht="45" x14ac:dyDescent="0.25">
      <c r="C4513" s="23">
        <v>43242</v>
      </c>
      <c r="D4513" s="8" t="s">
        <v>140</v>
      </c>
      <c r="E4513" s="24">
        <v>3622</v>
      </c>
      <c r="F4513" s="24"/>
      <c r="G4513" s="24">
        <v>12</v>
      </c>
    </row>
    <row r="4514" spans="3:7" ht="45" x14ac:dyDescent="0.25">
      <c r="C4514" s="25">
        <v>43242</v>
      </c>
      <c r="D4514" s="9" t="s">
        <v>64</v>
      </c>
      <c r="E4514" s="26">
        <v>7623</v>
      </c>
      <c r="F4514" s="26"/>
      <c r="G4514" s="26">
        <v>6</v>
      </c>
    </row>
    <row r="4515" spans="3:7" ht="45" x14ac:dyDescent="0.25">
      <c r="C4515" s="23">
        <v>43242</v>
      </c>
      <c r="D4515" s="8" t="s">
        <v>233</v>
      </c>
      <c r="E4515" s="24">
        <v>4909</v>
      </c>
      <c r="F4515" s="24"/>
      <c r="G4515" s="24">
        <v>2</v>
      </c>
    </row>
    <row r="4516" spans="3:7" ht="60" x14ac:dyDescent="0.25">
      <c r="C4516" s="25">
        <v>43242</v>
      </c>
      <c r="D4516" s="9" t="s">
        <v>81</v>
      </c>
      <c r="E4516" s="26">
        <v>8957</v>
      </c>
      <c r="F4516" s="26"/>
      <c r="G4516" s="26">
        <v>1</v>
      </c>
    </row>
    <row r="4517" spans="3:7" x14ac:dyDescent="0.25">
      <c r="C4517" s="23">
        <v>43242</v>
      </c>
      <c r="D4517" s="8" t="s">
        <v>91</v>
      </c>
      <c r="E4517" s="24">
        <v>1465</v>
      </c>
      <c r="F4517" s="24"/>
      <c r="G4517" s="24">
        <v>1</v>
      </c>
    </row>
    <row r="4518" spans="3:7" ht="30" x14ac:dyDescent="0.25">
      <c r="C4518" s="25">
        <v>43242</v>
      </c>
      <c r="D4518" s="9" t="s">
        <v>157</v>
      </c>
      <c r="E4518" s="26">
        <v>918</v>
      </c>
      <c r="F4518" s="26"/>
      <c r="G4518" s="26">
        <v>1</v>
      </c>
    </row>
    <row r="4519" spans="3:7" x14ac:dyDescent="0.25">
      <c r="C4519" s="23">
        <v>43242</v>
      </c>
      <c r="D4519" s="8" t="s">
        <v>103</v>
      </c>
      <c r="E4519" s="24">
        <v>7366</v>
      </c>
      <c r="F4519" s="24"/>
      <c r="G4519" s="24">
        <v>1</v>
      </c>
    </row>
    <row r="4520" spans="3:7" ht="30" x14ac:dyDescent="0.25">
      <c r="C4520" s="25">
        <v>43242</v>
      </c>
      <c r="D4520" s="9" t="s">
        <v>299</v>
      </c>
      <c r="E4520" s="26">
        <v>1494</v>
      </c>
      <c r="F4520" s="26"/>
      <c r="G4520" s="26">
        <v>1</v>
      </c>
    </row>
    <row r="4521" spans="3:7" ht="45" x14ac:dyDescent="0.25">
      <c r="C4521" s="23">
        <v>43242</v>
      </c>
      <c r="D4521" s="8" t="s">
        <v>88</v>
      </c>
      <c r="E4521" s="24">
        <v>4277</v>
      </c>
      <c r="F4521" s="24"/>
      <c r="G4521" s="24">
        <v>1</v>
      </c>
    </row>
    <row r="4522" spans="3:7" ht="30" x14ac:dyDescent="0.25">
      <c r="C4522" s="25">
        <v>43242</v>
      </c>
      <c r="D4522" s="9" t="s">
        <v>99</v>
      </c>
      <c r="E4522" s="26">
        <v>4275</v>
      </c>
      <c r="F4522" s="26"/>
      <c r="G4522" s="26">
        <v>1</v>
      </c>
    </row>
    <row r="4523" spans="3:7" x14ac:dyDescent="0.25">
      <c r="C4523" s="23">
        <v>43242</v>
      </c>
      <c r="D4523" s="8" t="s">
        <v>90</v>
      </c>
      <c r="E4523" s="24">
        <v>1467</v>
      </c>
      <c r="F4523" s="24"/>
      <c r="G4523" s="24">
        <v>1</v>
      </c>
    </row>
    <row r="4524" spans="3:7" ht="30" x14ac:dyDescent="0.25">
      <c r="C4524" s="25">
        <v>43242</v>
      </c>
      <c r="D4524" s="9" t="s">
        <v>71</v>
      </c>
      <c r="E4524" s="26">
        <v>1435</v>
      </c>
      <c r="F4524" s="26"/>
      <c r="G4524" s="26">
        <v>1</v>
      </c>
    </row>
    <row r="4525" spans="3:7" ht="30" x14ac:dyDescent="0.25">
      <c r="C4525" s="23">
        <v>43242</v>
      </c>
      <c r="D4525" s="8" t="s">
        <v>65</v>
      </c>
      <c r="E4525" s="24">
        <v>256</v>
      </c>
      <c r="F4525" s="24"/>
      <c r="G4525" s="24">
        <v>1</v>
      </c>
    </row>
    <row r="4526" spans="3:7" x14ac:dyDescent="0.25">
      <c r="C4526" s="25">
        <v>43242</v>
      </c>
      <c r="D4526" s="9" t="s">
        <v>103</v>
      </c>
      <c r="E4526" s="26">
        <v>7366</v>
      </c>
      <c r="F4526" s="26"/>
      <c r="G4526" s="26">
        <v>3</v>
      </c>
    </row>
    <row r="4527" spans="3:7" ht="75" x14ac:dyDescent="0.25">
      <c r="C4527" s="23">
        <v>43240</v>
      </c>
      <c r="D4527" s="8" t="s">
        <v>85</v>
      </c>
      <c r="E4527" s="24">
        <v>728</v>
      </c>
      <c r="F4527" s="24"/>
      <c r="G4527" s="24">
        <v>2</v>
      </c>
    </row>
    <row r="4528" spans="3:7" ht="30" x14ac:dyDescent="0.25">
      <c r="C4528" s="25">
        <v>43240</v>
      </c>
      <c r="D4528" s="9" t="s">
        <v>67</v>
      </c>
      <c r="E4528" s="26">
        <v>913</v>
      </c>
      <c r="F4528" s="26"/>
      <c r="G4528" s="26">
        <v>2</v>
      </c>
    </row>
    <row r="4529" spans="3:7" ht="30" x14ac:dyDescent="0.25">
      <c r="C4529" s="23">
        <v>43239</v>
      </c>
      <c r="D4529" s="8" t="s">
        <v>74</v>
      </c>
      <c r="E4529" s="24">
        <v>616</v>
      </c>
      <c r="F4529" s="24"/>
      <c r="G4529" s="24">
        <v>1</v>
      </c>
    </row>
    <row r="4530" spans="3:7" ht="30" x14ac:dyDescent="0.25">
      <c r="C4530" s="25">
        <v>43238</v>
      </c>
      <c r="D4530" s="9" t="s">
        <v>65</v>
      </c>
      <c r="E4530" s="26">
        <v>256</v>
      </c>
      <c r="F4530" s="26"/>
      <c r="G4530" s="26">
        <v>1</v>
      </c>
    </row>
    <row r="4531" spans="3:7" ht="30" x14ac:dyDescent="0.25">
      <c r="C4531" s="23">
        <v>43238</v>
      </c>
      <c r="D4531" s="8" t="s">
        <v>65</v>
      </c>
      <c r="E4531" s="24">
        <v>256</v>
      </c>
      <c r="F4531" s="24"/>
      <c r="G4531" s="24">
        <v>1</v>
      </c>
    </row>
    <row r="4532" spans="3:7" ht="45" x14ac:dyDescent="0.25">
      <c r="C4532" s="25">
        <v>43238</v>
      </c>
      <c r="D4532" s="9" t="s">
        <v>191</v>
      </c>
      <c r="E4532" s="26">
        <v>304</v>
      </c>
      <c r="F4532" s="26"/>
      <c r="G4532" s="26">
        <v>1</v>
      </c>
    </row>
    <row r="4533" spans="3:7" ht="30" x14ac:dyDescent="0.25">
      <c r="C4533" s="23">
        <v>43238</v>
      </c>
      <c r="D4533" s="8" t="s">
        <v>65</v>
      </c>
      <c r="E4533" s="24">
        <v>256</v>
      </c>
      <c r="F4533" s="24"/>
      <c r="G4533" s="24">
        <v>3</v>
      </c>
    </row>
    <row r="4534" spans="3:7" ht="30" x14ac:dyDescent="0.25">
      <c r="C4534" s="25">
        <v>43238</v>
      </c>
      <c r="D4534" s="9" t="s">
        <v>65</v>
      </c>
      <c r="E4534" s="26">
        <v>256</v>
      </c>
      <c r="F4534" s="26"/>
      <c r="G4534" s="26">
        <v>2</v>
      </c>
    </row>
    <row r="4535" spans="3:7" x14ac:dyDescent="0.25">
      <c r="C4535" s="23">
        <v>43238</v>
      </c>
      <c r="D4535" s="8" t="s">
        <v>205</v>
      </c>
      <c r="E4535" s="24">
        <v>7084</v>
      </c>
      <c r="F4535" s="24">
        <v>1</v>
      </c>
      <c r="G4535" s="24"/>
    </row>
    <row r="4536" spans="3:7" ht="45" x14ac:dyDescent="0.25">
      <c r="C4536" s="25">
        <v>43238</v>
      </c>
      <c r="D4536" s="9" t="s">
        <v>26</v>
      </c>
      <c r="E4536" s="26">
        <v>476</v>
      </c>
      <c r="F4536" s="26">
        <v>2</v>
      </c>
      <c r="G4536" s="26"/>
    </row>
    <row r="4537" spans="3:7" x14ac:dyDescent="0.25">
      <c r="C4537" s="23">
        <v>43238</v>
      </c>
      <c r="D4537" s="8" t="s">
        <v>27</v>
      </c>
      <c r="E4537" s="24">
        <v>537</v>
      </c>
      <c r="F4537" s="24">
        <v>1</v>
      </c>
      <c r="G4537" s="24"/>
    </row>
    <row r="4538" spans="3:7" ht="45" x14ac:dyDescent="0.25">
      <c r="C4538" s="25">
        <v>43238</v>
      </c>
      <c r="D4538" s="9" t="s">
        <v>28</v>
      </c>
      <c r="E4538" s="26">
        <v>608</v>
      </c>
      <c r="F4538" s="26">
        <v>4</v>
      </c>
      <c r="G4538" s="26"/>
    </row>
    <row r="4539" spans="3:7" ht="45" x14ac:dyDescent="0.25">
      <c r="C4539" s="23">
        <v>43238</v>
      </c>
      <c r="D4539" s="8" t="s">
        <v>29</v>
      </c>
      <c r="E4539" s="24">
        <v>610</v>
      </c>
      <c r="F4539" s="24">
        <v>1</v>
      </c>
      <c r="G4539" s="24"/>
    </row>
    <row r="4540" spans="3:7" ht="30" x14ac:dyDescent="0.25">
      <c r="C4540" s="25">
        <v>43238</v>
      </c>
      <c r="D4540" s="9" t="s">
        <v>30</v>
      </c>
      <c r="E4540" s="26">
        <v>609</v>
      </c>
      <c r="F4540" s="26">
        <v>4</v>
      </c>
      <c r="G4540" s="26"/>
    </row>
    <row r="4541" spans="3:7" ht="30" x14ac:dyDescent="0.25">
      <c r="C4541" s="23">
        <v>43238</v>
      </c>
      <c r="D4541" s="8" t="s">
        <v>32</v>
      </c>
      <c r="E4541" s="24">
        <v>4523</v>
      </c>
      <c r="F4541" s="24">
        <v>10</v>
      </c>
      <c r="G4541" s="24"/>
    </row>
    <row r="4542" spans="3:7" ht="30" x14ac:dyDescent="0.25">
      <c r="C4542" s="25">
        <v>43238</v>
      </c>
      <c r="D4542" s="9" t="s">
        <v>33</v>
      </c>
      <c r="E4542" s="26">
        <v>392</v>
      </c>
      <c r="F4542" s="26">
        <v>1</v>
      </c>
      <c r="G4542" s="26"/>
    </row>
    <row r="4543" spans="3:7" ht="30" x14ac:dyDescent="0.25">
      <c r="C4543" s="23">
        <v>43238</v>
      </c>
      <c r="D4543" s="8" t="s">
        <v>76</v>
      </c>
      <c r="E4543" s="24">
        <v>1429</v>
      </c>
      <c r="F4543" s="24"/>
      <c r="G4543" s="24">
        <v>1</v>
      </c>
    </row>
    <row r="4544" spans="3:7" x14ac:dyDescent="0.25">
      <c r="C4544" s="25">
        <v>43238</v>
      </c>
      <c r="D4544" s="9" t="s">
        <v>36</v>
      </c>
      <c r="E4544" s="26">
        <v>7934</v>
      </c>
      <c r="F4544" s="26"/>
      <c r="G4544" s="26">
        <v>28</v>
      </c>
    </row>
    <row r="4545" spans="3:7" ht="30" x14ac:dyDescent="0.25">
      <c r="C4545" s="23">
        <v>43238</v>
      </c>
      <c r="D4545" s="8" t="s">
        <v>211</v>
      </c>
      <c r="E4545" s="24">
        <v>9702</v>
      </c>
      <c r="F4545" s="24"/>
      <c r="G4545" s="24">
        <v>10</v>
      </c>
    </row>
    <row r="4546" spans="3:7" x14ac:dyDescent="0.25">
      <c r="C4546" s="25">
        <v>43238</v>
      </c>
      <c r="D4546" s="9" t="s">
        <v>150</v>
      </c>
      <c r="E4546" s="26">
        <v>7977</v>
      </c>
      <c r="F4546" s="26"/>
      <c r="G4546" s="26">
        <v>1</v>
      </c>
    </row>
    <row r="4547" spans="3:7" ht="30" x14ac:dyDescent="0.25">
      <c r="C4547" s="23">
        <v>43238</v>
      </c>
      <c r="D4547" s="8" t="s">
        <v>297</v>
      </c>
      <c r="E4547" s="24">
        <v>2031</v>
      </c>
      <c r="F4547" s="24">
        <v>6</v>
      </c>
      <c r="G4547" s="24"/>
    </row>
    <row r="4548" spans="3:7" ht="60" x14ac:dyDescent="0.25">
      <c r="C4548" s="25">
        <v>43238</v>
      </c>
      <c r="D4548" s="9" t="s">
        <v>86</v>
      </c>
      <c r="E4548" s="26">
        <v>727</v>
      </c>
      <c r="F4548" s="26">
        <v>1</v>
      </c>
      <c r="G4548" s="26"/>
    </row>
    <row r="4549" spans="3:7" ht="75" x14ac:dyDescent="0.25">
      <c r="C4549" s="23">
        <v>43238</v>
      </c>
      <c r="D4549" s="8" t="s">
        <v>85</v>
      </c>
      <c r="E4549" s="24">
        <v>728</v>
      </c>
      <c r="F4549" s="24"/>
      <c r="G4549" s="24">
        <v>72</v>
      </c>
    </row>
    <row r="4550" spans="3:7" ht="75" x14ac:dyDescent="0.25">
      <c r="C4550" s="25">
        <v>43238</v>
      </c>
      <c r="D4550" s="9" t="s">
        <v>38</v>
      </c>
      <c r="E4550" s="26">
        <v>551</v>
      </c>
      <c r="F4550" s="26"/>
      <c r="G4550" s="26">
        <v>54</v>
      </c>
    </row>
    <row r="4551" spans="3:7" ht="60" x14ac:dyDescent="0.25">
      <c r="C4551" s="23">
        <v>43238</v>
      </c>
      <c r="D4551" s="8" t="s">
        <v>86</v>
      </c>
      <c r="E4551" s="24">
        <v>727</v>
      </c>
      <c r="F4551" s="24"/>
      <c r="G4551" s="24">
        <v>36</v>
      </c>
    </row>
    <row r="4552" spans="3:7" ht="45" x14ac:dyDescent="0.25">
      <c r="C4552" s="25">
        <v>43238</v>
      </c>
      <c r="D4552" s="9" t="s">
        <v>246</v>
      </c>
      <c r="E4552" s="26">
        <v>10195</v>
      </c>
      <c r="F4552" s="26">
        <v>5</v>
      </c>
      <c r="G4552" s="26"/>
    </row>
    <row r="4553" spans="3:7" ht="60" x14ac:dyDescent="0.25">
      <c r="C4553" s="23">
        <v>43238</v>
      </c>
      <c r="D4553" s="8" t="s">
        <v>222</v>
      </c>
      <c r="E4553" s="24">
        <v>9028</v>
      </c>
      <c r="F4553" s="24"/>
      <c r="G4553" s="24">
        <v>1</v>
      </c>
    </row>
    <row r="4554" spans="3:7" ht="30" x14ac:dyDescent="0.25">
      <c r="C4554" s="25">
        <v>43238</v>
      </c>
      <c r="D4554" s="9" t="s">
        <v>186</v>
      </c>
      <c r="E4554" s="26">
        <v>8464</v>
      </c>
      <c r="F4554" s="26"/>
      <c r="G4554" s="26">
        <v>6</v>
      </c>
    </row>
    <row r="4555" spans="3:7" x14ac:dyDescent="0.25">
      <c r="C4555" s="23">
        <v>43238</v>
      </c>
      <c r="D4555" s="8" t="s">
        <v>205</v>
      </c>
      <c r="E4555" s="24">
        <v>7084</v>
      </c>
      <c r="F4555" s="24"/>
      <c r="G4555" s="24">
        <v>1</v>
      </c>
    </row>
    <row r="4556" spans="3:7" ht="45" x14ac:dyDescent="0.25">
      <c r="C4556" s="25">
        <v>43238</v>
      </c>
      <c r="D4556" s="9" t="s">
        <v>26</v>
      </c>
      <c r="E4556" s="26">
        <v>476</v>
      </c>
      <c r="F4556" s="26"/>
      <c r="G4556" s="26">
        <v>2</v>
      </c>
    </row>
    <row r="4557" spans="3:7" x14ac:dyDescent="0.25">
      <c r="C4557" s="23">
        <v>43238</v>
      </c>
      <c r="D4557" s="8" t="s">
        <v>27</v>
      </c>
      <c r="E4557" s="24">
        <v>537</v>
      </c>
      <c r="F4557" s="24"/>
      <c r="G4557" s="24">
        <v>1</v>
      </c>
    </row>
    <row r="4558" spans="3:7" ht="45" x14ac:dyDescent="0.25">
      <c r="C4558" s="25">
        <v>43238</v>
      </c>
      <c r="D4558" s="9" t="s">
        <v>28</v>
      </c>
      <c r="E4558" s="26">
        <v>608</v>
      </c>
      <c r="F4558" s="26"/>
      <c r="G4558" s="26">
        <v>4</v>
      </c>
    </row>
    <row r="4559" spans="3:7" ht="45" x14ac:dyDescent="0.25">
      <c r="C4559" s="23">
        <v>43238</v>
      </c>
      <c r="D4559" s="8" t="s">
        <v>29</v>
      </c>
      <c r="E4559" s="24">
        <v>610</v>
      </c>
      <c r="F4559" s="24"/>
      <c r="G4559" s="24">
        <v>1</v>
      </c>
    </row>
    <row r="4560" spans="3:7" ht="30" x14ac:dyDescent="0.25">
      <c r="C4560" s="25">
        <v>43238</v>
      </c>
      <c r="D4560" s="9" t="s">
        <v>30</v>
      </c>
      <c r="E4560" s="26">
        <v>609</v>
      </c>
      <c r="F4560" s="26"/>
      <c r="G4560" s="26">
        <v>4</v>
      </c>
    </row>
    <row r="4561" spans="3:7" ht="30" x14ac:dyDescent="0.25">
      <c r="C4561" s="23">
        <v>43238</v>
      </c>
      <c r="D4561" s="8" t="s">
        <v>32</v>
      </c>
      <c r="E4561" s="24">
        <v>4523</v>
      </c>
      <c r="F4561" s="24"/>
      <c r="G4561" s="24">
        <v>10</v>
      </c>
    </row>
    <row r="4562" spans="3:7" ht="30" x14ac:dyDescent="0.25">
      <c r="C4562" s="25">
        <v>43238</v>
      </c>
      <c r="D4562" s="9" t="s">
        <v>33</v>
      </c>
      <c r="E4562" s="26">
        <v>392</v>
      </c>
      <c r="F4562" s="26"/>
      <c r="G4562" s="26">
        <v>1</v>
      </c>
    </row>
    <row r="4563" spans="3:7" x14ac:dyDescent="0.25">
      <c r="C4563" s="23">
        <v>43238</v>
      </c>
      <c r="D4563" s="8" t="s">
        <v>103</v>
      </c>
      <c r="E4563" s="24">
        <v>7366</v>
      </c>
      <c r="F4563" s="24"/>
      <c r="G4563" s="24">
        <v>2</v>
      </c>
    </row>
    <row r="4564" spans="3:7" x14ac:dyDescent="0.25">
      <c r="C4564" s="25">
        <v>43238</v>
      </c>
      <c r="D4564" s="9" t="s">
        <v>207</v>
      </c>
      <c r="E4564" s="26">
        <v>7935</v>
      </c>
      <c r="F4564" s="26"/>
      <c r="G4564" s="26">
        <v>10</v>
      </c>
    </row>
    <row r="4565" spans="3:7" x14ac:dyDescent="0.25">
      <c r="C4565" s="23">
        <v>43238</v>
      </c>
      <c r="D4565" s="8" t="s">
        <v>36</v>
      </c>
      <c r="E4565" s="24">
        <v>7934</v>
      </c>
      <c r="F4565" s="24"/>
      <c r="G4565" s="24">
        <v>10</v>
      </c>
    </row>
    <row r="4566" spans="3:7" x14ac:dyDescent="0.25">
      <c r="C4566" s="25">
        <v>43238</v>
      </c>
      <c r="D4566" s="9" t="s">
        <v>208</v>
      </c>
      <c r="E4566" s="26">
        <v>7933</v>
      </c>
      <c r="F4566" s="26"/>
      <c r="G4566" s="26">
        <v>10</v>
      </c>
    </row>
    <row r="4567" spans="3:7" x14ac:dyDescent="0.25">
      <c r="C4567" s="23">
        <v>43238</v>
      </c>
      <c r="D4567" s="8" t="s">
        <v>37</v>
      </c>
      <c r="E4567" s="24">
        <v>7932</v>
      </c>
      <c r="F4567" s="24"/>
      <c r="G4567" s="24">
        <v>10</v>
      </c>
    </row>
    <row r="4568" spans="3:7" ht="45" x14ac:dyDescent="0.25">
      <c r="C4568" s="25">
        <v>43238</v>
      </c>
      <c r="D4568" s="9" t="s">
        <v>19</v>
      </c>
      <c r="E4568" s="26">
        <v>5709</v>
      </c>
      <c r="F4568" s="26"/>
      <c r="G4568" s="26">
        <v>100</v>
      </c>
    </row>
    <row r="4569" spans="3:7" ht="75" x14ac:dyDescent="0.25">
      <c r="C4569" s="23">
        <v>43238</v>
      </c>
      <c r="D4569" s="8" t="s">
        <v>204</v>
      </c>
      <c r="E4569" s="24">
        <v>424</v>
      </c>
      <c r="F4569" s="24"/>
      <c r="G4569" s="24">
        <v>1</v>
      </c>
    </row>
    <row r="4570" spans="3:7" ht="30" x14ac:dyDescent="0.25">
      <c r="C4570" s="25">
        <v>43238</v>
      </c>
      <c r="D4570" s="9" t="s">
        <v>291</v>
      </c>
      <c r="E4570" s="26">
        <v>579</v>
      </c>
      <c r="F4570" s="26"/>
      <c r="G4570" s="26">
        <v>50</v>
      </c>
    </row>
    <row r="4571" spans="3:7" ht="60" x14ac:dyDescent="0.25">
      <c r="C4571" s="23">
        <v>43238</v>
      </c>
      <c r="D4571" s="8" t="s">
        <v>185</v>
      </c>
      <c r="E4571" s="24">
        <v>1616</v>
      </c>
      <c r="F4571" s="24"/>
      <c r="G4571" s="24">
        <v>50</v>
      </c>
    </row>
    <row r="4572" spans="3:7" ht="30" x14ac:dyDescent="0.25">
      <c r="C4572" s="25">
        <v>43238</v>
      </c>
      <c r="D4572" s="9" t="s">
        <v>218</v>
      </c>
      <c r="E4572" s="26">
        <v>981</v>
      </c>
      <c r="F4572" s="26"/>
      <c r="G4572" s="26">
        <v>100</v>
      </c>
    </row>
    <row r="4573" spans="3:7" ht="30" x14ac:dyDescent="0.25">
      <c r="C4573" s="23">
        <v>43238</v>
      </c>
      <c r="D4573" s="8" t="s">
        <v>219</v>
      </c>
      <c r="E4573" s="24">
        <v>980</v>
      </c>
      <c r="F4573" s="24"/>
      <c r="G4573" s="24">
        <v>50</v>
      </c>
    </row>
    <row r="4574" spans="3:7" ht="30" x14ac:dyDescent="0.25">
      <c r="C4574" s="25">
        <v>43238</v>
      </c>
      <c r="D4574" s="9" t="s">
        <v>215</v>
      </c>
      <c r="E4574" s="26">
        <v>580</v>
      </c>
      <c r="F4574" s="26"/>
      <c r="G4574" s="26">
        <v>50</v>
      </c>
    </row>
    <row r="4575" spans="3:7" ht="45" x14ac:dyDescent="0.25">
      <c r="C4575" s="23">
        <v>43238</v>
      </c>
      <c r="D4575" s="8" t="s">
        <v>45</v>
      </c>
      <c r="E4575" s="24">
        <v>151</v>
      </c>
      <c r="F4575" s="24"/>
      <c r="G4575" s="24">
        <v>5</v>
      </c>
    </row>
    <row r="4576" spans="3:7" ht="45" x14ac:dyDescent="0.25">
      <c r="C4576" s="25">
        <v>43238</v>
      </c>
      <c r="D4576" s="9" t="s">
        <v>46</v>
      </c>
      <c r="E4576" s="26">
        <v>331</v>
      </c>
      <c r="F4576" s="26"/>
      <c r="G4576" s="26">
        <v>4</v>
      </c>
    </row>
    <row r="4577" spans="3:7" ht="45" x14ac:dyDescent="0.25">
      <c r="C4577" s="23">
        <v>43238</v>
      </c>
      <c r="D4577" s="8" t="s">
        <v>147</v>
      </c>
      <c r="E4577" s="24">
        <v>334</v>
      </c>
      <c r="F4577" s="24"/>
      <c r="G4577" s="24">
        <v>4</v>
      </c>
    </row>
    <row r="4578" spans="3:7" ht="45" x14ac:dyDescent="0.25">
      <c r="C4578" s="25">
        <v>43238</v>
      </c>
      <c r="D4578" s="9" t="s">
        <v>148</v>
      </c>
      <c r="E4578" s="26">
        <v>333</v>
      </c>
      <c r="F4578" s="26"/>
      <c r="G4578" s="26">
        <v>3</v>
      </c>
    </row>
    <row r="4579" spans="3:7" ht="45" x14ac:dyDescent="0.25">
      <c r="C4579" s="23">
        <v>43238</v>
      </c>
      <c r="D4579" s="8" t="s">
        <v>232</v>
      </c>
      <c r="E4579" s="24">
        <v>332</v>
      </c>
      <c r="F4579" s="24"/>
      <c r="G4579" s="24">
        <v>8</v>
      </c>
    </row>
    <row r="4580" spans="3:7" ht="30" x14ac:dyDescent="0.25">
      <c r="C4580" s="25">
        <v>43238</v>
      </c>
      <c r="D4580" s="9" t="s">
        <v>238</v>
      </c>
      <c r="E4580" s="26">
        <v>4519</v>
      </c>
      <c r="F4580" s="26"/>
      <c r="G4580" s="26">
        <v>2</v>
      </c>
    </row>
    <row r="4581" spans="3:7" ht="30" x14ac:dyDescent="0.25">
      <c r="C4581" s="23">
        <v>43238</v>
      </c>
      <c r="D4581" s="8" t="s">
        <v>240</v>
      </c>
      <c r="E4581" s="24">
        <v>4520</v>
      </c>
      <c r="F4581" s="24"/>
      <c r="G4581" s="24">
        <v>7</v>
      </c>
    </row>
    <row r="4582" spans="3:7" ht="45" x14ac:dyDescent="0.25">
      <c r="C4582" s="25">
        <v>43238</v>
      </c>
      <c r="D4582" s="9" t="s">
        <v>55</v>
      </c>
      <c r="E4582" s="26">
        <v>8385</v>
      </c>
      <c r="F4582" s="26"/>
      <c r="G4582" s="26">
        <v>1</v>
      </c>
    </row>
    <row r="4583" spans="3:7" ht="60" x14ac:dyDescent="0.25">
      <c r="C4583" s="23">
        <v>43238</v>
      </c>
      <c r="D4583" s="8" t="s">
        <v>151</v>
      </c>
      <c r="E4583" s="24">
        <v>5064</v>
      </c>
      <c r="F4583" s="24"/>
      <c r="G4583" s="24">
        <v>4</v>
      </c>
    </row>
    <row r="4584" spans="3:7" ht="30" x14ac:dyDescent="0.25">
      <c r="C4584" s="25">
        <v>43238</v>
      </c>
      <c r="D4584" s="9" t="s">
        <v>57</v>
      </c>
      <c r="E4584" s="26">
        <v>8825</v>
      </c>
      <c r="F4584" s="26"/>
      <c r="G4584" s="26">
        <v>2</v>
      </c>
    </row>
    <row r="4585" spans="3:7" ht="30" x14ac:dyDescent="0.25">
      <c r="C4585" s="23">
        <v>43238</v>
      </c>
      <c r="D4585" s="8" t="s">
        <v>58</v>
      </c>
      <c r="E4585" s="24">
        <v>8824</v>
      </c>
      <c r="F4585" s="24"/>
      <c r="G4585" s="24">
        <v>1</v>
      </c>
    </row>
    <row r="4586" spans="3:7" ht="30" x14ac:dyDescent="0.25">
      <c r="C4586" s="25">
        <v>43238</v>
      </c>
      <c r="D4586" s="9" t="s">
        <v>59</v>
      </c>
      <c r="E4586" s="26">
        <v>8823</v>
      </c>
      <c r="F4586" s="26"/>
      <c r="G4586" s="26">
        <v>2</v>
      </c>
    </row>
    <row r="4587" spans="3:7" x14ac:dyDescent="0.25">
      <c r="C4587" s="23">
        <v>43238</v>
      </c>
      <c r="D4587" s="8" t="s">
        <v>60</v>
      </c>
      <c r="E4587" s="24">
        <v>7085</v>
      </c>
      <c r="F4587" s="24"/>
      <c r="G4587" s="24">
        <v>3</v>
      </c>
    </row>
    <row r="4588" spans="3:7" ht="30" x14ac:dyDescent="0.25">
      <c r="C4588" s="25">
        <v>43238</v>
      </c>
      <c r="D4588" s="9" t="s">
        <v>167</v>
      </c>
      <c r="E4588" s="26">
        <v>1587</v>
      </c>
      <c r="F4588" s="26"/>
      <c r="G4588" s="26">
        <v>2</v>
      </c>
    </row>
    <row r="4589" spans="3:7" ht="45" x14ac:dyDescent="0.25">
      <c r="C4589" s="23">
        <v>43238</v>
      </c>
      <c r="D4589" s="8" t="s">
        <v>26</v>
      </c>
      <c r="E4589" s="24">
        <v>476</v>
      </c>
      <c r="F4589" s="24"/>
      <c r="G4589" s="24">
        <v>2</v>
      </c>
    </row>
    <row r="4590" spans="3:7" ht="45" x14ac:dyDescent="0.25">
      <c r="C4590" s="25">
        <v>43238</v>
      </c>
      <c r="D4590" s="9" t="s">
        <v>140</v>
      </c>
      <c r="E4590" s="26">
        <v>3622</v>
      </c>
      <c r="F4590" s="26"/>
      <c r="G4590" s="26">
        <v>12</v>
      </c>
    </row>
    <row r="4591" spans="3:7" ht="45" x14ac:dyDescent="0.25">
      <c r="C4591" s="23">
        <v>43238</v>
      </c>
      <c r="D4591" s="8" t="s">
        <v>64</v>
      </c>
      <c r="E4591" s="24">
        <v>7623</v>
      </c>
      <c r="F4591" s="24"/>
      <c r="G4591" s="24">
        <v>12</v>
      </c>
    </row>
    <row r="4592" spans="3:7" ht="30" x14ac:dyDescent="0.25">
      <c r="C4592" s="25">
        <v>43238</v>
      </c>
      <c r="D4592" s="9" t="s">
        <v>21</v>
      </c>
      <c r="E4592" s="26">
        <v>4864</v>
      </c>
      <c r="F4592" s="26"/>
      <c r="G4592" s="26">
        <v>2</v>
      </c>
    </row>
    <row r="4593" spans="3:7" ht="45" x14ac:dyDescent="0.25">
      <c r="C4593" s="23">
        <v>43238</v>
      </c>
      <c r="D4593" s="8" t="s">
        <v>253</v>
      </c>
      <c r="E4593" s="24">
        <v>482</v>
      </c>
      <c r="F4593" s="24"/>
      <c r="G4593" s="24">
        <v>1</v>
      </c>
    </row>
    <row r="4594" spans="3:7" ht="45" x14ac:dyDescent="0.25">
      <c r="C4594" s="25">
        <v>43238</v>
      </c>
      <c r="D4594" s="9" t="s">
        <v>407</v>
      </c>
      <c r="E4594" s="26">
        <v>4923</v>
      </c>
      <c r="F4594" s="26"/>
      <c r="G4594" s="26">
        <v>50</v>
      </c>
    </row>
    <row r="4595" spans="3:7" ht="45" x14ac:dyDescent="0.25">
      <c r="C4595" s="23">
        <v>43237</v>
      </c>
      <c r="D4595" s="8" t="s">
        <v>258</v>
      </c>
      <c r="E4595" s="24">
        <v>8844</v>
      </c>
      <c r="F4595" s="24"/>
      <c r="G4595" s="24">
        <v>1</v>
      </c>
    </row>
    <row r="4596" spans="3:7" ht="30" x14ac:dyDescent="0.25">
      <c r="C4596" s="25">
        <v>43237</v>
      </c>
      <c r="D4596" s="9" t="s">
        <v>298</v>
      </c>
      <c r="E4596" s="26">
        <v>10057</v>
      </c>
      <c r="F4596" s="26"/>
      <c r="G4596" s="26">
        <v>1</v>
      </c>
    </row>
    <row r="4597" spans="3:7" ht="30" x14ac:dyDescent="0.25">
      <c r="C4597" s="23">
        <v>43237</v>
      </c>
      <c r="D4597" s="8" t="s">
        <v>102</v>
      </c>
      <c r="E4597" s="24">
        <v>919</v>
      </c>
      <c r="F4597" s="24"/>
      <c r="G4597" s="24">
        <v>2</v>
      </c>
    </row>
    <row r="4598" spans="3:7" ht="30" x14ac:dyDescent="0.25">
      <c r="C4598" s="25">
        <v>43237</v>
      </c>
      <c r="D4598" s="9" t="s">
        <v>157</v>
      </c>
      <c r="E4598" s="26">
        <v>918</v>
      </c>
      <c r="F4598" s="26"/>
      <c r="G4598" s="26">
        <v>5</v>
      </c>
    </row>
    <row r="4599" spans="3:7" ht="45" x14ac:dyDescent="0.25">
      <c r="C4599" s="23">
        <v>43237</v>
      </c>
      <c r="D4599" s="8" t="s">
        <v>401</v>
      </c>
      <c r="E4599" s="24">
        <v>9546</v>
      </c>
      <c r="F4599" s="24"/>
      <c r="G4599" s="24">
        <v>2</v>
      </c>
    </row>
    <row r="4600" spans="3:7" ht="45" x14ac:dyDescent="0.25">
      <c r="C4600" s="25">
        <v>43237</v>
      </c>
      <c r="D4600" s="9" t="s">
        <v>64</v>
      </c>
      <c r="E4600" s="26">
        <v>7623</v>
      </c>
      <c r="F4600" s="26"/>
      <c r="G4600" s="26">
        <v>1</v>
      </c>
    </row>
    <row r="4601" spans="3:7" ht="45" x14ac:dyDescent="0.25">
      <c r="C4601" s="23">
        <v>43237</v>
      </c>
      <c r="D4601" s="8" t="s">
        <v>98</v>
      </c>
      <c r="E4601" s="24">
        <v>3629</v>
      </c>
      <c r="F4601" s="24"/>
      <c r="G4601" s="24">
        <v>1</v>
      </c>
    </row>
    <row r="4602" spans="3:7" ht="30" x14ac:dyDescent="0.25">
      <c r="C4602" s="25">
        <v>43237</v>
      </c>
      <c r="D4602" s="9" t="s">
        <v>139</v>
      </c>
      <c r="E4602" s="26">
        <v>3628</v>
      </c>
      <c r="F4602" s="26">
        <v>1</v>
      </c>
      <c r="G4602" s="26"/>
    </row>
    <row r="4603" spans="3:7" ht="45" x14ac:dyDescent="0.25">
      <c r="C4603" s="23">
        <v>43237</v>
      </c>
      <c r="D4603" s="8" t="s">
        <v>140</v>
      </c>
      <c r="E4603" s="24">
        <v>3622</v>
      </c>
      <c r="F4603" s="24">
        <v>15</v>
      </c>
      <c r="G4603" s="24"/>
    </row>
    <row r="4604" spans="3:7" ht="30" x14ac:dyDescent="0.25">
      <c r="C4604" s="25">
        <v>43237</v>
      </c>
      <c r="D4604" s="9" t="s">
        <v>76</v>
      </c>
      <c r="E4604" s="26">
        <v>1429</v>
      </c>
      <c r="F4604" s="26"/>
      <c r="G4604" s="26">
        <v>17</v>
      </c>
    </row>
    <row r="4605" spans="3:7" ht="30" x14ac:dyDescent="0.25">
      <c r="C4605" s="23">
        <v>43237</v>
      </c>
      <c r="D4605" s="8" t="s">
        <v>77</v>
      </c>
      <c r="E4605" s="24">
        <v>1428</v>
      </c>
      <c r="F4605" s="24"/>
      <c r="G4605" s="24">
        <v>44</v>
      </c>
    </row>
    <row r="4606" spans="3:7" ht="30" x14ac:dyDescent="0.25">
      <c r="C4606" s="25">
        <v>43237</v>
      </c>
      <c r="D4606" s="9" t="s">
        <v>142</v>
      </c>
      <c r="E4606" s="26">
        <v>1426</v>
      </c>
      <c r="F4606" s="26"/>
      <c r="G4606" s="26">
        <v>34</v>
      </c>
    </row>
    <row r="4607" spans="3:7" x14ac:dyDescent="0.25">
      <c r="C4607" s="23">
        <v>43237</v>
      </c>
      <c r="D4607" s="8" t="s">
        <v>20</v>
      </c>
      <c r="E4607" s="24">
        <v>1335</v>
      </c>
      <c r="F4607" s="24"/>
      <c r="G4607" s="24">
        <v>3</v>
      </c>
    </row>
    <row r="4608" spans="3:7" ht="30" x14ac:dyDescent="0.25">
      <c r="C4608" s="25">
        <v>43237</v>
      </c>
      <c r="D4608" s="9" t="s">
        <v>67</v>
      </c>
      <c r="E4608" s="26">
        <v>913</v>
      </c>
      <c r="F4608" s="26"/>
      <c r="G4608" s="26">
        <v>1</v>
      </c>
    </row>
    <row r="4609" spans="3:7" ht="30" x14ac:dyDescent="0.25">
      <c r="C4609" s="23">
        <v>43237</v>
      </c>
      <c r="D4609" s="8" t="s">
        <v>73</v>
      </c>
      <c r="E4609" s="24">
        <v>912</v>
      </c>
      <c r="F4609" s="24"/>
      <c r="G4609" s="24">
        <v>5</v>
      </c>
    </row>
    <row r="4610" spans="3:7" ht="30" x14ac:dyDescent="0.25">
      <c r="C4610" s="25">
        <v>43237</v>
      </c>
      <c r="D4610" s="9" t="s">
        <v>75</v>
      </c>
      <c r="E4610" s="26">
        <v>658</v>
      </c>
      <c r="F4610" s="26"/>
      <c r="G4610" s="26">
        <v>22</v>
      </c>
    </row>
    <row r="4611" spans="3:7" ht="30" x14ac:dyDescent="0.25">
      <c r="C4611" s="23">
        <v>43237</v>
      </c>
      <c r="D4611" s="8" t="s">
        <v>74</v>
      </c>
      <c r="E4611" s="24">
        <v>616</v>
      </c>
      <c r="F4611" s="24"/>
      <c r="G4611" s="24">
        <v>1</v>
      </c>
    </row>
    <row r="4612" spans="3:7" x14ac:dyDescent="0.25">
      <c r="C4612" s="25">
        <v>43237</v>
      </c>
      <c r="D4612" s="9" t="s">
        <v>34</v>
      </c>
      <c r="E4612" s="26">
        <v>520</v>
      </c>
      <c r="F4612" s="26"/>
      <c r="G4612" s="26">
        <v>10</v>
      </c>
    </row>
    <row r="4613" spans="3:7" ht="45" x14ac:dyDescent="0.25">
      <c r="C4613" s="23">
        <v>43237</v>
      </c>
      <c r="D4613" s="8" t="s">
        <v>26</v>
      </c>
      <c r="E4613" s="24">
        <v>476</v>
      </c>
      <c r="F4613" s="24">
        <v>3</v>
      </c>
      <c r="G4613" s="24"/>
    </row>
    <row r="4614" spans="3:7" ht="30" x14ac:dyDescent="0.25">
      <c r="C4614" s="25">
        <v>43237</v>
      </c>
      <c r="D4614" s="9" t="s">
        <v>146</v>
      </c>
      <c r="E4614" s="26">
        <v>450</v>
      </c>
      <c r="F4614" s="26"/>
      <c r="G4614" s="26">
        <v>111</v>
      </c>
    </row>
    <row r="4615" spans="3:7" ht="45" x14ac:dyDescent="0.25">
      <c r="C4615" s="23">
        <v>43237</v>
      </c>
      <c r="D4615" s="8" t="s">
        <v>147</v>
      </c>
      <c r="E4615" s="24">
        <v>334</v>
      </c>
      <c r="F4615" s="24">
        <v>13</v>
      </c>
      <c r="G4615" s="24"/>
    </row>
    <row r="4616" spans="3:7" ht="45" x14ac:dyDescent="0.25">
      <c r="C4616" s="25">
        <v>43237</v>
      </c>
      <c r="D4616" s="9" t="s">
        <v>232</v>
      </c>
      <c r="E4616" s="26">
        <v>332</v>
      </c>
      <c r="F4616" s="26"/>
      <c r="G4616" s="26">
        <v>31</v>
      </c>
    </row>
    <row r="4617" spans="3:7" ht="45" x14ac:dyDescent="0.25">
      <c r="C4617" s="23">
        <v>43237</v>
      </c>
      <c r="D4617" s="8" t="s">
        <v>46</v>
      </c>
      <c r="E4617" s="24">
        <v>331</v>
      </c>
      <c r="F4617" s="24">
        <v>4</v>
      </c>
      <c r="G4617" s="24"/>
    </row>
    <row r="4618" spans="3:7" x14ac:dyDescent="0.25">
      <c r="C4618" s="25">
        <v>43237</v>
      </c>
      <c r="D4618" s="9" t="s">
        <v>63</v>
      </c>
      <c r="E4618" s="26">
        <v>268</v>
      </c>
      <c r="F4618" s="26"/>
      <c r="G4618" s="26">
        <v>1</v>
      </c>
    </row>
    <row r="4619" spans="3:7" ht="30" x14ac:dyDescent="0.25">
      <c r="C4619" s="23">
        <v>43237</v>
      </c>
      <c r="D4619" s="8" t="s">
        <v>25</v>
      </c>
      <c r="E4619" s="24">
        <v>238</v>
      </c>
      <c r="F4619" s="24"/>
      <c r="G4619" s="24">
        <v>574</v>
      </c>
    </row>
    <row r="4620" spans="3:7" ht="45" x14ac:dyDescent="0.25">
      <c r="C4620" s="25">
        <v>43237</v>
      </c>
      <c r="D4620" s="9" t="s">
        <v>45</v>
      </c>
      <c r="E4620" s="26">
        <v>151</v>
      </c>
      <c r="F4620" s="26">
        <v>3</v>
      </c>
      <c r="G4620" s="26"/>
    </row>
    <row r="4621" spans="3:7" ht="60" x14ac:dyDescent="0.25">
      <c r="C4621" s="23">
        <v>43237</v>
      </c>
      <c r="D4621" s="8" t="s">
        <v>81</v>
      </c>
      <c r="E4621" s="24">
        <v>8957</v>
      </c>
      <c r="F4621" s="24"/>
      <c r="G4621" s="24">
        <v>1</v>
      </c>
    </row>
    <row r="4622" spans="3:7" ht="30" x14ac:dyDescent="0.25">
      <c r="C4622" s="25">
        <v>43237</v>
      </c>
      <c r="D4622" s="9" t="s">
        <v>195</v>
      </c>
      <c r="E4622" s="26">
        <v>8314</v>
      </c>
      <c r="F4622" s="26"/>
      <c r="G4622" s="26">
        <v>1</v>
      </c>
    </row>
    <row r="4623" spans="3:7" x14ac:dyDescent="0.25">
      <c r="C4623" s="23">
        <v>43237</v>
      </c>
      <c r="D4623" s="8" t="s">
        <v>149</v>
      </c>
      <c r="E4623" s="24">
        <v>7979</v>
      </c>
      <c r="F4623" s="24">
        <v>1</v>
      </c>
      <c r="G4623" s="24"/>
    </row>
    <row r="4624" spans="3:7" ht="45" x14ac:dyDescent="0.25">
      <c r="C4624" s="25">
        <v>43237</v>
      </c>
      <c r="D4624" s="9" t="s">
        <v>70</v>
      </c>
      <c r="E4624" s="26">
        <v>5112</v>
      </c>
      <c r="F4624" s="26"/>
      <c r="G4624" s="26">
        <v>2</v>
      </c>
    </row>
    <row r="4625" spans="3:7" ht="60" x14ac:dyDescent="0.25">
      <c r="C4625" s="23">
        <v>43237</v>
      </c>
      <c r="D4625" s="8" t="s">
        <v>151</v>
      </c>
      <c r="E4625" s="24">
        <v>5064</v>
      </c>
      <c r="F4625" s="24"/>
      <c r="G4625" s="24">
        <v>6</v>
      </c>
    </row>
    <row r="4626" spans="3:7" ht="30" x14ac:dyDescent="0.25">
      <c r="C4626" s="25">
        <v>43237</v>
      </c>
      <c r="D4626" s="9" t="s">
        <v>22</v>
      </c>
      <c r="E4626" s="26">
        <v>4330</v>
      </c>
      <c r="F4626" s="26"/>
      <c r="G4626" s="26">
        <v>2</v>
      </c>
    </row>
    <row r="4627" spans="3:7" ht="30" x14ac:dyDescent="0.25">
      <c r="C4627" s="23">
        <v>43237</v>
      </c>
      <c r="D4627" s="8" t="s">
        <v>152</v>
      </c>
      <c r="E4627" s="24">
        <v>4280</v>
      </c>
      <c r="F4627" s="24">
        <v>1</v>
      </c>
      <c r="G4627" s="24"/>
    </row>
    <row r="4628" spans="3:7" ht="45" x14ac:dyDescent="0.25">
      <c r="C4628" s="25">
        <v>43237</v>
      </c>
      <c r="D4628" s="9" t="s">
        <v>88</v>
      </c>
      <c r="E4628" s="26">
        <v>4277</v>
      </c>
      <c r="F4628" s="26"/>
      <c r="G4628" s="26">
        <v>1</v>
      </c>
    </row>
    <row r="4629" spans="3:7" ht="30" x14ac:dyDescent="0.25">
      <c r="C4629" s="23">
        <v>43237</v>
      </c>
      <c r="D4629" s="8" t="s">
        <v>99</v>
      </c>
      <c r="E4629" s="24">
        <v>4275</v>
      </c>
      <c r="F4629" s="24"/>
      <c r="G4629" s="24">
        <v>2</v>
      </c>
    </row>
    <row r="4630" spans="3:7" ht="30" x14ac:dyDescent="0.25">
      <c r="C4630" s="25">
        <v>43237</v>
      </c>
      <c r="D4630" s="9" t="s">
        <v>319</v>
      </c>
      <c r="E4630" s="26">
        <v>4196</v>
      </c>
      <c r="F4630" s="26"/>
      <c r="G4630" s="26">
        <v>1</v>
      </c>
    </row>
    <row r="4631" spans="3:7" ht="30" x14ac:dyDescent="0.25">
      <c r="C4631" s="23">
        <v>43237</v>
      </c>
      <c r="D4631" s="8" t="s">
        <v>87</v>
      </c>
      <c r="E4631" s="24">
        <v>2221</v>
      </c>
      <c r="F4631" s="24">
        <v>3</v>
      </c>
      <c r="G4631" s="24"/>
    </row>
    <row r="4632" spans="3:7" ht="60" x14ac:dyDescent="0.25">
      <c r="C4632" s="25">
        <v>43237</v>
      </c>
      <c r="D4632" s="9" t="s">
        <v>428</v>
      </c>
      <c r="E4632" s="26">
        <v>1469</v>
      </c>
      <c r="F4632" s="26"/>
      <c r="G4632" s="26">
        <v>1</v>
      </c>
    </row>
    <row r="4633" spans="3:7" x14ac:dyDescent="0.25">
      <c r="C4633" s="23">
        <v>43237</v>
      </c>
      <c r="D4633" s="8" t="s">
        <v>90</v>
      </c>
      <c r="E4633" s="24">
        <v>1467</v>
      </c>
      <c r="F4633" s="24"/>
      <c r="G4633" s="24">
        <v>1</v>
      </c>
    </row>
    <row r="4634" spans="3:7" x14ac:dyDescent="0.25">
      <c r="C4634" s="25">
        <v>43237</v>
      </c>
      <c r="D4634" s="9" t="s">
        <v>91</v>
      </c>
      <c r="E4634" s="26">
        <v>1465</v>
      </c>
      <c r="F4634" s="26"/>
      <c r="G4634" s="26">
        <v>1</v>
      </c>
    </row>
    <row r="4635" spans="3:7" ht="30" x14ac:dyDescent="0.25">
      <c r="C4635" s="23">
        <v>43237</v>
      </c>
      <c r="D4635" s="8" t="s">
        <v>71</v>
      </c>
      <c r="E4635" s="24">
        <v>1435</v>
      </c>
      <c r="F4635" s="24"/>
      <c r="G4635" s="24">
        <v>3</v>
      </c>
    </row>
    <row r="4636" spans="3:7" ht="30" x14ac:dyDescent="0.25">
      <c r="C4636" s="25">
        <v>43237</v>
      </c>
      <c r="D4636" s="9" t="s">
        <v>92</v>
      </c>
      <c r="E4636" s="26">
        <v>1007</v>
      </c>
      <c r="F4636" s="26">
        <v>1</v>
      </c>
      <c r="G4636" s="26"/>
    </row>
    <row r="4637" spans="3:7" ht="30" x14ac:dyDescent="0.25">
      <c r="C4637" s="23">
        <v>43237</v>
      </c>
      <c r="D4637" s="8" t="s">
        <v>102</v>
      </c>
      <c r="E4637" s="24">
        <v>919</v>
      </c>
      <c r="F4637" s="24"/>
      <c r="G4637" s="24">
        <v>3</v>
      </c>
    </row>
    <row r="4638" spans="3:7" ht="30" x14ac:dyDescent="0.25">
      <c r="C4638" s="25">
        <v>43237</v>
      </c>
      <c r="D4638" s="9" t="s">
        <v>157</v>
      </c>
      <c r="E4638" s="26">
        <v>918</v>
      </c>
      <c r="F4638" s="26"/>
      <c r="G4638" s="26">
        <v>2</v>
      </c>
    </row>
    <row r="4639" spans="3:7" ht="45" x14ac:dyDescent="0.25">
      <c r="C4639" s="23">
        <v>43237</v>
      </c>
      <c r="D4639" s="8" t="s">
        <v>202</v>
      </c>
      <c r="E4639" s="24">
        <v>693</v>
      </c>
      <c r="F4639" s="24"/>
      <c r="G4639" s="24">
        <v>2</v>
      </c>
    </row>
    <row r="4640" spans="3:7" ht="30" x14ac:dyDescent="0.25">
      <c r="C4640" s="25">
        <v>43237</v>
      </c>
      <c r="D4640" s="9" t="s">
        <v>106</v>
      </c>
      <c r="E4640" s="26">
        <v>309</v>
      </c>
      <c r="F4640" s="26"/>
      <c r="G4640" s="26">
        <v>1</v>
      </c>
    </row>
    <row r="4641" spans="3:7" ht="30" x14ac:dyDescent="0.25">
      <c r="C4641" s="23">
        <v>43237</v>
      </c>
      <c r="D4641" s="8" t="s">
        <v>77</v>
      </c>
      <c r="E4641" s="24">
        <v>1428</v>
      </c>
      <c r="F4641" s="24"/>
      <c r="G4641" s="24">
        <v>10</v>
      </c>
    </row>
    <row r="4642" spans="3:7" x14ac:dyDescent="0.25">
      <c r="C4642" s="25">
        <v>43237</v>
      </c>
      <c r="D4642" s="9" t="s">
        <v>103</v>
      </c>
      <c r="E4642" s="26">
        <v>7366</v>
      </c>
      <c r="F4642" s="26"/>
      <c r="G4642" s="26">
        <v>1</v>
      </c>
    </row>
    <row r="4643" spans="3:7" ht="30" x14ac:dyDescent="0.25">
      <c r="C4643" s="23">
        <v>43237</v>
      </c>
      <c r="D4643" s="8" t="s">
        <v>96</v>
      </c>
      <c r="E4643" s="24" t="s">
        <v>97</v>
      </c>
      <c r="F4643" s="24"/>
      <c r="G4643" s="24">
        <v>1</v>
      </c>
    </row>
    <row r="4644" spans="3:7" ht="30" x14ac:dyDescent="0.25">
      <c r="C4644" s="25">
        <v>43237</v>
      </c>
      <c r="D4644" s="9" t="s">
        <v>309</v>
      </c>
      <c r="E4644" s="26">
        <v>4925</v>
      </c>
      <c r="F4644" s="26"/>
      <c r="G4644" s="26">
        <v>49</v>
      </c>
    </row>
    <row r="4645" spans="3:7" ht="30" x14ac:dyDescent="0.25">
      <c r="C4645" s="23">
        <v>43237</v>
      </c>
      <c r="D4645" s="8" t="s">
        <v>429</v>
      </c>
      <c r="E4645" s="24">
        <v>4924</v>
      </c>
      <c r="F4645" s="24"/>
      <c r="G4645" s="24">
        <v>50</v>
      </c>
    </row>
    <row r="4646" spans="3:7" x14ac:dyDescent="0.25">
      <c r="C4646" s="25">
        <v>43237</v>
      </c>
      <c r="D4646" s="9" t="s">
        <v>90</v>
      </c>
      <c r="E4646" s="26">
        <v>1467</v>
      </c>
      <c r="F4646" s="26"/>
      <c r="G4646" s="26">
        <v>2</v>
      </c>
    </row>
    <row r="4647" spans="3:7" ht="30" x14ac:dyDescent="0.25">
      <c r="C4647" s="23">
        <v>43237</v>
      </c>
      <c r="D4647" s="8" t="s">
        <v>76</v>
      </c>
      <c r="E4647" s="24">
        <v>1429</v>
      </c>
      <c r="F4647" s="24"/>
      <c r="G4647" s="24">
        <v>30</v>
      </c>
    </row>
    <row r="4648" spans="3:7" ht="30" x14ac:dyDescent="0.25">
      <c r="C4648" s="25">
        <v>43237</v>
      </c>
      <c r="D4648" s="9" t="s">
        <v>73</v>
      </c>
      <c r="E4648" s="26">
        <v>912</v>
      </c>
      <c r="F4648" s="26"/>
      <c r="G4648" s="26">
        <v>2</v>
      </c>
    </row>
    <row r="4649" spans="3:7" ht="45" x14ac:dyDescent="0.25">
      <c r="C4649" s="23">
        <v>43237</v>
      </c>
      <c r="D4649" s="8" t="s">
        <v>191</v>
      </c>
      <c r="E4649" s="24">
        <v>304</v>
      </c>
      <c r="F4649" s="24"/>
      <c r="G4649" s="24">
        <v>6</v>
      </c>
    </row>
    <row r="4650" spans="3:7" ht="30" x14ac:dyDescent="0.25">
      <c r="C4650" s="25">
        <v>43237</v>
      </c>
      <c r="D4650" s="9" t="s">
        <v>430</v>
      </c>
      <c r="E4650" s="26">
        <v>4893</v>
      </c>
      <c r="F4650" s="26">
        <v>2</v>
      </c>
      <c r="G4650" s="26"/>
    </row>
    <row r="4651" spans="3:7" ht="60" x14ac:dyDescent="0.25">
      <c r="C4651" s="23">
        <v>43237</v>
      </c>
      <c r="D4651" s="8" t="s">
        <v>81</v>
      </c>
      <c r="E4651" s="24">
        <v>8957</v>
      </c>
      <c r="F4651" s="24"/>
      <c r="G4651" s="24">
        <v>1</v>
      </c>
    </row>
    <row r="4652" spans="3:7" ht="45" x14ac:dyDescent="0.25">
      <c r="C4652" s="25">
        <v>43237</v>
      </c>
      <c r="D4652" s="9" t="s">
        <v>188</v>
      </c>
      <c r="E4652" s="26">
        <v>4910</v>
      </c>
      <c r="F4652" s="26"/>
      <c r="G4652" s="26">
        <v>1</v>
      </c>
    </row>
    <row r="4653" spans="3:7" ht="30" x14ac:dyDescent="0.25">
      <c r="C4653" s="23">
        <v>43237</v>
      </c>
      <c r="D4653" s="8" t="s">
        <v>76</v>
      </c>
      <c r="E4653" s="24">
        <v>1429</v>
      </c>
      <c r="F4653" s="24"/>
      <c r="G4653" s="24">
        <v>30</v>
      </c>
    </row>
    <row r="4654" spans="3:7" ht="30" x14ac:dyDescent="0.25">
      <c r="C4654" s="25">
        <v>43237</v>
      </c>
      <c r="D4654" s="9" t="s">
        <v>77</v>
      </c>
      <c r="E4654" s="26">
        <v>1428</v>
      </c>
      <c r="F4654" s="26"/>
      <c r="G4654" s="26">
        <v>30</v>
      </c>
    </row>
    <row r="4655" spans="3:7" ht="30" x14ac:dyDescent="0.25">
      <c r="C4655" s="23">
        <v>43237</v>
      </c>
      <c r="D4655" s="8" t="s">
        <v>5</v>
      </c>
      <c r="E4655" s="24">
        <v>1445</v>
      </c>
      <c r="F4655" s="24"/>
      <c r="G4655" s="24">
        <v>100</v>
      </c>
    </row>
    <row r="4656" spans="3:7" ht="30" x14ac:dyDescent="0.25">
      <c r="C4656" s="25">
        <v>43237</v>
      </c>
      <c r="D4656" s="9" t="s">
        <v>218</v>
      </c>
      <c r="E4656" s="26">
        <v>981</v>
      </c>
      <c r="F4656" s="26"/>
      <c r="G4656" s="26">
        <v>50</v>
      </c>
    </row>
    <row r="4657" spans="3:7" ht="30" x14ac:dyDescent="0.25">
      <c r="C4657" s="23">
        <v>43237</v>
      </c>
      <c r="D4657" s="8" t="s">
        <v>341</v>
      </c>
      <c r="E4657" s="24">
        <v>983</v>
      </c>
      <c r="F4657" s="24"/>
      <c r="G4657" s="24">
        <v>50</v>
      </c>
    </row>
    <row r="4658" spans="3:7" ht="30" x14ac:dyDescent="0.25">
      <c r="C4658" s="25">
        <v>43237</v>
      </c>
      <c r="D4658" s="9" t="s">
        <v>219</v>
      </c>
      <c r="E4658" s="26">
        <v>980</v>
      </c>
      <c r="F4658" s="26"/>
      <c r="G4658" s="26">
        <v>50</v>
      </c>
    </row>
    <row r="4659" spans="3:7" ht="30" x14ac:dyDescent="0.25">
      <c r="C4659" s="23">
        <v>43237</v>
      </c>
      <c r="D4659" s="8" t="s">
        <v>220</v>
      </c>
      <c r="E4659" s="24">
        <v>979</v>
      </c>
      <c r="F4659" s="24"/>
      <c r="G4659" s="24">
        <v>50</v>
      </c>
    </row>
    <row r="4660" spans="3:7" ht="30" x14ac:dyDescent="0.25">
      <c r="C4660" s="25">
        <v>43237</v>
      </c>
      <c r="D4660" s="9" t="s">
        <v>317</v>
      </c>
      <c r="E4660" s="26">
        <v>982</v>
      </c>
      <c r="F4660" s="26"/>
      <c r="G4660" s="26">
        <v>50</v>
      </c>
    </row>
    <row r="4661" spans="3:7" ht="30" x14ac:dyDescent="0.25">
      <c r="C4661" s="23">
        <v>43237</v>
      </c>
      <c r="D4661" s="8" t="s">
        <v>340</v>
      </c>
      <c r="E4661" s="24">
        <v>985</v>
      </c>
      <c r="F4661" s="24"/>
      <c r="G4661" s="24">
        <v>9</v>
      </c>
    </row>
    <row r="4662" spans="3:7" ht="45" x14ac:dyDescent="0.25">
      <c r="C4662" s="25">
        <v>43237</v>
      </c>
      <c r="D4662" s="9" t="s">
        <v>41</v>
      </c>
      <c r="E4662" s="26">
        <v>765</v>
      </c>
      <c r="F4662" s="26"/>
      <c r="G4662" s="26">
        <v>1</v>
      </c>
    </row>
    <row r="4663" spans="3:7" ht="30" x14ac:dyDescent="0.25">
      <c r="C4663" s="23">
        <v>43237</v>
      </c>
      <c r="D4663" s="8" t="s">
        <v>77</v>
      </c>
      <c r="E4663" s="24">
        <v>1428</v>
      </c>
      <c r="F4663" s="24"/>
      <c r="G4663" s="24">
        <v>8</v>
      </c>
    </row>
    <row r="4664" spans="3:7" ht="30" x14ac:dyDescent="0.25">
      <c r="C4664" s="25">
        <v>43237</v>
      </c>
      <c r="D4664" s="9" t="s">
        <v>226</v>
      </c>
      <c r="E4664" s="26" t="s">
        <v>227</v>
      </c>
      <c r="F4664" s="26"/>
      <c r="G4664" s="26">
        <v>1</v>
      </c>
    </row>
    <row r="4665" spans="3:7" ht="30" x14ac:dyDescent="0.25">
      <c r="C4665" s="23">
        <v>43237</v>
      </c>
      <c r="D4665" s="8" t="s">
        <v>87</v>
      </c>
      <c r="E4665" s="24">
        <v>2221</v>
      </c>
      <c r="F4665" s="24"/>
      <c r="G4665" s="24">
        <v>2</v>
      </c>
    </row>
    <row r="4666" spans="3:7" ht="30" x14ac:dyDescent="0.25">
      <c r="C4666" s="25">
        <v>43236</v>
      </c>
      <c r="D4666" s="9" t="s">
        <v>5</v>
      </c>
      <c r="E4666" s="26">
        <v>1445</v>
      </c>
      <c r="F4666" s="26"/>
      <c r="G4666" s="26">
        <v>100</v>
      </c>
    </row>
    <row r="4667" spans="3:7" x14ac:dyDescent="0.25">
      <c r="C4667" s="23">
        <v>43236</v>
      </c>
      <c r="D4667" s="8" t="s">
        <v>83</v>
      </c>
      <c r="E4667" s="24">
        <v>842</v>
      </c>
      <c r="F4667" s="24"/>
      <c r="G4667" s="24">
        <v>8</v>
      </c>
    </row>
    <row r="4668" spans="3:7" x14ac:dyDescent="0.25">
      <c r="C4668" s="25">
        <v>43236</v>
      </c>
      <c r="D4668" s="9" t="s">
        <v>83</v>
      </c>
      <c r="E4668" s="26">
        <v>842</v>
      </c>
      <c r="F4668" s="26"/>
      <c r="G4668" s="26">
        <v>1</v>
      </c>
    </row>
    <row r="4669" spans="3:7" ht="45" x14ac:dyDescent="0.25">
      <c r="C4669" s="23">
        <v>43236</v>
      </c>
      <c r="D4669" s="8" t="s">
        <v>191</v>
      </c>
      <c r="E4669" s="24">
        <v>304</v>
      </c>
      <c r="F4669" s="24"/>
      <c r="G4669" s="24">
        <v>1</v>
      </c>
    </row>
    <row r="4670" spans="3:7" ht="30" x14ac:dyDescent="0.25">
      <c r="C4670" s="25">
        <v>43236</v>
      </c>
      <c r="D4670" s="9" t="s">
        <v>73</v>
      </c>
      <c r="E4670" s="26">
        <v>912</v>
      </c>
      <c r="F4670" s="26"/>
      <c r="G4670" s="26">
        <v>1</v>
      </c>
    </row>
    <row r="4671" spans="3:7" ht="30" x14ac:dyDescent="0.25">
      <c r="C4671" s="23">
        <v>43235</v>
      </c>
      <c r="D4671" s="8" t="s">
        <v>76</v>
      </c>
      <c r="E4671" s="24">
        <v>1429</v>
      </c>
      <c r="F4671" s="24"/>
      <c r="G4671" s="24">
        <v>2</v>
      </c>
    </row>
    <row r="4672" spans="3:7" ht="45" x14ac:dyDescent="0.25">
      <c r="C4672" s="25">
        <v>43235</v>
      </c>
      <c r="D4672" s="9" t="s">
        <v>148</v>
      </c>
      <c r="E4672" s="26">
        <v>333</v>
      </c>
      <c r="F4672" s="26">
        <v>21</v>
      </c>
      <c r="G4672" s="26"/>
    </row>
    <row r="4673" spans="3:7" ht="30" x14ac:dyDescent="0.25">
      <c r="C4673" s="23">
        <v>43235</v>
      </c>
      <c r="D4673" s="8" t="s">
        <v>100</v>
      </c>
      <c r="E4673" s="24" t="s">
        <v>101</v>
      </c>
      <c r="F4673" s="24"/>
      <c r="G4673" s="24">
        <v>1</v>
      </c>
    </row>
    <row r="4674" spans="3:7" ht="45" x14ac:dyDescent="0.25">
      <c r="C4674" s="25">
        <v>43235</v>
      </c>
      <c r="D4674" s="9" t="s">
        <v>161</v>
      </c>
      <c r="E4674" s="26">
        <v>588</v>
      </c>
      <c r="F4674" s="26"/>
      <c r="G4674" s="26">
        <v>1</v>
      </c>
    </row>
    <row r="4675" spans="3:7" ht="30" x14ac:dyDescent="0.25">
      <c r="C4675" s="23">
        <v>43235</v>
      </c>
      <c r="D4675" s="8" t="s">
        <v>65</v>
      </c>
      <c r="E4675" s="24">
        <v>256</v>
      </c>
      <c r="F4675" s="24"/>
      <c r="G4675" s="24">
        <v>1</v>
      </c>
    </row>
    <row r="4676" spans="3:7" ht="30" x14ac:dyDescent="0.25">
      <c r="C4676" s="25">
        <v>43235</v>
      </c>
      <c r="D4676" s="9" t="s">
        <v>44</v>
      </c>
      <c r="E4676" s="26">
        <v>188</v>
      </c>
      <c r="F4676" s="26"/>
      <c r="G4676" s="26">
        <v>50</v>
      </c>
    </row>
    <row r="4677" spans="3:7" ht="30" x14ac:dyDescent="0.25">
      <c r="C4677" s="23">
        <v>43235</v>
      </c>
      <c r="D4677" s="8" t="s">
        <v>42</v>
      </c>
      <c r="E4677" s="24">
        <v>187</v>
      </c>
      <c r="F4677" s="24"/>
      <c r="G4677" s="24">
        <v>50</v>
      </c>
    </row>
    <row r="4678" spans="3:7" ht="30" x14ac:dyDescent="0.25">
      <c r="C4678" s="25">
        <v>43235</v>
      </c>
      <c r="D4678" s="9" t="s">
        <v>218</v>
      </c>
      <c r="E4678" s="26">
        <v>981</v>
      </c>
      <c r="F4678" s="26"/>
      <c r="G4678" s="26">
        <v>50</v>
      </c>
    </row>
    <row r="4679" spans="3:7" ht="30" x14ac:dyDescent="0.25">
      <c r="C4679" s="23">
        <v>43235</v>
      </c>
      <c r="D4679" s="8" t="s">
        <v>219</v>
      </c>
      <c r="E4679" s="24">
        <v>980</v>
      </c>
      <c r="F4679" s="24"/>
      <c r="G4679" s="24">
        <v>50</v>
      </c>
    </row>
    <row r="4680" spans="3:7" ht="30" x14ac:dyDescent="0.25">
      <c r="C4680" s="25">
        <v>43235</v>
      </c>
      <c r="D4680" s="9" t="s">
        <v>220</v>
      </c>
      <c r="E4680" s="26">
        <v>979</v>
      </c>
      <c r="F4680" s="26"/>
      <c r="G4680" s="26">
        <v>50</v>
      </c>
    </row>
    <row r="4681" spans="3:7" ht="45" x14ac:dyDescent="0.25">
      <c r="C4681" s="23">
        <v>43235</v>
      </c>
      <c r="D4681" s="8" t="s">
        <v>61</v>
      </c>
      <c r="E4681" s="24">
        <v>874</v>
      </c>
      <c r="F4681" s="24"/>
      <c r="G4681" s="24">
        <v>1</v>
      </c>
    </row>
    <row r="4682" spans="3:7" ht="30" x14ac:dyDescent="0.25">
      <c r="C4682" s="25">
        <v>43235</v>
      </c>
      <c r="D4682" s="9" t="s">
        <v>54</v>
      </c>
      <c r="E4682" s="26">
        <v>7825</v>
      </c>
      <c r="F4682" s="26"/>
      <c r="G4682" s="26">
        <v>1</v>
      </c>
    </row>
    <row r="4683" spans="3:7" ht="45" x14ac:dyDescent="0.25">
      <c r="C4683" s="23">
        <v>43235</v>
      </c>
      <c r="D4683" s="8" t="s">
        <v>26</v>
      </c>
      <c r="E4683" s="24">
        <v>476</v>
      </c>
      <c r="F4683" s="24"/>
      <c r="G4683" s="24">
        <v>1</v>
      </c>
    </row>
    <row r="4684" spans="3:7" x14ac:dyDescent="0.25">
      <c r="C4684" s="25">
        <v>43235</v>
      </c>
      <c r="D4684" s="9" t="s">
        <v>34</v>
      </c>
      <c r="E4684" s="26">
        <v>520</v>
      </c>
      <c r="F4684" s="26"/>
      <c r="G4684" s="26">
        <v>1</v>
      </c>
    </row>
    <row r="4685" spans="3:7" ht="45" x14ac:dyDescent="0.25">
      <c r="C4685" s="23">
        <v>43235</v>
      </c>
      <c r="D4685" s="8" t="s">
        <v>35</v>
      </c>
      <c r="E4685" s="24">
        <v>4911</v>
      </c>
      <c r="F4685" s="24"/>
      <c r="G4685" s="24">
        <v>10</v>
      </c>
    </row>
    <row r="4686" spans="3:7" x14ac:dyDescent="0.25">
      <c r="C4686" s="25">
        <v>43235</v>
      </c>
      <c r="D4686" s="9" t="s">
        <v>234</v>
      </c>
      <c r="E4686" s="26">
        <v>8000</v>
      </c>
      <c r="F4686" s="26"/>
      <c r="G4686" s="26">
        <v>10</v>
      </c>
    </row>
    <row r="4687" spans="3:7" x14ac:dyDescent="0.25">
      <c r="C4687" s="23">
        <v>43235</v>
      </c>
      <c r="D4687" s="8" t="s">
        <v>206</v>
      </c>
      <c r="E4687" s="24">
        <v>7999</v>
      </c>
      <c r="F4687" s="24"/>
      <c r="G4687" s="24">
        <v>10</v>
      </c>
    </row>
    <row r="4688" spans="3:7" x14ac:dyDescent="0.25">
      <c r="C4688" s="25">
        <v>43235</v>
      </c>
      <c r="D4688" s="9" t="s">
        <v>235</v>
      </c>
      <c r="E4688" s="26">
        <v>7998</v>
      </c>
      <c r="F4688" s="26"/>
      <c r="G4688" s="26">
        <v>10</v>
      </c>
    </row>
    <row r="4689" spans="3:7" ht="45" x14ac:dyDescent="0.25">
      <c r="C4689" s="23">
        <v>43235</v>
      </c>
      <c r="D4689" s="8" t="s">
        <v>221</v>
      </c>
      <c r="E4689" s="24">
        <v>4907</v>
      </c>
      <c r="F4689" s="24"/>
      <c r="G4689" s="24">
        <v>12</v>
      </c>
    </row>
    <row r="4690" spans="3:7" x14ac:dyDescent="0.25">
      <c r="C4690" s="25">
        <v>43235</v>
      </c>
      <c r="D4690" s="9" t="s">
        <v>36</v>
      </c>
      <c r="E4690" s="26">
        <v>7934</v>
      </c>
      <c r="F4690" s="26"/>
      <c r="G4690" s="26">
        <v>10</v>
      </c>
    </row>
    <row r="4691" spans="3:7" x14ac:dyDescent="0.25">
      <c r="C4691" s="23">
        <v>43235</v>
      </c>
      <c r="D4691" s="8" t="s">
        <v>389</v>
      </c>
      <c r="E4691" s="24">
        <v>7931</v>
      </c>
      <c r="F4691" s="24"/>
      <c r="G4691" s="24">
        <v>10</v>
      </c>
    </row>
    <row r="4692" spans="3:7" ht="45" x14ac:dyDescent="0.25">
      <c r="C4692" s="25">
        <v>43235</v>
      </c>
      <c r="D4692" s="9" t="s">
        <v>338</v>
      </c>
      <c r="E4692" s="26">
        <v>5340</v>
      </c>
      <c r="F4692" s="26"/>
      <c r="G4692" s="26">
        <v>100</v>
      </c>
    </row>
    <row r="4693" spans="3:7" ht="30" x14ac:dyDescent="0.25">
      <c r="C4693" s="23">
        <v>43235</v>
      </c>
      <c r="D4693" s="8" t="s">
        <v>42</v>
      </c>
      <c r="E4693" s="24">
        <v>187</v>
      </c>
      <c r="F4693" s="24"/>
      <c r="G4693" s="24">
        <v>100</v>
      </c>
    </row>
    <row r="4694" spans="3:7" ht="45" x14ac:dyDescent="0.25">
      <c r="C4694" s="25">
        <v>43235</v>
      </c>
      <c r="D4694" s="9" t="s">
        <v>43</v>
      </c>
      <c r="E4694" s="26">
        <v>767</v>
      </c>
      <c r="F4694" s="26"/>
      <c r="G4694" s="26">
        <v>1</v>
      </c>
    </row>
    <row r="4695" spans="3:7" ht="30" x14ac:dyDescent="0.25">
      <c r="C4695" s="23">
        <v>43235</v>
      </c>
      <c r="D4695" s="8" t="s">
        <v>44</v>
      </c>
      <c r="E4695" s="24">
        <v>188</v>
      </c>
      <c r="F4695" s="24"/>
      <c r="G4695" s="24">
        <v>50</v>
      </c>
    </row>
    <row r="4696" spans="3:7" ht="45" x14ac:dyDescent="0.25">
      <c r="C4696" s="25">
        <v>43235</v>
      </c>
      <c r="D4696" s="9" t="s">
        <v>45</v>
      </c>
      <c r="E4696" s="26">
        <v>151</v>
      </c>
      <c r="F4696" s="26"/>
      <c r="G4696" s="26">
        <v>2</v>
      </c>
    </row>
    <row r="4697" spans="3:7" ht="45" x14ac:dyDescent="0.25">
      <c r="C4697" s="23">
        <v>43235</v>
      </c>
      <c r="D4697" s="8" t="s">
        <v>46</v>
      </c>
      <c r="E4697" s="24">
        <v>331</v>
      </c>
      <c r="F4697" s="24"/>
      <c r="G4697" s="24">
        <v>4</v>
      </c>
    </row>
    <row r="4698" spans="3:7" ht="45" x14ac:dyDescent="0.25">
      <c r="C4698" s="25">
        <v>43235</v>
      </c>
      <c r="D4698" s="9" t="s">
        <v>148</v>
      </c>
      <c r="E4698" s="26">
        <v>333</v>
      </c>
      <c r="F4698" s="26"/>
      <c r="G4698" s="26">
        <v>3</v>
      </c>
    </row>
    <row r="4699" spans="3:7" ht="45" x14ac:dyDescent="0.25">
      <c r="C4699" s="23">
        <v>43235</v>
      </c>
      <c r="D4699" s="8" t="s">
        <v>232</v>
      </c>
      <c r="E4699" s="24">
        <v>332</v>
      </c>
      <c r="F4699" s="24"/>
      <c r="G4699" s="24">
        <v>3</v>
      </c>
    </row>
    <row r="4700" spans="3:7" x14ac:dyDescent="0.25">
      <c r="C4700" s="25">
        <v>43235</v>
      </c>
      <c r="D4700" s="9" t="s">
        <v>83</v>
      </c>
      <c r="E4700" s="26">
        <v>842</v>
      </c>
      <c r="F4700" s="26"/>
      <c r="G4700" s="26">
        <v>8</v>
      </c>
    </row>
    <row r="4701" spans="3:7" ht="30" x14ac:dyDescent="0.25">
      <c r="C4701" s="23">
        <v>43235</v>
      </c>
      <c r="D4701" s="8" t="s">
        <v>65</v>
      </c>
      <c r="E4701" s="24">
        <v>256</v>
      </c>
      <c r="F4701" s="24"/>
      <c r="G4701" s="24">
        <v>2</v>
      </c>
    </row>
    <row r="4702" spans="3:7" x14ac:dyDescent="0.25">
      <c r="C4702" s="25">
        <v>43235</v>
      </c>
      <c r="D4702" s="9" t="s">
        <v>90</v>
      </c>
      <c r="E4702" s="26">
        <v>1467</v>
      </c>
      <c r="F4702" s="26"/>
      <c r="G4702" s="26">
        <v>3</v>
      </c>
    </row>
    <row r="4703" spans="3:7" ht="30" x14ac:dyDescent="0.25">
      <c r="C4703" s="23">
        <v>43235</v>
      </c>
      <c r="D4703" s="8" t="s">
        <v>65</v>
      </c>
      <c r="E4703" s="24">
        <v>256</v>
      </c>
      <c r="F4703" s="24"/>
      <c r="G4703" s="24">
        <v>2</v>
      </c>
    </row>
    <row r="4704" spans="3:7" x14ac:dyDescent="0.25">
      <c r="C4704" s="25">
        <v>43235</v>
      </c>
      <c r="D4704" s="9" t="s">
        <v>83</v>
      </c>
      <c r="E4704" s="26">
        <v>842</v>
      </c>
      <c r="F4704" s="26"/>
      <c r="G4704" s="26">
        <v>1</v>
      </c>
    </row>
    <row r="4705" spans="3:7" ht="30" x14ac:dyDescent="0.25">
      <c r="C4705" s="23">
        <v>43235</v>
      </c>
      <c r="D4705" s="8" t="s">
        <v>30</v>
      </c>
      <c r="E4705" s="24">
        <v>609</v>
      </c>
      <c r="F4705" s="24"/>
      <c r="G4705" s="24">
        <v>1</v>
      </c>
    </row>
    <row r="4706" spans="3:7" ht="45" x14ac:dyDescent="0.25">
      <c r="C4706" s="25">
        <v>43235</v>
      </c>
      <c r="D4706" s="9" t="s">
        <v>28</v>
      </c>
      <c r="E4706" s="26">
        <v>608</v>
      </c>
      <c r="F4706" s="26"/>
      <c r="G4706" s="26">
        <v>1</v>
      </c>
    </row>
    <row r="4707" spans="3:7" ht="30" x14ac:dyDescent="0.25">
      <c r="C4707" s="23">
        <v>43235</v>
      </c>
      <c r="D4707" s="8" t="s">
        <v>259</v>
      </c>
      <c r="E4707" s="24">
        <v>644</v>
      </c>
      <c r="F4707" s="24"/>
      <c r="G4707" s="24">
        <v>1</v>
      </c>
    </row>
    <row r="4708" spans="3:7" x14ac:dyDescent="0.25">
      <c r="C4708" s="25">
        <v>43235</v>
      </c>
      <c r="D4708" s="9" t="s">
        <v>237</v>
      </c>
      <c r="E4708" s="26">
        <v>643</v>
      </c>
      <c r="F4708" s="26"/>
      <c r="G4708" s="26">
        <v>1</v>
      </c>
    </row>
    <row r="4709" spans="3:7" ht="30" x14ac:dyDescent="0.25">
      <c r="C4709" s="23">
        <v>43235</v>
      </c>
      <c r="D4709" s="8" t="s">
        <v>238</v>
      </c>
      <c r="E4709" s="24">
        <v>4519</v>
      </c>
      <c r="F4709" s="24"/>
      <c r="G4709" s="24">
        <v>1</v>
      </c>
    </row>
    <row r="4710" spans="3:7" ht="30" x14ac:dyDescent="0.25">
      <c r="C4710" s="25">
        <v>43235</v>
      </c>
      <c r="D4710" s="9" t="s">
        <v>239</v>
      </c>
      <c r="E4710" s="26">
        <v>615</v>
      </c>
      <c r="F4710" s="26"/>
      <c r="G4710" s="26">
        <v>1</v>
      </c>
    </row>
    <row r="4711" spans="3:7" ht="30" x14ac:dyDescent="0.25">
      <c r="C4711" s="23">
        <v>43235</v>
      </c>
      <c r="D4711" s="8" t="s">
        <v>240</v>
      </c>
      <c r="E4711" s="24">
        <v>4520</v>
      </c>
      <c r="F4711" s="24"/>
      <c r="G4711" s="24">
        <v>1</v>
      </c>
    </row>
    <row r="4712" spans="3:7" ht="30" x14ac:dyDescent="0.25">
      <c r="C4712" s="25">
        <v>43235</v>
      </c>
      <c r="D4712" s="9" t="s">
        <v>54</v>
      </c>
      <c r="E4712" s="26">
        <v>7825</v>
      </c>
      <c r="F4712" s="26"/>
      <c r="G4712" s="26">
        <v>1</v>
      </c>
    </row>
    <row r="4713" spans="3:7" ht="45" x14ac:dyDescent="0.25">
      <c r="C4713" s="23">
        <v>43235</v>
      </c>
      <c r="D4713" s="8" t="s">
        <v>55</v>
      </c>
      <c r="E4713" s="24">
        <v>8385</v>
      </c>
      <c r="F4713" s="24"/>
      <c r="G4713" s="24">
        <v>2</v>
      </c>
    </row>
    <row r="4714" spans="3:7" ht="30" x14ac:dyDescent="0.25">
      <c r="C4714" s="25">
        <v>43235</v>
      </c>
      <c r="D4714" s="9" t="s">
        <v>57</v>
      </c>
      <c r="E4714" s="26">
        <v>8825</v>
      </c>
      <c r="F4714" s="26"/>
      <c r="G4714" s="26">
        <v>1</v>
      </c>
    </row>
    <row r="4715" spans="3:7" ht="30" x14ac:dyDescent="0.25">
      <c r="C4715" s="23">
        <v>43235</v>
      </c>
      <c r="D4715" s="8" t="s">
        <v>405</v>
      </c>
      <c r="E4715" s="24">
        <v>8822</v>
      </c>
      <c r="F4715" s="24"/>
      <c r="G4715" s="24">
        <v>1</v>
      </c>
    </row>
    <row r="4716" spans="3:7" ht="45" x14ac:dyDescent="0.25">
      <c r="C4716" s="13">
        <v>43235</v>
      </c>
      <c r="D4716" s="5" t="s">
        <v>35</v>
      </c>
      <c r="E4716" s="14">
        <v>4911</v>
      </c>
      <c r="F4716" s="14"/>
      <c r="G4716" s="14">
        <v>12</v>
      </c>
    </row>
    <row r="4717" spans="3:7" x14ac:dyDescent="0.25">
      <c r="C4717" s="11">
        <v>43235</v>
      </c>
      <c r="D4717" s="4" t="s">
        <v>60</v>
      </c>
      <c r="E4717" s="12">
        <v>7085</v>
      </c>
      <c r="F4717" s="12"/>
      <c r="G4717" s="12">
        <v>4</v>
      </c>
    </row>
    <row r="4718" spans="3:7" ht="30" x14ac:dyDescent="0.25">
      <c r="C4718" s="13">
        <v>43235</v>
      </c>
      <c r="D4718" s="5" t="s">
        <v>62</v>
      </c>
      <c r="E4718" s="14">
        <v>1661</v>
      </c>
      <c r="F4718" s="14"/>
      <c r="G4718" s="14">
        <v>4</v>
      </c>
    </row>
    <row r="4719" spans="3:7" ht="45" x14ac:dyDescent="0.25">
      <c r="C4719" s="11">
        <v>43235</v>
      </c>
      <c r="D4719" s="4" t="s">
        <v>9</v>
      </c>
      <c r="E4719" s="12">
        <v>180</v>
      </c>
      <c r="F4719" s="12"/>
      <c r="G4719" s="12">
        <v>10</v>
      </c>
    </row>
    <row r="4720" spans="3:7" ht="30" x14ac:dyDescent="0.25">
      <c r="C4720" s="13">
        <v>43235</v>
      </c>
      <c r="D4720" s="5" t="s">
        <v>32</v>
      </c>
      <c r="E4720" s="14">
        <v>4523</v>
      </c>
      <c r="F4720" s="14"/>
      <c r="G4720" s="14">
        <v>10</v>
      </c>
    </row>
    <row r="4721" spans="3:7" ht="30" x14ac:dyDescent="0.25">
      <c r="C4721" s="11">
        <v>43235</v>
      </c>
      <c r="D4721" s="4" t="s">
        <v>392</v>
      </c>
      <c r="E4721" s="12">
        <v>4524</v>
      </c>
      <c r="F4721" s="12"/>
      <c r="G4721" s="12">
        <v>10</v>
      </c>
    </row>
    <row r="4722" spans="3:7" ht="45" x14ac:dyDescent="0.25">
      <c r="C4722" s="13">
        <v>43235</v>
      </c>
      <c r="D4722" s="5" t="s">
        <v>19</v>
      </c>
      <c r="E4722" s="14">
        <v>5709</v>
      </c>
      <c r="F4722" s="14"/>
      <c r="G4722" s="14">
        <v>300</v>
      </c>
    </row>
    <row r="4723" spans="3:7" ht="30" x14ac:dyDescent="0.25">
      <c r="C4723" s="11">
        <v>43235</v>
      </c>
      <c r="D4723" s="4" t="s">
        <v>167</v>
      </c>
      <c r="E4723" s="12">
        <v>1587</v>
      </c>
      <c r="F4723" s="12"/>
      <c r="G4723" s="12">
        <v>1</v>
      </c>
    </row>
    <row r="4724" spans="3:7" ht="30" x14ac:dyDescent="0.25">
      <c r="C4724" s="13">
        <v>43235</v>
      </c>
      <c r="D4724" s="5" t="s">
        <v>18</v>
      </c>
      <c r="E4724" s="14">
        <v>726</v>
      </c>
      <c r="F4724" s="14"/>
      <c r="G4724" s="14">
        <v>1</v>
      </c>
    </row>
    <row r="4725" spans="3:7" ht="45" x14ac:dyDescent="0.25">
      <c r="C4725" s="11">
        <v>43235</v>
      </c>
      <c r="D4725" s="4" t="s">
        <v>64</v>
      </c>
      <c r="E4725" s="12">
        <v>7623</v>
      </c>
      <c r="F4725" s="12"/>
      <c r="G4725" s="12">
        <v>12</v>
      </c>
    </row>
    <row r="4726" spans="3:7" x14ac:dyDescent="0.25">
      <c r="C4726" s="13">
        <v>43235</v>
      </c>
      <c r="D4726" s="5" t="s">
        <v>230</v>
      </c>
      <c r="E4726" s="14">
        <v>7359</v>
      </c>
      <c r="F4726" s="14"/>
      <c r="G4726" s="14">
        <v>2</v>
      </c>
    </row>
    <row r="4727" spans="3:7" x14ac:dyDescent="0.25">
      <c r="C4727" s="11">
        <v>43235</v>
      </c>
      <c r="D4727" s="4" t="s">
        <v>90</v>
      </c>
      <c r="E4727" s="12">
        <v>1467</v>
      </c>
      <c r="F4727" s="12"/>
      <c r="G4727" s="12">
        <v>1</v>
      </c>
    </row>
    <row r="4728" spans="3:7" ht="60" x14ac:dyDescent="0.25">
      <c r="C4728" s="13">
        <v>43235</v>
      </c>
      <c r="D4728" s="5" t="s">
        <v>95</v>
      </c>
      <c r="E4728" s="14">
        <v>305</v>
      </c>
      <c r="F4728" s="14"/>
      <c r="G4728" s="14">
        <v>25</v>
      </c>
    </row>
    <row r="4729" spans="3:7" ht="30" x14ac:dyDescent="0.25">
      <c r="C4729" s="11">
        <v>43235</v>
      </c>
      <c r="D4729" s="4" t="s">
        <v>186</v>
      </c>
      <c r="E4729" s="12">
        <v>8464</v>
      </c>
      <c r="F4729" s="12">
        <v>36</v>
      </c>
      <c r="G4729" s="12"/>
    </row>
    <row r="4730" spans="3:7" ht="75" x14ac:dyDescent="0.25">
      <c r="C4730" s="13">
        <v>43235</v>
      </c>
      <c r="D4730" s="5" t="s">
        <v>84</v>
      </c>
      <c r="E4730" s="14">
        <v>462</v>
      </c>
      <c r="F4730" s="14">
        <v>6</v>
      </c>
      <c r="G4730" s="14"/>
    </row>
    <row r="4731" spans="3:7" ht="30" x14ac:dyDescent="0.25">
      <c r="C4731" s="11">
        <v>43235</v>
      </c>
      <c r="D4731" s="4" t="s">
        <v>42</v>
      </c>
      <c r="E4731" s="12">
        <v>187</v>
      </c>
      <c r="F4731" s="12">
        <v>1000</v>
      </c>
      <c r="G4731" s="12"/>
    </row>
    <row r="4732" spans="3:7" ht="30" x14ac:dyDescent="0.25">
      <c r="C4732" s="13">
        <v>43235</v>
      </c>
      <c r="D4732" s="5" t="s">
        <v>65</v>
      </c>
      <c r="E4732" s="14">
        <v>256</v>
      </c>
      <c r="F4732" s="14"/>
      <c r="G4732" s="14">
        <v>2</v>
      </c>
    </row>
    <row r="4733" spans="3:7" ht="45" x14ac:dyDescent="0.25">
      <c r="C4733" s="11">
        <v>43235</v>
      </c>
      <c r="D4733" s="4" t="s">
        <v>64</v>
      </c>
      <c r="E4733" s="12">
        <v>7623</v>
      </c>
      <c r="F4733" s="12">
        <v>144</v>
      </c>
      <c r="G4733" s="12"/>
    </row>
    <row r="4734" spans="3:7" ht="30" x14ac:dyDescent="0.25">
      <c r="C4734" s="13">
        <v>43235</v>
      </c>
      <c r="D4734" s="5" t="s">
        <v>65</v>
      </c>
      <c r="E4734" s="14">
        <v>256</v>
      </c>
      <c r="F4734" s="14">
        <v>10</v>
      </c>
      <c r="G4734" s="14"/>
    </row>
    <row r="4735" spans="3:7" ht="30" x14ac:dyDescent="0.25">
      <c r="C4735" s="11">
        <v>43235</v>
      </c>
      <c r="D4735" s="4" t="s">
        <v>65</v>
      </c>
      <c r="E4735" s="12">
        <v>256</v>
      </c>
      <c r="F4735" s="12">
        <v>40</v>
      </c>
      <c r="G4735" s="12"/>
    </row>
    <row r="4736" spans="3:7" ht="30" x14ac:dyDescent="0.25">
      <c r="C4736" s="13">
        <v>43235</v>
      </c>
      <c r="D4736" s="5" t="s">
        <v>76</v>
      </c>
      <c r="E4736" s="14">
        <v>1429</v>
      </c>
      <c r="F4736" s="14">
        <v>200</v>
      </c>
      <c r="G4736" s="14"/>
    </row>
    <row r="4737" spans="3:7" ht="30" x14ac:dyDescent="0.25">
      <c r="C4737" s="11">
        <v>43235</v>
      </c>
      <c r="D4737" s="4" t="s">
        <v>102</v>
      </c>
      <c r="E4737" s="12">
        <v>919</v>
      </c>
      <c r="F4737" s="12"/>
      <c r="G4737" s="12">
        <v>1</v>
      </c>
    </row>
    <row r="4738" spans="3:7" ht="30" x14ac:dyDescent="0.25">
      <c r="C4738" s="13">
        <v>43235</v>
      </c>
      <c r="D4738" s="5" t="s">
        <v>157</v>
      </c>
      <c r="E4738" s="14">
        <v>918</v>
      </c>
      <c r="F4738" s="14"/>
      <c r="G4738" s="14">
        <v>1</v>
      </c>
    </row>
    <row r="4739" spans="3:7" ht="30" x14ac:dyDescent="0.25">
      <c r="C4739" s="11">
        <v>43235</v>
      </c>
      <c r="D4739" s="4" t="s">
        <v>77</v>
      </c>
      <c r="E4739" s="12">
        <v>1428</v>
      </c>
      <c r="F4739" s="12">
        <v>240</v>
      </c>
      <c r="G4739" s="12"/>
    </row>
    <row r="4740" spans="3:7" ht="30" x14ac:dyDescent="0.25">
      <c r="C4740" s="13">
        <v>43235</v>
      </c>
      <c r="D4740" s="5" t="s">
        <v>77</v>
      </c>
      <c r="E4740" s="14">
        <v>1428</v>
      </c>
      <c r="F4740" s="14">
        <v>400</v>
      </c>
      <c r="G4740" s="14"/>
    </row>
    <row r="4741" spans="3:7" ht="30" x14ac:dyDescent="0.25">
      <c r="C4741" s="11">
        <v>43235</v>
      </c>
      <c r="D4741" s="4" t="s">
        <v>75</v>
      </c>
      <c r="E4741" s="12">
        <v>658</v>
      </c>
      <c r="F4741" s="12">
        <v>60</v>
      </c>
      <c r="G4741" s="12"/>
    </row>
    <row r="4742" spans="3:7" ht="30" x14ac:dyDescent="0.25">
      <c r="C4742" s="13">
        <v>43235</v>
      </c>
      <c r="D4742" s="5" t="s">
        <v>75</v>
      </c>
      <c r="E4742" s="14">
        <v>658</v>
      </c>
      <c r="F4742" s="14">
        <v>180</v>
      </c>
      <c r="G4742" s="14"/>
    </row>
    <row r="4743" spans="3:7" ht="30" x14ac:dyDescent="0.25">
      <c r="C4743" s="11">
        <v>43235</v>
      </c>
      <c r="D4743" s="4" t="s">
        <v>76</v>
      </c>
      <c r="E4743" s="12">
        <v>1429</v>
      </c>
      <c r="F4743" s="12">
        <v>800</v>
      </c>
      <c r="G4743" s="12"/>
    </row>
    <row r="4744" spans="3:7" ht="30" x14ac:dyDescent="0.25">
      <c r="C4744" s="13">
        <v>43235</v>
      </c>
      <c r="D4744" s="5" t="s">
        <v>75</v>
      </c>
      <c r="E4744" s="14">
        <v>658</v>
      </c>
      <c r="F4744" s="14">
        <v>144</v>
      </c>
      <c r="G4744" s="14"/>
    </row>
    <row r="4745" spans="3:7" ht="45" x14ac:dyDescent="0.25">
      <c r="C4745" s="11">
        <v>43235</v>
      </c>
      <c r="D4745" s="4" t="s">
        <v>377</v>
      </c>
      <c r="E4745" s="12">
        <v>8986</v>
      </c>
      <c r="F4745" s="12">
        <v>100</v>
      </c>
      <c r="G4745" s="12"/>
    </row>
    <row r="4746" spans="3:7" x14ac:dyDescent="0.25">
      <c r="C4746" s="13">
        <v>43235</v>
      </c>
      <c r="D4746" s="5" t="s">
        <v>27</v>
      </c>
      <c r="E4746" s="14">
        <v>537</v>
      </c>
      <c r="F4746" s="14">
        <v>10</v>
      </c>
      <c r="G4746" s="14"/>
    </row>
    <row r="4747" spans="3:7" ht="30" x14ac:dyDescent="0.25">
      <c r="C4747" s="11">
        <v>43235</v>
      </c>
      <c r="D4747" s="4" t="s">
        <v>431</v>
      </c>
      <c r="E4747" s="12">
        <v>800</v>
      </c>
      <c r="F4747" s="12">
        <v>5</v>
      </c>
      <c r="G4747" s="12"/>
    </row>
    <row r="4748" spans="3:7" ht="30" x14ac:dyDescent="0.25">
      <c r="C4748" s="13">
        <v>43235</v>
      </c>
      <c r="D4748" s="5" t="s">
        <v>432</v>
      </c>
      <c r="E4748" s="14">
        <v>799</v>
      </c>
      <c r="F4748" s="14">
        <v>5</v>
      </c>
      <c r="G4748" s="14"/>
    </row>
    <row r="4749" spans="3:7" ht="30" x14ac:dyDescent="0.25">
      <c r="C4749" s="11">
        <v>43235</v>
      </c>
      <c r="D4749" s="4" t="s">
        <v>433</v>
      </c>
      <c r="E4749" s="12">
        <v>798</v>
      </c>
      <c r="F4749" s="12">
        <v>5</v>
      </c>
      <c r="G4749" s="12"/>
    </row>
    <row r="4750" spans="3:7" ht="30" x14ac:dyDescent="0.25">
      <c r="C4750" s="13">
        <v>43235</v>
      </c>
      <c r="D4750" s="5" t="s">
        <v>434</v>
      </c>
      <c r="E4750" s="14">
        <v>797</v>
      </c>
      <c r="F4750" s="14">
        <v>5</v>
      </c>
      <c r="G4750" s="14"/>
    </row>
    <row r="4751" spans="3:7" ht="30" x14ac:dyDescent="0.25">
      <c r="C4751" s="11">
        <v>43235</v>
      </c>
      <c r="D4751" s="4" t="s">
        <v>399</v>
      </c>
      <c r="E4751" s="12">
        <v>796</v>
      </c>
      <c r="F4751" s="12">
        <v>5</v>
      </c>
      <c r="G4751" s="12"/>
    </row>
    <row r="4752" spans="3:7" ht="30" x14ac:dyDescent="0.25">
      <c r="C4752" s="13">
        <v>43235</v>
      </c>
      <c r="D4752" s="5" t="s">
        <v>106</v>
      </c>
      <c r="E4752" s="14">
        <v>309</v>
      </c>
      <c r="F4752" s="14"/>
      <c r="G4752" s="14">
        <v>3</v>
      </c>
    </row>
    <row r="4753" spans="3:7" x14ac:dyDescent="0.25">
      <c r="C4753" s="11">
        <v>43235</v>
      </c>
      <c r="D4753" s="4" t="s">
        <v>435</v>
      </c>
      <c r="E4753" s="12">
        <v>4350</v>
      </c>
      <c r="F4753" s="12"/>
      <c r="G4753" s="12">
        <v>1</v>
      </c>
    </row>
    <row r="4754" spans="3:7" ht="30" x14ac:dyDescent="0.25">
      <c r="C4754" s="13">
        <v>43235</v>
      </c>
      <c r="D4754" s="5" t="s">
        <v>171</v>
      </c>
      <c r="E4754" s="14" t="s">
        <v>172</v>
      </c>
      <c r="F4754" s="14"/>
      <c r="G4754" s="14">
        <v>1</v>
      </c>
    </row>
    <row r="4755" spans="3:7" ht="30" x14ac:dyDescent="0.25">
      <c r="C4755" s="11">
        <v>43235</v>
      </c>
      <c r="D4755" s="4" t="s">
        <v>155</v>
      </c>
      <c r="E4755" s="12">
        <v>1663</v>
      </c>
      <c r="F4755" s="12">
        <v>5</v>
      </c>
      <c r="G4755" s="12"/>
    </row>
    <row r="4756" spans="3:7" ht="60" x14ac:dyDescent="0.25">
      <c r="C4756" s="13">
        <v>43235</v>
      </c>
      <c r="D4756" s="5" t="s">
        <v>72</v>
      </c>
      <c r="E4756" s="14">
        <v>3001</v>
      </c>
      <c r="F4756" s="14">
        <v>5</v>
      </c>
      <c r="G4756" s="14"/>
    </row>
    <row r="4757" spans="3:7" ht="30" x14ac:dyDescent="0.25">
      <c r="C4757" s="11">
        <v>43235</v>
      </c>
      <c r="D4757" s="4" t="s">
        <v>106</v>
      </c>
      <c r="E4757" s="12">
        <v>309</v>
      </c>
      <c r="F4757" s="12">
        <v>5</v>
      </c>
      <c r="G4757" s="12"/>
    </row>
    <row r="4758" spans="3:7" ht="45" x14ac:dyDescent="0.25">
      <c r="C4758" s="13">
        <v>43235</v>
      </c>
      <c r="D4758" s="5" t="s">
        <v>401</v>
      </c>
      <c r="E4758" s="14">
        <v>9546</v>
      </c>
      <c r="F4758" s="14">
        <v>10</v>
      </c>
      <c r="G4758" s="14"/>
    </row>
    <row r="4759" spans="3:7" x14ac:dyDescent="0.25">
      <c r="C4759" s="11">
        <v>43235</v>
      </c>
      <c r="D4759" s="4" t="s">
        <v>103</v>
      </c>
      <c r="E4759" s="12">
        <v>7366</v>
      </c>
      <c r="F4759" s="12"/>
      <c r="G4759" s="12">
        <v>2</v>
      </c>
    </row>
    <row r="4760" spans="3:7" ht="30" x14ac:dyDescent="0.25">
      <c r="C4760" s="13">
        <v>43235</v>
      </c>
      <c r="D4760" s="5" t="s">
        <v>99</v>
      </c>
      <c r="E4760" s="14">
        <v>4275</v>
      </c>
      <c r="F4760" s="14">
        <v>10</v>
      </c>
      <c r="G4760" s="14"/>
    </row>
    <row r="4761" spans="3:7" ht="45" x14ac:dyDescent="0.25">
      <c r="C4761" s="11">
        <v>43235</v>
      </c>
      <c r="D4761" s="4" t="s">
        <v>88</v>
      </c>
      <c r="E4761" s="12">
        <v>4277</v>
      </c>
      <c r="F4761" s="12">
        <v>10</v>
      </c>
      <c r="G4761" s="12"/>
    </row>
    <row r="4762" spans="3:7" ht="60" x14ac:dyDescent="0.25">
      <c r="C4762" s="13">
        <v>43235</v>
      </c>
      <c r="D4762" s="5" t="s">
        <v>154</v>
      </c>
      <c r="E4762" s="14">
        <v>3002</v>
      </c>
      <c r="F4762" s="14">
        <v>5</v>
      </c>
      <c r="G4762" s="14"/>
    </row>
    <row r="4763" spans="3:7" ht="30" x14ac:dyDescent="0.25">
      <c r="C4763" s="11">
        <v>43235</v>
      </c>
      <c r="D4763" s="4" t="s">
        <v>424</v>
      </c>
      <c r="E4763" s="12">
        <v>8509</v>
      </c>
      <c r="F4763" s="12">
        <v>2</v>
      </c>
      <c r="G4763" s="12"/>
    </row>
    <row r="4764" spans="3:7" ht="30" x14ac:dyDescent="0.25">
      <c r="C4764" s="13">
        <v>43235</v>
      </c>
      <c r="D4764" s="5" t="s">
        <v>66</v>
      </c>
      <c r="E4764" s="14">
        <v>2234</v>
      </c>
      <c r="F4764" s="14"/>
      <c r="G4764" s="14">
        <v>20</v>
      </c>
    </row>
    <row r="4765" spans="3:7" x14ac:dyDescent="0.25">
      <c r="C4765" s="11">
        <v>43235</v>
      </c>
      <c r="D4765" s="4" t="s">
        <v>8</v>
      </c>
      <c r="E4765" s="12">
        <v>7094</v>
      </c>
      <c r="F4765" s="12"/>
      <c r="G4765" s="12">
        <v>2</v>
      </c>
    </row>
    <row r="4766" spans="3:7" ht="45" x14ac:dyDescent="0.25">
      <c r="C4766" s="13">
        <v>43235</v>
      </c>
      <c r="D4766" s="5" t="s">
        <v>221</v>
      </c>
      <c r="E4766" s="14">
        <v>4907</v>
      </c>
      <c r="F4766" s="14"/>
      <c r="G4766" s="14">
        <v>12</v>
      </c>
    </row>
    <row r="4767" spans="3:7" ht="45" x14ac:dyDescent="0.25">
      <c r="C4767" s="11">
        <v>43235</v>
      </c>
      <c r="D4767" s="4" t="s">
        <v>35</v>
      </c>
      <c r="E4767" s="12">
        <v>4911</v>
      </c>
      <c r="F4767" s="12"/>
      <c r="G4767" s="12">
        <v>12</v>
      </c>
    </row>
    <row r="4768" spans="3:7" ht="60" x14ac:dyDescent="0.25">
      <c r="C4768" s="13">
        <v>43235</v>
      </c>
      <c r="D4768" s="5" t="s">
        <v>95</v>
      </c>
      <c r="E4768" s="14">
        <v>305</v>
      </c>
      <c r="F4768" s="14"/>
      <c r="G4768" s="14">
        <v>50</v>
      </c>
    </row>
    <row r="4769" spans="3:7" ht="30" x14ac:dyDescent="0.25">
      <c r="C4769" s="11">
        <v>43235</v>
      </c>
      <c r="D4769" s="4" t="s">
        <v>187</v>
      </c>
      <c r="E4769" s="12">
        <v>1592</v>
      </c>
      <c r="F4769" s="12"/>
      <c r="G4769" s="12">
        <v>200</v>
      </c>
    </row>
    <row r="4770" spans="3:7" ht="30" x14ac:dyDescent="0.25">
      <c r="C4770" s="13">
        <v>43235</v>
      </c>
      <c r="D4770" s="5" t="s">
        <v>57</v>
      </c>
      <c r="E4770" s="14">
        <v>8825</v>
      </c>
      <c r="F4770" s="14"/>
      <c r="G4770" s="14">
        <v>10</v>
      </c>
    </row>
    <row r="4771" spans="3:7" ht="30" x14ac:dyDescent="0.25">
      <c r="C4771" s="11">
        <v>43235</v>
      </c>
      <c r="D4771" s="4" t="s">
        <v>58</v>
      </c>
      <c r="E4771" s="12">
        <v>8824</v>
      </c>
      <c r="F4771" s="12"/>
      <c r="G4771" s="12">
        <v>10</v>
      </c>
    </row>
    <row r="4772" spans="3:7" ht="45" x14ac:dyDescent="0.25">
      <c r="C4772" s="13">
        <v>43235</v>
      </c>
      <c r="D4772" s="5" t="s">
        <v>258</v>
      </c>
      <c r="E4772" s="14">
        <v>8844</v>
      </c>
      <c r="F4772" s="14"/>
      <c r="G4772" s="14">
        <v>1</v>
      </c>
    </row>
    <row r="4773" spans="3:7" ht="30" x14ac:dyDescent="0.25">
      <c r="C4773" s="11">
        <v>43235</v>
      </c>
      <c r="D4773" s="4" t="s">
        <v>268</v>
      </c>
      <c r="E4773" s="12">
        <v>425</v>
      </c>
      <c r="F4773" s="12"/>
      <c r="G4773" s="12">
        <v>1</v>
      </c>
    </row>
    <row r="4774" spans="3:7" x14ac:dyDescent="0.25">
      <c r="C4774" s="13">
        <v>43235</v>
      </c>
      <c r="D4774" s="5" t="s">
        <v>208</v>
      </c>
      <c r="E4774" s="14">
        <v>7933</v>
      </c>
      <c r="F4774" s="14"/>
      <c r="G4774" s="14">
        <v>1</v>
      </c>
    </row>
    <row r="4775" spans="3:7" ht="45" x14ac:dyDescent="0.25">
      <c r="C4775" s="11">
        <v>43235</v>
      </c>
      <c r="D4775" s="4" t="s">
        <v>260</v>
      </c>
      <c r="E4775" s="12">
        <v>5679</v>
      </c>
      <c r="F4775" s="12"/>
      <c r="G4775" s="12">
        <v>10</v>
      </c>
    </row>
    <row r="4776" spans="3:7" ht="30" x14ac:dyDescent="0.25">
      <c r="C4776" s="13">
        <v>43235</v>
      </c>
      <c r="D4776" s="5" t="s">
        <v>436</v>
      </c>
      <c r="E4776" s="14">
        <v>792</v>
      </c>
      <c r="F4776" s="14"/>
      <c r="G4776" s="14">
        <v>1</v>
      </c>
    </row>
    <row r="4777" spans="3:7" ht="45" x14ac:dyDescent="0.25">
      <c r="C4777" s="11">
        <v>43235</v>
      </c>
      <c r="D4777" s="4" t="s">
        <v>35</v>
      </c>
      <c r="E4777" s="12">
        <v>4911</v>
      </c>
      <c r="F4777" s="12"/>
      <c r="G4777" s="12">
        <v>12</v>
      </c>
    </row>
    <row r="4778" spans="3:7" ht="45" x14ac:dyDescent="0.25">
      <c r="C4778" s="13">
        <v>43235</v>
      </c>
      <c r="D4778" s="5" t="s">
        <v>188</v>
      </c>
      <c r="E4778" s="14">
        <v>4910</v>
      </c>
      <c r="F4778" s="14"/>
      <c r="G4778" s="14">
        <v>6</v>
      </c>
    </row>
    <row r="4779" spans="3:7" ht="45" x14ac:dyDescent="0.25">
      <c r="C4779" s="11">
        <v>43235</v>
      </c>
      <c r="D4779" s="4" t="s">
        <v>221</v>
      </c>
      <c r="E4779" s="12">
        <v>4907</v>
      </c>
      <c r="F4779" s="12"/>
      <c r="G4779" s="12">
        <v>10</v>
      </c>
    </row>
    <row r="4780" spans="3:7" ht="30" x14ac:dyDescent="0.25">
      <c r="C4780" s="13">
        <v>43235</v>
      </c>
      <c r="D4780" s="5" t="s">
        <v>157</v>
      </c>
      <c r="E4780" s="14">
        <v>918</v>
      </c>
      <c r="F4780" s="14"/>
      <c r="G4780" s="14">
        <v>1</v>
      </c>
    </row>
    <row r="4781" spans="3:7" ht="30" x14ac:dyDescent="0.25">
      <c r="C4781" s="11">
        <v>43235</v>
      </c>
      <c r="D4781" s="4" t="s">
        <v>58</v>
      </c>
      <c r="E4781" s="12">
        <v>8824</v>
      </c>
      <c r="F4781" s="12"/>
      <c r="G4781" s="12">
        <v>2</v>
      </c>
    </row>
    <row r="4782" spans="3:7" ht="30" x14ac:dyDescent="0.25">
      <c r="C4782" s="13">
        <v>43235</v>
      </c>
      <c r="D4782" s="5" t="s">
        <v>57</v>
      </c>
      <c r="E4782" s="14">
        <v>8825</v>
      </c>
      <c r="F4782" s="14"/>
      <c r="G4782" s="14">
        <v>4</v>
      </c>
    </row>
    <row r="4783" spans="3:7" ht="30" x14ac:dyDescent="0.25">
      <c r="C4783" s="11">
        <v>43235</v>
      </c>
      <c r="D4783" s="4" t="s">
        <v>54</v>
      </c>
      <c r="E4783" s="12">
        <v>7825</v>
      </c>
      <c r="F4783" s="12"/>
      <c r="G4783" s="12">
        <v>1</v>
      </c>
    </row>
    <row r="4784" spans="3:7" ht="45" x14ac:dyDescent="0.25">
      <c r="C4784" s="13">
        <v>43235</v>
      </c>
      <c r="D4784" s="5" t="s">
        <v>55</v>
      </c>
      <c r="E4784" s="14">
        <v>8385</v>
      </c>
      <c r="F4784" s="14"/>
      <c r="G4784" s="14">
        <v>1</v>
      </c>
    </row>
    <row r="4785" spans="3:7" ht="30" x14ac:dyDescent="0.25">
      <c r="C4785" s="11">
        <v>43235</v>
      </c>
      <c r="D4785" s="4" t="s">
        <v>167</v>
      </c>
      <c r="E4785" s="12">
        <v>1587</v>
      </c>
      <c r="F4785" s="12"/>
      <c r="G4785" s="12">
        <v>2</v>
      </c>
    </row>
    <row r="4786" spans="3:7" ht="30" x14ac:dyDescent="0.25">
      <c r="C4786" s="13">
        <v>43235</v>
      </c>
      <c r="D4786" s="5" t="s">
        <v>59</v>
      </c>
      <c r="E4786" s="14">
        <v>8823</v>
      </c>
      <c r="F4786" s="14"/>
      <c r="G4786" s="14">
        <v>4</v>
      </c>
    </row>
    <row r="4787" spans="3:7" ht="45" x14ac:dyDescent="0.25">
      <c r="C4787" s="11">
        <v>43235</v>
      </c>
      <c r="D4787" s="4" t="s">
        <v>61</v>
      </c>
      <c r="E4787" s="12">
        <v>874</v>
      </c>
      <c r="F4787" s="12"/>
      <c r="G4787" s="12">
        <v>3</v>
      </c>
    </row>
    <row r="4788" spans="3:7" ht="30" x14ac:dyDescent="0.25">
      <c r="C4788" s="13">
        <v>43235</v>
      </c>
      <c r="D4788" s="5" t="s">
        <v>168</v>
      </c>
      <c r="E4788" s="14">
        <v>700</v>
      </c>
      <c r="F4788" s="14"/>
      <c r="G4788" s="14">
        <v>3</v>
      </c>
    </row>
    <row r="4789" spans="3:7" ht="30" x14ac:dyDescent="0.25">
      <c r="C4789" s="11">
        <v>43235</v>
      </c>
      <c r="D4789" s="4" t="s">
        <v>66</v>
      </c>
      <c r="E4789" s="12">
        <v>2234</v>
      </c>
      <c r="F4789" s="12"/>
      <c r="G4789" s="12">
        <v>10</v>
      </c>
    </row>
    <row r="4790" spans="3:7" ht="30" x14ac:dyDescent="0.25">
      <c r="C4790" s="11">
        <v>43234</v>
      </c>
      <c r="D4790" s="4" t="s">
        <v>437</v>
      </c>
      <c r="E4790" s="12">
        <v>433</v>
      </c>
      <c r="F4790" s="12"/>
      <c r="G4790" s="12">
        <v>2</v>
      </c>
    </row>
    <row r="4791" spans="3:7" x14ac:dyDescent="0.25">
      <c r="C4791" s="13">
        <v>43234</v>
      </c>
      <c r="D4791" s="5" t="s">
        <v>247</v>
      </c>
      <c r="E4791" s="14">
        <v>3638</v>
      </c>
      <c r="F4791" s="14"/>
      <c r="G4791" s="14">
        <v>1</v>
      </c>
    </row>
    <row r="4792" spans="3:7" ht="30" x14ac:dyDescent="0.25">
      <c r="C4792" s="11">
        <v>43234</v>
      </c>
      <c r="D4792" s="4" t="s">
        <v>65</v>
      </c>
      <c r="E4792" s="12">
        <v>256</v>
      </c>
      <c r="F4792" s="12"/>
      <c r="G4792" s="12">
        <v>1</v>
      </c>
    </row>
    <row r="4793" spans="3:7" ht="30" x14ac:dyDescent="0.25">
      <c r="C4793" s="13">
        <v>43234</v>
      </c>
      <c r="D4793" s="5" t="s">
        <v>22</v>
      </c>
      <c r="E4793" s="14">
        <v>4330</v>
      </c>
      <c r="F4793" s="14"/>
      <c r="G4793" s="14">
        <v>1</v>
      </c>
    </row>
    <row r="4794" spans="3:7" ht="45" x14ac:dyDescent="0.25">
      <c r="C4794" s="11">
        <v>43234</v>
      </c>
      <c r="D4794" s="4" t="s">
        <v>258</v>
      </c>
      <c r="E4794" s="12">
        <v>8844</v>
      </c>
      <c r="F4794" s="12"/>
      <c r="G4794" s="12">
        <v>1</v>
      </c>
    </row>
    <row r="4795" spans="3:7" ht="30" x14ac:dyDescent="0.25">
      <c r="C4795" s="13">
        <v>43234</v>
      </c>
      <c r="D4795" s="5" t="s">
        <v>242</v>
      </c>
      <c r="E4795" s="14">
        <v>276</v>
      </c>
      <c r="F4795" s="14"/>
      <c r="G4795" s="14">
        <v>1</v>
      </c>
    </row>
    <row r="4796" spans="3:7" ht="30" x14ac:dyDescent="0.25">
      <c r="C4796" s="11">
        <v>43234</v>
      </c>
      <c r="D4796" s="4" t="s">
        <v>271</v>
      </c>
      <c r="E4796" s="12">
        <v>3625</v>
      </c>
      <c r="F4796" s="12"/>
      <c r="G4796" s="12">
        <v>1</v>
      </c>
    </row>
    <row r="4797" spans="3:7" ht="30" x14ac:dyDescent="0.25">
      <c r="C4797" s="13">
        <v>43234</v>
      </c>
      <c r="D4797" s="5" t="s">
        <v>5</v>
      </c>
      <c r="E4797" s="14">
        <v>1445</v>
      </c>
      <c r="F4797" s="14"/>
      <c r="G4797" s="14">
        <v>100</v>
      </c>
    </row>
    <row r="4798" spans="3:7" ht="30" x14ac:dyDescent="0.25">
      <c r="C4798" s="11">
        <v>43234</v>
      </c>
      <c r="D4798" s="4" t="s">
        <v>155</v>
      </c>
      <c r="E4798" s="12">
        <v>1663</v>
      </c>
      <c r="F4798" s="12"/>
      <c r="G4798" s="12">
        <v>1</v>
      </c>
    </row>
    <row r="4799" spans="3:7" ht="30" x14ac:dyDescent="0.25">
      <c r="C4799" s="13">
        <v>43234</v>
      </c>
      <c r="D4799" s="5" t="s">
        <v>242</v>
      </c>
      <c r="E4799" s="14">
        <v>276</v>
      </c>
      <c r="F4799" s="14"/>
      <c r="G4799" s="14">
        <v>1</v>
      </c>
    </row>
    <row r="4800" spans="3:7" x14ac:dyDescent="0.25">
      <c r="C4800" s="11">
        <v>43234</v>
      </c>
      <c r="D4800" s="4" t="s">
        <v>201</v>
      </c>
      <c r="E4800" s="12">
        <v>8764</v>
      </c>
      <c r="F4800" s="12"/>
      <c r="G4800" s="12">
        <v>2</v>
      </c>
    </row>
    <row r="4801" spans="3:7" x14ac:dyDescent="0.25">
      <c r="C4801" s="13">
        <v>43234</v>
      </c>
      <c r="D4801" s="5" t="s">
        <v>103</v>
      </c>
      <c r="E4801" s="14">
        <v>7366</v>
      </c>
      <c r="F4801" s="14"/>
      <c r="G4801" s="14">
        <v>5</v>
      </c>
    </row>
    <row r="4802" spans="3:7" ht="45" x14ac:dyDescent="0.25">
      <c r="C4802" s="11">
        <v>43234</v>
      </c>
      <c r="D4802" s="4" t="s">
        <v>35</v>
      </c>
      <c r="E4802" s="12">
        <v>4911</v>
      </c>
      <c r="F4802" s="12"/>
      <c r="G4802" s="12">
        <v>1</v>
      </c>
    </row>
    <row r="4803" spans="3:7" ht="30" x14ac:dyDescent="0.25">
      <c r="C4803" s="13">
        <v>43234</v>
      </c>
      <c r="D4803" s="5" t="s">
        <v>186</v>
      </c>
      <c r="E4803" s="14">
        <v>8464</v>
      </c>
      <c r="F4803" s="14"/>
      <c r="G4803" s="14">
        <v>6</v>
      </c>
    </row>
    <row r="4804" spans="3:7" ht="30" x14ac:dyDescent="0.25">
      <c r="C4804" s="11">
        <v>43233</v>
      </c>
      <c r="D4804" s="4" t="s">
        <v>67</v>
      </c>
      <c r="E4804" s="12">
        <v>913</v>
      </c>
      <c r="F4804" s="12"/>
      <c r="G4804" s="12">
        <v>2</v>
      </c>
    </row>
    <row r="4805" spans="3:7" ht="30" x14ac:dyDescent="0.25">
      <c r="C4805" s="13">
        <v>43233</v>
      </c>
      <c r="D4805" s="5" t="s">
        <v>178</v>
      </c>
      <c r="E4805" s="14" t="s">
        <v>179</v>
      </c>
      <c r="F4805" s="14"/>
      <c r="G4805" s="14">
        <v>1</v>
      </c>
    </row>
    <row r="4806" spans="3:7" ht="30" x14ac:dyDescent="0.25">
      <c r="C4806" s="11">
        <v>43233</v>
      </c>
      <c r="D4806" s="4" t="s">
        <v>126</v>
      </c>
      <c r="E4806" s="12">
        <v>4738</v>
      </c>
      <c r="F4806" s="12"/>
      <c r="G4806" s="12">
        <v>1</v>
      </c>
    </row>
    <row r="4807" spans="3:7" ht="30" x14ac:dyDescent="0.25">
      <c r="C4807" s="13">
        <v>43231</v>
      </c>
      <c r="D4807" s="5" t="s">
        <v>145</v>
      </c>
      <c r="E4807" s="14">
        <v>911</v>
      </c>
      <c r="F4807" s="14"/>
      <c r="G4807" s="14">
        <v>1</v>
      </c>
    </row>
    <row r="4808" spans="3:7" ht="45" x14ac:dyDescent="0.25">
      <c r="C4808" s="11">
        <v>43231</v>
      </c>
      <c r="D4808" s="4" t="s">
        <v>173</v>
      </c>
      <c r="E4808" s="12">
        <v>1595</v>
      </c>
      <c r="F4808" s="12"/>
      <c r="G4808" s="12">
        <v>50</v>
      </c>
    </row>
    <row r="4809" spans="3:7" ht="30" x14ac:dyDescent="0.25">
      <c r="C4809" s="13">
        <v>43231</v>
      </c>
      <c r="D4809" s="5" t="s">
        <v>126</v>
      </c>
      <c r="E4809" s="14">
        <v>4738</v>
      </c>
      <c r="F4809" s="14"/>
      <c r="G4809" s="14">
        <v>1</v>
      </c>
    </row>
    <row r="4810" spans="3:7" ht="30" x14ac:dyDescent="0.25">
      <c r="C4810" s="11">
        <v>43231</v>
      </c>
      <c r="D4810" s="4" t="s">
        <v>255</v>
      </c>
      <c r="E4810" s="12">
        <v>1002</v>
      </c>
      <c r="F4810" s="12"/>
      <c r="G4810" s="12">
        <v>1</v>
      </c>
    </row>
    <row r="4811" spans="3:7" ht="30" x14ac:dyDescent="0.25">
      <c r="C4811" s="13">
        <v>43231</v>
      </c>
      <c r="D4811" s="5" t="s">
        <v>54</v>
      </c>
      <c r="E4811" s="14">
        <v>7825</v>
      </c>
      <c r="F4811" s="14"/>
      <c r="G4811" s="14">
        <v>1</v>
      </c>
    </row>
    <row r="4812" spans="3:7" ht="30" x14ac:dyDescent="0.25">
      <c r="C4812" s="11">
        <v>43231</v>
      </c>
      <c r="D4812" s="4" t="s">
        <v>5</v>
      </c>
      <c r="E4812" s="12">
        <v>1445</v>
      </c>
      <c r="F4812" s="12"/>
      <c r="G4812" s="12">
        <v>100</v>
      </c>
    </row>
    <row r="4813" spans="3:7" ht="45" x14ac:dyDescent="0.25">
      <c r="C4813" s="13">
        <v>43231</v>
      </c>
      <c r="D4813" s="5" t="s">
        <v>400</v>
      </c>
      <c r="E4813" s="14">
        <v>177</v>
      </c>
      <c r="F4813" s="14"/>
      <c r="G4813" s="14">
        <v>1</v>
      </c>
    </row>
    <row r="4814" spans="3:7" ht="30" x14ac:dyDescent="0.25">
      <c r="C4814" s="11">
        <v>43231</v>
      </c>
      <c r="D4814" s="4" t="s">
        <v>73</v>
      </c>
      <c r="E4814" s="12">
        <v>912</v>
      </c>
      <c r="F4814" s="12"/>
      <c r="G4814" s="12">
        <v>1</v>
      </c>
    </row>
    <row r="4815" spans="3:7" ht="30" x14ac:dyDescent="0.25">
      <c r="C4815" s="13">
        <v>43231</v>
      </c>
      <c r="D4815" s="5" t="s">
        <v>294</v>
      </c>
      <c r="E4815" s="14">
        <v>1554</v>
      </c>
      <c r="F4815" s="14"/>
      <c r="G4815" s="14">
        <v>1</v>
      </c>
    </row>
    <row r="4816" spans="3:7" ht="30" x14ac:dyDescent="0.25">
      <c r="C4816" s="11">
        <v>43231</v>
      </c>
      <c r="D4816" s="4" t="s">
        <v>54</v>
      </c>
      <c r="E4816" s="12">
        <v>7825</v>
      </c>
      <c r="F4816" s="12"/>
      <c r="G4816" s="12">
        <v>1</v>
      </c>
    </row>
    <row r="4817" spans="3:7" ht="30" x14ac:dyDescent="0.25">
      <c r="C4817" s="13">
        <v>43231</v>
      </c>
      <c r="D4817" s="5" t="s">
        <v>74</v>
      </c>
      <c r="E4817" s="14">
        <v>616</v>
      </c>
      <c r="F4817" s="14"/>
      <c r="G4817" s="14">
        <v>4</v>
      </c>
    </row>
    <row r="4818" spans="3:7" ht="30" x14ac:dyDescent="0.25">
      <c r="C4818" s="11">
        <v>43231</v>
      </c>
      <c r="D4818" s="4" t="s">
        <v>438</v>
      </c>
      <c r="E4818" s="12">
        <v>8799</v>
      </c>
      <c r="F4818" s="12"/>
      <c r="G4818" s="12">
        <v>1</v>
      </c>
    </row>
    <row r="4819" spans="3:7" ht="30" x14ac:dyDescent="0.25">
      <c r="C4819" s="13">
        <v>43230</v>
      </c>
      <c r="D4819" s="5" t="s">
        <v>76</v>
      </c>
      <c r="E4819" s="14">
        <v>1429</v>
      </c>
      <c r="F4819" s="14"/>
      <c r="G4819" s="14">
        <v>1</v>
      </c>
    </row>
    <row r="4820" spans="3:7" x14ac:dyDescent="0.25">
      <c r="C4820" s="11">
        <v>43230</v>
      </c>
      <c r="D4820" s="4" t="s">
        <v>36</v>
      </c>
      <c r="E4820" s="12">
        <v>7934</v>
      </c>
      <c r="F4820" s="12"/>
      <c r="G4820" s="12">
        <v>10</v>
      </c>
    </row>
    <row r="4821" spans="3:7" x14ac:dyDescent="0.25">
      <c r="C4821" s="13">
        <v>43230</v>
      </c>
      <c r="D4821" s="5" t="s">
        <v>37</v>
      </c>
      <c r="E4821" s="14">
        <v>7932</v>
      </c>
      <c r="F4821" s="14"/>
      <c r="G4821" s="14">
        <v>10</v>
      </c>
    </row>
    <row r="4822" spans="3:7" ht="30" x14ac:dyDescent="0.25">
      <c r="C4822" s="11">
        <v>43230</v>
      </c>
      <c r="D4822" s="4" t="s">
        <v>65</v>
      </c>
      <c r="E4822" s="12">
        <v>256</v>
      </c>
      <c r="F4822" s="12"/>
      <c r="G4822" s="12">
        <v>1</v>
      </c>
    </row>
    <row r="4823" spans="3:7" ht="30" x14ac:dyDescent="0.25">
      <c r="C4823" s="13">
        <v>43230</v>
      </c>
      <c r="D4823" s="5" t="s">
        <v>309</v>
      </c>
      <c r="E4823" s="14">
        <v>4925</v>
      </c>
      <c r="F4823" s="14"/>
      <c r="G4823" s="14">
        <v>50</v>
      </c>
    </row>
    <row r="4824" spans="3:7" ht="45" x14ac:dyDescent="0.25">
      <c r="C4824" s="11">
        <v>43230</v>
      </c>
      <c r="D4824" s="4" t="s">
        <v>61</v>
      </c>
      <c r="E4824" s="12">
        <v>874</v>
      </c>
      <c r="F4824" s="12"/>
      <c r="G4824" s="12">
        <v>1</v>
      </c>
    </row>
    <row r="4825" spans="3:7" x14ac:dyDescent="0.25">
      <c r="C4825" s="13">
        <v>43230</v>
      </c>
      <c r="D4825" s="5" t="s">
        <v>205</v>
      </c>
      <c r="E4825" s="14">
        <v>7084</v>
      </c>
      <c r="F4825" s="14"/>
      <c r="G4825" s="14">
        <v>1</v>
      </c>
    </row>
    <row r="4826" spans="3:7" ht="45" x14ac:dyDescent="0.25">
      <c r="C4826" s="11">
        <v>43230</v>
      </c>
      <c r="D4826" s="4" t="s">
        <v>324</v>
      </c>
      <c r="E4826" s="12">
        <v>1599</v>
      </c>
      <c r="F4826" s="12"/>
      <c r="G4826" s="12">
        <v>2</v>
      </c>
    </row>
    <row r="4827" spans="3:7" ht="60" x14ac:dyDescent="0.25">
      <c r="C4827" s="13">
        <v>43230</v>
      </c>
      <c r="D4827" s="5" t="s">
        <v>81</v>
      </c>
      <c r="E4827" s="14">
        <v>8957</v>
      </c>
      <c r="F4827" s="14"/>
      <c r="G4827" s="14">
        <v>1</v>
      </c>
    </row>
    <row r="4828" spans="3:7" ht="30" x14ac:dyDescent="0.25">
      <c r="C4828" s="13">
        <v>43229</v>
      </c>
      <c r="D4828" s="5" t="s">
        <v>436</v>
      </c>
      <c r="E4828" s="14">
        <v>792</v>
      </c>
      <c r="F4828" s="14">
        <v>5</v>
      </c>
      <c r="G4828" s="14"/>
    </row>
    <row r="4829" spans="3:7" ht="30" x14ac:dyDescent="0.25">
      <c r="C4829" s="11">
        <v>43229</v>
      </c>
      <c r="D4829" s="4" t="s">
        <v>439</v>
      </c>
      <c r="E4829" s="12">
        <v>793</v>
      </c>
      <c r="F4829" s="12">
        <v>10</v>
      </c>
      <c r="G4829" s="12"/>
    </row>
    <row r="4830" spans="3:7" ht="30" x14ac:dyDescent="0.25">
      <c r="C4830" s="13">
        <v>43229</v>
      </c>
      <c r="D4830" s="5" t="s">
        <v>440</v>
      </c>
      <c r="E4830" s="14">
        <v>790</v>
      </c>
      <c r="F4830" s="14">
        <v>20</v>
      </c>
      <c r="G4830" s="14"/>
    </row>
    <row r="4831" spans="3:7" ht="30" x14ac:dyDescent="0.25">
      <c r="C4831" s="11">
        <v>43229</v>
      </c>
      <c r="D4831" s="4" t="s">
        <v>398</v>
      </c>
      <c r="E4831" s="12">
        <v>789</v>
      </c>
      <c r="F4831" s="12">
        <v>20</v>
      </c>
      <c r="G4831" s="12"/>
    </row>
    <row r="4832" spans="3:7" ht="30" x14ac:dyDescent="0.25">
      <c r="C4832" s="13">
        <v>43229</v>
      </c>
      <c r="D4832" s="5" t="s">
        <v>441</v>
      </c>
      <c r="E4832" s="14">
        <v>791</v>
      </c>
      <c r="F4832" s="14">
        <v>18</v>
      </c>
      <c r="G4832" s="14"/>
    </row>
    <row r="4833" spans="3:7" ht="30" x14ac:dyDescent="0.25">
      <c r="C4833" s="11">
        <v>43229</v>
      </c>
      <c r="D4833" s="4" t="s">
        <v>431</v>
      </c>
      <c r="E4833" s="12">
        <v>800</v>
      </c>
      <c r="F4833" s="12"/>
      <c r="G4833" s="12">
        <v>10</v>
      </c>
    </row>
    <row r="4834" spans="3:7" ht="30" x14ac:dyDescent="0.25">
      <c r="C4834" s="13">
        <v>43229</v>
      </c>
      <c r="D4834" s="5" t="s">
        <v>432</v>
      </c>
      <c r="E4834" s="14">
        <v>799</v>
      </c>
      <c r="F4834" s="14"/>
      <c r="G4834" s="14">
        <v>5</v>
      </c>
    </row>
    <row r="4835" spans="3:7" ht="30" x14ac:dyDescent="0.25">
      <c r="C4835" s="11">
        <v>43229</v>
      </c>
      <c r="D4835" s="4" t="s">
        <v>433</v>
      </c>
      <c r="E4835" s="12">
        <v>798</v>
      </c>
      <c r="F4835" s="12"/>
      <c r="G4835" s="12">
        <v>18</v>
      </c>
    </row>
    <row r="4836" spans="3:7" ht="30" x14ac:dyDescent="0.25">
      <c r="C4836" s="13">
        <v>43229</v>
      </c>
      <c r="D4836" s="5" t="s">
        <v>434</v>
      </c>
      <c r="E4836" s="14">
        <v>797</v>
      </c>
      <c r="F4836" s="14"/>
      <c r="G4836" s="14">
        <v>20</v>
      </c>
    </row>
    <row r="4837" spans="3:7" ht="30" x14ac:dyDescent="0.25">
      <c r="C4837" s="11">
        <v>43229</v>
      </c>
      <c r="D4837" s="4" t="s">
        <v>399</v>
      </c>
      <c r="E4837" s="12">
        <v>796</v>
      </c>
      <c r="F4837" s="12"/>
      <c r="G4837" s="12">
        <v>20</v>
      </c>
    </row>
    <row r="4838" spans="3:7" ht="30" x14ac:dyDescent="0.25">
      <c r="C4838" s="13">
        <v>43229</v>
      </c>
      <c r="D4838" s="5" t="s">
        <v>33</v>
      </c>
      <c r="E4838" s="14">
        <v>392</v>
      </c>
      <c r="F4838" s="14">
        <v>1</v>
      </c>
      <c r="G4838" s="14"/>
    </row>
    <row r="4839" spans="3:7" ht="75" x14ac:dyDescent="0.25">
      <c r="C4839" s="11">
        <v>43229</v>
      </c>
      <c r="D4839" s="4" t="s">
        <v>85</v>
      </c>
      <c r="E4839" s="12">
        <v>728</v>
      </c>
      <c r="F4839" s="12"/>
      <c r="G4839" s="12">
        <v>30</v>
      </c>
    </row>
    <row r="4840" spans="3:7" ht="45" x14ac:dyDescent="0.25">
      <c r="C4840" s="13">
        <v>43229</v>
      </c>
      <c r="D4840" s="5" t="s">
        <v>221</v>
      </c>
      <c r="E4840" s="14">
        <v>4907</v>
      </c>
      <c r="F4840" s="14"/>
      <c r="G4840" s="14">
        <v>24</v>
      </c>
    </row>
    <row r="4841" spans="3:7" ht="45" x14ac:dyDescent="0.25">
      <c r="C4841" s="11">
        <v>43229</v>
      </c>
      <c r="D4841" s="4" t="s">
        <v>337</v>
      </c>
      <c r="E4841" s="12">
        <v>8810</v>
      </c>
      <c r="F4841" s="12"/>
      <c r="G4841" s="12">
        <v>10</v>
      </c>
    </row>
    <row r="4842" spans="3:7" ht="45" x14ac:dyDescent="0.25">
      <c r="C4842" s="13">
        <v>43229</v>
      </c>
      <c r="D4842" s="5" t="s">
        <v>334</v>
      </c>
      <c r="E4842" s="14">
        <v>8809</v>
      </c>
      <c r="F4842" s="14"/>
      <c r="G4842" s="14">
        <v>10</v>
      </c>
    </row>
    <row r="4843" spans="3:7" ht="45" x14ac:dyDescent="0.25">
      <c r="C4843" s="11">
        <v>43229</v>
      </c>
      <c r="D4843" s="4" t="s">
        <v>336</v>
      </c>
      <c r="E4843" s="12">
        <v>8808</v>
      </c>
      <c r="F4843" s="12"/>
      <c r="G4843" s="12">
        <v>10</v>
      </c>
    </row>
    <row r="4844" spans="3:7" ht="45" x14ac:dyDescent="0.25">
      <c r="C4844" s="13">
        <v>43229</v>
      </c>
      <c r="D4844" s="5" t="s">
        <v>333</v>
      </c>
      <c r="E4844" s="14">
        <v>1605</v>
      </c>
      <c r="F4844" s="14"/>
      <c r="G4844" s="14">
        <v>15</v>
      </c>
    </row>
    <row r="4845" spans="3:7" ht="45" x14ac:dyDescent="0.25">
      <c r="C4845" s="11">
        <v>43229</v>
      </c>
      <c r="D4845" s="4" t="s">
        <v>173</v>
      </c>
      <c r="E4845" s="12">
        <v>1595</v>
      </c>
      <c r="F4845" s="12"/>
      <c r="G4845" s="12">
        <v>200</v>
      </c>
    </row>
    <row r="4846" spans="3:7" ht="30" x14ac:dyDescent="0.25">
      <c r="C4846" s="13">
        <v>43229</v>
      </c>
      <c r="D4846" s="5" t="s">
        <v>331</v>
      </c>
      <c r="E4846" s="14">
        <v>1305</v>
      </c>
      <c r="F4846" s="14"/>
      <c r="G4846" s="14">
        <v>200</v>
      </c>
    </row>
    <row r="4847" spans="3:7" ht="30" x14ac:dyDescent="0.25">
      <c r="C4847" s="11">
        <v>43229</v>
      </c>
      <c r="D4847" s="4" t="s">
        <v>174</v>
      </c>
      <c r="E4847" s="12">
        <v>1303</v>
      </c>
      <c r="F4847" s="12"/>
      <c r="G4847" s="12">
        <v>200</v>
      </c>
    </row>
    <row r="4848" spans="3:7" ht="30" x14ac:dyDescent="0.25">
      <c r="C4848" s="13">
        <v>43229</v>
      </c>
      <c r="D4848" s="5" t="s">
        <v>44</v>
      </c>
      <c r="E4848" s="14">
        <v>188</v>
      </c>
      <c r="F4848" s="14"/>
      <c r="G4848" s="14">
        <v>50</v>
      </c>
    </row>
    <row r="4849" spans="3:7" ht="30" x14ac:dyDescent="0.25">
      <c r="C4849" s="11">
        <v>43229</v>
      </c>
      <c r="D4849" s="4" t="s">
        <v>42</v>
      </c>
      <c r="E4849" s="12">
        <v>187</v>
      </c>
      <c r="F4849" s="12"/>
      <c r="G4849" s="12">
        <v>50</v>
      </c>
    </row>
    <row r="4850" spans="3:7" ht="30" x14ac:dyDescent="0.25">
      <c r="C4850" s="13">
        <v>43229</v>
      </c>
      <c r="D4850" s="5" t="s">
        <v>218</v>
      </c>
      <c r="E4850" s="14">
        <v>981</v>
      </c>
      <c r="F4850" s="14"/>
      <c r="G4850" s="14">
        <v>50</v>
      </c>
    </row>
    <row r="4851" spans="3:7" ht="30" x14ac:dyDescent="0.25">
      <c r="C4851" s="11">
        <v>43229</v>
      </c>
      <c r="D4851" s="4" t="s">
        <v>219</v>
      </c>
      <c r="E4851" s="12">
        <v>980</v>
      </c>
      <c r="F4851" s="12"/>
      <c r="G4851" s="12">
        <v>100</v>
      </c>
    </row>
    <row r="4852" spans="3:7" ht="30" x14ac:dyDescent="0.25">
      <c r="C4852" s="13">
        <v>43229</v>
      </c>
      <c r="D4852" s="5" t="s">
        <v>220</v>
      </c>
      <c r="E4852" s="14">
        <v>979</v>
      </c>
      <c r="F4852" s="14"/>
      <c r="G4852" s="14">
        <v>50</v>
      </c>
    </row>
    <row r="4853" spans="3:7" x14ac:dyDescent="0.25">
      <c r="C4853" s="11">
        <v>43229</v>
      </c>
      <c r="D4853" s="4" t="s">
        <v>205</v>
      </c>
      <c r="E4853" s="12">
        <v>7084</v>
      </c>
      <c r="F4853" s="12"/>
      <c r="G4853" s="12">
        <v>2</v>
      </c>
    </row>
    <row r="4854" spans="3:7" ht="30" x14ac:dyDescent="0.25">
      <c r="C4854" s="13">
        <v>43229</v>
      </c>
      <c r="D4854" s="5" t="s">
        <v>24</v>
      </c>
      <c r="E4854" s="14">
        <v>7087</v>
      </c>
      <c r="F4854" s="14"/>
      <c r="G4854" s="14">
        <v>1</v>
      </c>
    </row>
    <row r="4855" spans="3:7" ht="45" x14ac:dyDescent="0.25">
      <c r="C4855" s="11">
        <v>43229</v>
      </c>
      <c r="D4855" s="4" t="s">
        <v>26</v>
      </c>
      <c r="E4855" s="12">
        <v>476</v>
      </c>
      <c r="F4855" s="12"/>
      <c r="G4855" s="12">
        <v>4</v>
      </c>
    </row>
    <row r="4856" spans="3:7" ht="30" x14ac:dyDescent="0.25">
      <c r="C4856" s="13">
        <v>43229</v>
      </c>
      <c r="D4856" s="5" t="s">
        <v>286</v>
      </c>
      <c r="E4856" s="14">
        <v>549</v>
      </c>
      <c r="F4856" s="14"/>
      <c r="G4856" s="14">
        <v>1</v>
      </c>
    </row>
    <row r="4857" spans="3:7" x14ac:dyDescent="0.25">
      <c r="C4857" s="11">
        <v>43229</v>
      </c>
      <c r="D4857" s="4" t="s">
        <v>27</v>
      </c>
      <c r="E4857" s="12">
        <v>537</v>
      </c>
      <c r="F4857" s="12"/>
      <c r="G4857" s="12">
        <v>1</v>
      </c>
    </row>
    <row r="4858" spans="3:7" ht="45" x14ac:dyDescent="0.25">
      <c r="C4858" s="13">
        <v>43229</v>
      </c>
      <c r="D4858" s="5" t="s">
        <v>28</v>
      </c>
      <c r="E4858" s="14">
        <v>608</v>
      </c>
      <c r="F4858" s="14"/>
      <c r="G4858" s="14">
        <v>5</v>
      </c>
    </row>
    <row r="4859" spans="3:7" ht="45" x14ac:dyDescent="0.25">
      <c r="C4859" s="11">
        <v>43229</v>
      </c>
      <c r="D4859" s="4" t="s">
        <v>29</v>
      </c>
      <c r="E4859" s="12">
        <v>610</v>
      </c>
      <c r="F4859" s="12"/>
      <c r="G4859" s="12">
        <v>4</v>
      </c>
    </row>
    <row r="4860" spans="3:7" ht="30" x14ac:dyDescent="0.25">
      <c r="C4860" s="13">
        <v>43229</v>
      </c>
      <c r="D4860" s="5" t="s">
        <v>30</v>
      </c>
      <c r="E4860" s="14">
        <v>609</v>
      </c>
      <c r="F4860" s="14"/>
      <c r="G4860" s="14">
        <v>4</v>
      </c>
    </row>
    <row r="4861" spans="3:7" ht="30" x14ac:dyDescent="0.25">
      <c r="C4861" s="11">
        <v>43229</v>
      </c>
      <c r="D4861" s="4" t="s">
        <v>31</v>
      </c>
      <c r="E4861" s="12">
        <v>611</v>
      </c>
      <c r="F4861" s="12"/>
      <c r="G4861" s="12">
        <v>5</v>
      </c>
    </row>
    <row r="4862" spans="3:7" ht="45" x14ac:dyDescent="0.25">
      <c r="C4862" s="13">
        <v>43229</v>
      </c>
      <c r="D4862" s="5" t="s">
        <v>35</v>
      </c>
      <c r="E4862" s="14">
        <v>4911</v>
      </c>
      <c r="F4862" s="14"/>
      <c r="G4862" s="14">
        <v>12</v>
      </c>
    </row>
    <row r="4863" spans="3:7" ht="45" x14ac:dyDescent="0.25">
      <c r="C4863" s="11">
        <v>43229</v>
      </c>
      <c r="D4863" s="4" t="s">
        <v>221</v>
      </c>
      <c r="E4863" s="12">
        <v>4907</v>
      </c>
      <c r="F4863" s="12"/>
      <c r="G4863" s="12">
        <v>24</v>
      </c>
    </row>
    <row r="4864" spans="3:7" ht="45" x14ac:dyDescent="0.25">
      <c r="C4864" s="13">
        <v>43229</v>
      </c>
      <c r="D4864" s="5" t="s">
        <v>221</v>
      </c>
      <c r="E4864" s="14">
        <v>4907</v>
      </c>
      <c r="F4864" s="14">
        <v>120</v>
      </c>
      <c r="G4864" s="14"/>
    </row>
    <row r="4865" spans="3:7" ht="45" x14ac:dyDescent="0.25">
      <c r="C4865" s="11">
        <v>43229</v>
      </c>
      <c r="D4865" s="4" t="s">
        <v>258</v>
      </c>
      <c r="E4865" s="12">
        <v>8844</v>
      </c>
      <c r="F4865" s="12"/>
      <c r="G4865" s="12">
        <v>2</v>
      </c>
    </row>
    <row r="4866" spans="3:7" ht="30" x14ac:dyDescent="0.25">
      <c r="C4866" s="13">
        <v>43229</v>
      </c>
      <c r="D4866" s="5" t="s">
        <v>93</v>
      </c>
      <c r="E4866" s="14">
        <v>8949</v>
      </c>
      <c r="F4866" s="14"/>
      <c r="G4866" s="14">
        <v>10</v>
      </c>
    </row>
    <row r="4867" spans="3:7" ht="45" x14ac:dyDescent="0.25">
      <c r="C4867" s="11">
        <v>43229</v>
      </c>
      <c r="D4867" s="4" t="s">
        <v>191</v>
      </c>
      <c r="E4867" s="12">
        <v>304</v>
      </c>
      <c r="F4867" s="12"/>
      <c r="G4867" s="12">
        <v>1</v>
      </c>
    </row>
    <row r="4868" spans="3:7" x14ac:dyDescent="0.25">
      <c r="C4868" s="13">
        <v>43229</v>
      </c>
      <c r="D4868" s="5" t="s">
        <v>128</v>
      </c>
      <c r="E4868" s="14">
        <v>7358</v>
      </c>
      <c r="F4868" s="14"/>
      <c r="G4868" s="14">
        <v>1</v>
      </c>
    </row>
    <row r="4869" spans="3:7" ht="45" x14ac:dyDescent="0.25">
      <c r="C4869" s="11">
        <v>43229</v>
      </c>
      <c r="D4869" s="4" t="s">
        <v>258</v>
      </c>
      <c r="E4869" s="12">
        <v>8844</v>
      </c>
      <c r="F4869" s="12">
        <v>10</v>
      </c>
      <c r="G4869" s="12"/>
    </row>
    <row r="4870" spans="3:7" x14ac:dyDescent="0.25">
      <c r="C4870" s="13">
        <v>43229</v>
      </c>
      <c r="D4870" s="5" t="s">
        <v>63</v>
      </c>
      <c r="E4870" s="14">
        <v>268</v>
      </c>
      <c r="F4870" s="14"/>
      <c r="G4870" s="14">
        <v>1</v>
      </c>
    </row>
    <row r="4871" spans="3:7" ht="30" x14ac:dyDescent="0.25">
      <c r="C4871" s="11">
        <v>43229</v>
      </c>
      <c r="D4871" s="4" t="s">
        <v>238</v>
      </c>
      <c r="E4871" s="12">
        <v>4519</v>
      </c>
      <c r="F4871" s="12"/>
      <c r="G4871" s="12">
        <v>1</v>
      </c>
    </row>
    <row r="4872" spans="3:7" ht="30" x14ac:dyDescent="0.25">
      <c r="C4872" s="13">
        <v>43229</v>
      </c>
      <c r="D4872" s="5" t="s">
        <v>240</v>
      </c>
      <c r="E4872" s="14">
        <v>4520</v>
      </c>
      <c r="F4872" s="14"/>
      <c r="G4872" s="14">
        <v>2</v>
      </c>
    </row>
    <row r="4873" spans="3:7" ht="30" x14ac:dyDescent="0.25">
      <c r="C4873" s="11">
        <v>43229</v>
      </c>
      <c r="D4873" s="4" t="s">
        <v>54</v>
      </c>
      <c r="E4873" s="12">
        <v>7825</v>
      </c>
      <c r="F4873" s="12"/>
      <c r="G4873" s="12">
        <v>3</v>
      </c>
    </row>
    <row r="4874" spans="3:7" ht="45" x14ac:dyDescent="0.25">
      <c r="C4874" s="13">
        <v>43229</v>
      </c>
      <c r="D4874" s="5" t="s">
        <v>55</v>
      </c>
      <c r="E4874" s="14">
        <v>8385</v>
      </c>
      <c r="F4874" s="14"/>
      <c r="G4874" s="14">
        <v>1</v>
      </c>
    </row>
    <row r="4875" spans="3:7" ht="30" x14ac:dyDescent="0.25">
      <c r="C4875" s="11">
        <v>43229</v>
      </c>
      <c r="D4875" s="4" t="s">
        <v>57</v>
      </c>
      <c r="E4875" s="12">
        <v>8825</v>
      </c>
      <c r="F4875" s="12"/>
      <c r="G4875" s="12">
        <v>3</v>
      </c>
    </row>
    <row r="4876" spans="3:7" ht="30" x14ac:dyDescent="0.25">
      <c r="C4876" s="13">
        <v>43229</v>
      </c>
      <c r="D4876" s="5" t="s">
        <v>58</v>
      </c>
      <c r="E4876" s="14">
        <v>8824</v>
      </c>
      <c r="F4876" s="14"/>
      <c r="G4876" s="14">
        <v>1</v>
      </c>
    </row>
    <row r="4877" spans="3:7" ht="45" x14ac:dyDescent="0.25">
      <c r="C4877" s="11">
        <v>43229</v>
      </c>
      <c r="D4877" s="4" t="s">
        <v>290</v>
      </c>
      <c r="E4877" s="12">
        <v>4908</v>
      </c>
      <c r="F4877" s="12"/>
      <c r="G4877" s="12">
        <v>10</v>
      </c>
    </row>
    <row r="4878" spans="3:7" ht="45" x14ac:dyDescent="0.25">
      <c r="C4878" s="13">
        <v>43229</v>
      </c>
      <c r="D4878" s="5" t="s">
        <v>19</v>
      </c>
      <c r="E4878" s="14">
        <v>5709</v>
      </c>
      <c r="F4878" s="14"/>
      <c r="G4878" s="14">
        <v>400</v>
      </c>
    </row>
    <row r="4879" spans="3:7" ht="30" x14ac:dyDescent="0.25">
      <c r="C4879" s="11">
        <v>43229</v>
      </c>
      <c r="D4879" s="4" t="s">
        <v>167</v>
      </c>
      <c r="E4879" s="12">
        <v>1587</v>
      </c>
      <c r="F4879" s="12"/>
      <c r="G4879" s="12">
        <v>2</v>
      </c>
    </row>
    <row r="4880" spans="3:7" ht="45" x14ac:dyDescent="0.25">
      <c r="C4880" s="13">
        <v>43229</v>
      </c>
      <c r="D4880" s="5" t="s">
        <v>64</v>
      </c>
      <c r="E4880" s="14">
        <v>7623</v>
      </c>
      <c r="F4880" s="14"/>
      <c r="G4880" s="14">
        <v>12</v>
      </c>
    </row>
    <row r="4881" spans="3:7" ht="45" x14ac:dyDescent="0.25">
      <c r="C4881" s="11">
        <v>43229</v>
      </c>
      <c r="D4881" s="4" t="s">
        <v>94</v>
      </c>
      <c r="E4881" s="12">
        <v>289</v>
      </c>
      <c r="F4881" s="12"/>
      <c r="G4881" s="12">
        <v>4</v>
      </c>
    </row>
    <row r="4882" spans="3:7" ht="45" x14ac:dyDescent="0.25">
      <c r="C4882" s="13">
        <v>43229</v>
      </c>
      <c r="D4882" s="5" t="s">
        <v>253</v>
      </c>
      <c r="E4882" s="14">
        <v>482</v>
      </c>
      <c r="F4882" s="14"/>
      <c r="G4882" s="14">
        <v>1</v>
      </c>
    </row>
    <row r="4883" spans="3:7" x14ac:dyDescent="0.25">
      <c r="C4883" s="11">
        <v>43227</v>
      </c>
      <c r="D4883" s="4" t="s">
        <v>127</v>
      </c>
      <c r="E4883" s="12">
        <v>7360</v>
      </c>
      <c r="F4883" s="12"/>
      <c r="G4883" s="12">
        <v>2</v>
      </c>
    </row>
    <row r="4884" spans="3:7" ht="45" x14ac:dyDescent="0.25">
      <c r="C4884" s="13">
        <v>43227</v>
      </c>
      <c r="D4884" s="5" t="s">
        <v>337</v>
      </c>
      <c r="E4884" s="14">
        <v>8810</v>
      </c>
      <c r="F4884" s="14">
        <v>5</v>
      </c>
      <c r="G4884" s="14"/>
    </row>
    <row r="4885" spans="3:7" ht="45" x14ac:dyDescent="0.25">
      <c r="C4885" s="11">
        <v>43227</v>
      </c>
      <c r="D4885" s="4" t="s">
        <v>334</v>
      </c>
      <c r="E4885" s="12">
        <v>8809</v>
      </c>
      <c r="F4885" s="12"/>
      <c r="G4885" s="12">
        <v>5</v>
      </c>
    </row>
    <row r="4886" spans="3:7" ht="45" x14ac:dyDescent="0.25">
      <c r="C4886" s="13">
        <v>43227</v>
      </c>
      <c r="D4886" s="5" t="s">
        <v>336</v>
      </c>
      <c r="E4886" s="14">
        <v>8808</v>
      </c>
      <c r="F4886" s="14">
        <v>5</v>
      </c>
      <c r="G4886" s="14"/>
    </row>
    <row r="4887" spans="3:7" ht="45" x14ac:dyDescent="0.25">
      <c r="C4887" s="11">
        <v>43227</v>
      </c>
      <c r="D4887" s="4" t="s">
        <v>350</v>
      </c>
      <c r="E4887" s="12">
        <v>5678</v>
      </c>
      <c r="F4887" s="12">
        <v>7</v>
      </c>
      <c r="G4887" s="12"/>
    </row>
    <row r="4888" spans="3:7" x14ac:dyDescent="0.25">
      <c r="C4888" s="13">
        <v>43227</v>
      </c>
      <c r="D4888" s="5" t="s">
        <v>231</v>
      </c>
      <c r="E4888" s="14">
        <v>1907</v>
      </c>
      <c r="F4888" s="14">
        <v>2</v>
      </c>
      <c r="G4888" s="14"/>
    </row>
    <row r="4889" spans="3:7" x14ac:dyDescent="0.25">
      <c r="C4889" s="11">
        <v>43227</v>
      </c>
      <c r="D4889" s="4" t="s">
        <v>170</v>
      </c>
      <c r="E4889" s="12">
        <v>1906</v>
      </c>
      <c r="F4889" s="12"/>
      <c r="G4889" s="12">
        <v>2</v>
      </c>
    </row>
    <row r="4890" spans="3:7" ht="45" x14ac:dyDescent="0.25">
      <c r="C4890" s="13">
        <v>43227</v>
      </c>
      <c r="D4890" s="5" t="s">
        <v>333</v>
      </c>
      <c r="E4890" s="14">
        <v>1605</v>
      </c>
      <c r="F4890" s="14"/>
      <c r="G4890" s="14">
        <v>5</v>
      </c>
    </row>
    <row r="4891" spans="3:7" ht="45" x14ac:dyDescent="0.25">
      <c r="C4891" s="11">
        <v>43227</v>
      </c>
      <c r="D4891" s="4" t="s">
        <v>236</v>
      </c>
      <c r="E4891" s="12">
        <v>1600</v>
      </c>
      <c r="F4891" s="12">
        <v>1200</v>
      </c>
      <c r="G4891" s="12"/>
    </row>
    <row r="4892" spans="3:7" ht="45" x14ac:dyDescent="0.25">
      <c r="C4892" s="13">
        <v>43227</v>
      </c>
      <c r="D4892" s="5" t="s">
        <v>173</v>
      </c>
      <c r="E4892" s="14">
        <v>1595</v>
      </c>
      <c r="F4892" s="14"/>
      <c r="G4892" s="14">
        <v>90</v>
      </c>
    </row>
    <row r="4893" spans="3:7" ht="30" x14ac:dyDescent="0.25">
      <c r="C4893" s="11">
        <v>43227</v>
      </c>
      <c r="D4893" s="4" t="s">
        <v>167</v>
      </c>
      <c r="E4893" s="12">
        <v>1587</v>
      </c>
      <c r="F4893" s="12"/>
      <c r="G4893" s="12">
        <v>594</v>
      </c>
    </row>
    <row r="4894" spans="3:7" ht="30" x14ac:dyDescent="0.25">
      <c r="C4894" s="13">
        <v>43227</v>
      </c>
      <c r="D4894" s="5" t="s">
        <v>329</v>
      </c>
      <c r="E4894" s="14">
        <v>1579</v>
      </c>
      <c r="F4894" s="14">
        <v>10</v>
      </c>
      <c r="G4894" s="14"/>
    </row>
    <row r="4895" spans="3:7" ht="30" x14ac:dyDescent="0.25">
      <c r="C4895" s="11">
        <v>43227</v>
      </c>
      <c r="D4895" s="4" t="s">
        <v>442</v>
      </c>
      <c r="E4895" s="12">
        <v>1578</v>
      </c>
      <c r="F4895" s="12"/>
      <c r="G4895" s="12">
        <v>10</v>
      </c>
    </row>
    <row r="4896" spans="3:7" ht="30" x14ac:dyDescent="0.25">
      <c r="C4896" s="13">
        <v>43227</v>
      </c>
      <c r="D4896" s="5" t="s">
        <v>174</v>
      </c>
      <c r="E4896" s="14">
        <v>1303</v>
      </c>
      <c r="F4896" s="14">
        <v>1</v>
      </c>
      <c r="G4896" s="14"/>
    </row>
    <row r="4897" spans="3:7" ht="30" x14ac:dyDescent="0.25">
      <c r="C4897" s="11">
        <v>43227</v>
      </c>
      <c r="D4897" s="4" t="s">
        <v>340</v>
      </c>
      <c r="E4897" s="12">
        <v>985</v>
      </c>
      <c r="F4897" s="12">
        <v>10</v>
      </c>
      <c r="G4897" s="12"/>
    </row>
    <row r="4898" spans="3:7" ht="30" x14ac:dyDescent="0.25">
      <c r="C4898" s="13">
        <v>43227</v>
      </c>
      <c r="D4898" s="5" t="s">
        <v>443</v>
      </c>
      <c r="E4898" s="14">
        <v>930</v>
      </c>
      <c r="F4898" s="14"/>
      <c r="G4898" s="14">
        <v>50</v>
      </c>
    </row>
    <row r="4899" spans="3:7" ht="30" x14ac:dyDescent="0.25">
      <c r="C4899" s="11">
        <v>43227</v>
      </c>
      <c r="D4899" s="4" t="s">
        <v>444</v>
      </c>
      <c r="E4899" s="12">
        <v>929</v>
      </c>
      <c r="F4899" s="12"/>
      <c r="G4899" s="12">
        <v>50</v>
      </c>
    </row>
    <row r="4900" spans="3:7" ht="30" x14ac:dyDescent="0.25">
      <c r="C4900" s="13">
        <v>43227</v>
      </c>
      <c r="D4900" s="5" t="s">
        <v>353</v>
      </c>
      <c r="E4900" s="14">
        <v>928</v>
      </c>
      <c r="F4900" s="14"/>
      <c r="G4900" s="14">
        <v>50</v>
      </c>
    </row>
    <row r="4901" spans="3:7" ht="30" x14ac:dyDescent="0.25">
      <c r="C4901" s="11">
        <v>43227</v>
      </c>
      <c r="D4901" s="4" t="s">
        <v>445</v>
      </c>
      <c r="E4901" s="12">
        <v>927</v>
      </c>
      <c r="F4901" s="12"/>
      <c r="G4901" s="12">
        <v>50</v>
      </c>
    </row>
    <row r="4902" spans="3:7" ht="30" x14ac:dyDescent="0.25">
      <c r="C4902" s="13">
        <v>43227</v>
      </c>
      <c r="D4902" s="5" t="s">
        <v>446</v>
      </c>
      <c r="E4902" s="14">
        <v>730</v>
      </c>
      <c r="F4902" s="14">
        <v>1</v>
      </c>
      <c r="G4902" s="14"/>
    </row>
    <row r="4903" spans="3:7" ht="30" x14ac:dyDescent="0.25">
      <c r="C4903" s="11">
        <v>43227</v>
      </c>
      <c r="D4903" s="4" t="s">
        <v>216</v>
      </c>
      <c r="E4903" s="12">
        <v>189</v>
      </c>
      <c r="F4903" s="12"/>
      <c r="G4903" s="12">
        <v>28</v>
      </c>
    </row>
    <row r="4904" spans="3:7" ht="30" x14ac:dyDescent="0.25">
      <c r="C4904" s="13">
        <v>43227</v>
      </c>
      <c r="D4904" s="5" t="s">
        <v>44</v>
      </c>
      <c r="E4904" s="14">
        <v>188</v>
      </c>
      <c r="F4904" s="14">
        <v>100</v>
      </c>
      <c r="G4904" s="14"/>
    </row>
    <row r="4905" spans="3:7" ht="30" x14ac:dyDescent="0.25">
      <c r="C4905" s="11">
        <v>43227</v>
      </c>
      <c r="D4905" s="4" t="s">
        <v>354</v>
      </c>
      <c r="E4905" s="12">
        <v>8798</v>
      </c>
      <c r="F4905" s="12"/>
      <c r="G4905" s="12">
        <v>98</v>
      </c>
    </row>
    <row r="4906" spans="3:7" ht="45" x14ac:dyDescent="0.25">
      <c r="C4906" s="13">
        <v>43227</v>
      </c>
      <c r="D4906" s="5" t="s">
        <v>55</v>
      </c>
      <c r="E4906" s="14">
        <v>8385</v>
      </c>
      <c r="F4906" s="14">
        <v>1</v>
      </c>
      <c r="G4906" s="14"/>
    </row>
    <row r="4907" spans="3:7" ht="45" x14ac:dyDescent="0.25">
      <c r="C4907" s="11">
        <v>43227</v>
      </c>
      <c r="D4907" s="4" t="s">
        <v>19</v>
      </c>
      <c r="E4907" s="12">
        <v>5709</v>
      </c>
      <c r="F4907" s="12"/>
      <c r="G4907" s="12">
        <v>397</v>
      </c>
    </row>
    <row r="4908" spans="3:7" ht="45" x14ac:dyDescent="0.25">
      <c r="C4908" s="13">
        <v>43227</v>
      </c>
      <c r="D4908" s="5" t="s">
        <v>287</v>
      </c>
      <c r="E4908" s="14">
        <v>4340</v>
      </c>
      <c r="F4908" s="14"/>
      <c r="G4908" s="14">
        <v>1</v>
      </c>
    </row>
    <row r="4909" spans="3:7" ht="60" x14ac:dyDescent="0.25">
      <c r="C4909" s="11">
        <v>43227</v>
      </c>
      <c r="D4909" s="4" t="s">
        <v>185</v>
      </c>
      <c r="E4909" s="12">
        <v>1616</v>
      </c>
      <c r="F4909" s="12"/>
      <c r="G4909" s="12">
        <v>3</v>
      </c>
    </row>
    <row r="4910" spans="3:7" ht="45" x14ac:dyDescent="0.25">
      <c r="C4910" s="13">
        <v>43227</v>
      </c>
      <c r="D4910" s="5" t="s">
        <v>39</v>
      </c>
      <c r="E4910" s="14">
        <v>1452</v>
      </c>
      <c r="F4910" s="14"/>
      <c r="G4910" s="14">
        <v>1</v>
      </c>
    </row>
    <row r="4911" spans="3:7" ht="75" x14ac:dyDescent="0.25">
      <c r="C4911" s="11">
        <v>43227</v>
      </c>
      <c r="D4911" s="4" t="s">
        <v>85</v>
      </c>
      <c r="E4911" s="12">
        <v>728</v>
      </c>
      <c r="F4911" s="12"/>
      <c r="G4911" s="12">
        <v>18</v>
      </c>
    </row>
    <row r="4912" spans="3:7" ht="60" x14ac:dyDescent="0.25">
      <c r="C4912" s="13">
        <v>43227</v>
      </c>
      <c r="D4912" s="5" t="s">
        <v>86</v>
      </c>
      <c r="E4912" s="14">
        <v>727</v>
      </c>
      <c r="F4912" s="14"/>
      <c r="G4912" s="14">
        <v>36</v>
      </c>
    </row>
    <row r="4913" spans="3:7" ht="30" x14ac:dyDescent="0.25">
      <c r="C4913" s="11">
        <v>43227</v>
      </c>
      <c r="D4913" s="4" t="s">
        <v>291</v>
      </c>
      <c r="E4913" s="12">
        <v>579</v>
      </c>
      <c r="F4913" s="12"/>
      <c r="G4913" s="12">
        <v>7</v>
      </c>
    </row>
    <row r="4914" spans="3:7" ht="30" x14ac:dyDescent="0.25">
      <c r="C4914" s="13">
        <v>43227</v>
      </c>
      <c r="D4914" s="5" t="s">
        <v>65</v>
      </c>
      <c r="E4914" s="14">
        <v>256</v>
      </c>
      <c r="F4914" s="14">
        <v>20</v>
      </c>
      <c r="G4914" s="14"/>
    </row>
    <row r="4915" spans="3:7" ht="45" x14ac:dyDescent="0.25">
      <c r="C4915" s="11">
        <v>43227</v>
      </c>
      <c r="D4915" s="4" t="s">
        <v>232</v>
      </c>
      <c r="E4915" s="12">
        <v>332</v>
      </c>
      <c r="F4915" s="12"/>
      <c r="G4915" s="12">
        <v>2</v>
      </c>
    </row>
    <row r="4916" spans="3:7" x14ac:dyDescent="0.25">
      <c r="C4916" s="13">
        <v>43227</v>
      </c>
      <c r="D4916" s="5" t="s">
        <v>36</v>
      </c>
      <c r="E4916" s="14">
        <v>7934</v>
      </c>
      <c r="F4916" s="14"/>
      <c r="G4916" s="14">
        <v>1</v>
      </c>
    </row>
    <row r="4917" spans="3:7" ht="30" x14ac:dyDescent="0.25">
      <c r="C4917" s="11">
        <v>43227</v>
      </c>
      <c r="D4917" s="4" t="s">
        <v>447</v>
      </c>
      <c r="E4917" s="12" t="s">
        <v>448</v>
      </c>
      <c r="F4917" s="12"/>
      <c r="G4917" s="12">
        <v>1</v>
      </c>
    </row>
    <row r="4918" spans="3:7" ht="30" x14ac:dyDescent="0.25">
      <c r="C4918" s="13">
        <v>43227</v>
      </c>
      <c r="D4918" s="5" t="s">
        <v>366</v>
      </c>
      <c r="E4918" s="14" t="s">
        <v>367</v>
      </c>
      <c r="F4918" s="14"/>
      <c r="G4918" s="14">
        <v>1</v>
      </c>
    </row>
    <row r="4919" spans="3:7" ht="30" x14ac:dyDescent="0.25">
      <c r="C4919" s="11">
        <v>43227</v>
      </c>
      <c r="D4919" s="4" t="s">
        <v>449</v>
      </c>
      <c r="E4919" s="12">
        <v>7895</v>
      </c>
      <c r="F4919" s="12">
        <v>678</v>
      </c>
      <c r="G4919" s="12"/>
    </row>
    <row r="4920" spans="3:7" ht="30" x14ac:dyDescent="0.25">
      <c r="C4920" s="13">
        <v>43227</v>
      </c>
      <c r="D4920" s="5" t="s">
        <v>209</v>
      </c>
      <c r="E4920" s="14">
        <v>174</v>
      </c>
      <c r="F4920" s="14"/>
      <c r="G4920" s="14">
        <v>1</v>
      </c>
    </row>
    <row r="4921" spans="3:7" ht="30" x14ac:dyDescent="0.25">
      <c r="C4921" s="11">
        <v>43227</v>
      </c>
      <c r="D4921" s="4" t="s">
        <v>76</v>
      </c>
      <c r="E4921" s="12">
        <v>1429</v>
      </c>
      <c r="F4921" s="12"/>
      <c r="G4921" s="12">
        <v>2</v>
      </c>
    </row>
    <row r="4922" spans="3:7" x14ac:dyDescent="0.25">
      <c r="C4922" s="13">
        <v>43227</v>
      </c>
      <c r="D4922" s="5" t="s">
        <v>251</v>
      </c>
      <c r="E4922" s="14">
        <v>7088</v>
      </c>
      <c r="F4922" s="14"/>
      <c r="G4922" s="14">
        <v>10</v>
      </c>
    </row>
    <row r="4923" spans="3:7" ht="30" x14ac:dyDescent="0.25">
      <c r="C4923" s="11">
        <v>43227</v>
      </c>
      <c r="D4923" s="4" t="s">
        <v>57</v>
      </c>
      <c r="E4923" s="12">
        <v>8825</v>
      </c>
      <c r="F4923" s="12"/>
      <c r="G4923" s="12">
        <v>10</v>
      </c>
    </row>
    <row r="4924" spans="3:7" ht="30" x14ac:dyDescent="0.25">
      <c r="C4924" s="13">
        <v>43227</v>
      </c>
      <c r="D4924" s="5" t="s">
        <v>57</v>
      </c>
      <c r="E4924" s="14">
        <v>8825</v>
      </c>
      <c r="F4924" s="14"/>
      <c r="G4924" s="14">
        <v>10</v>
      </c>
    </row>
    <row r="4925" spans="3:7" ht="30" x14ac:dyDescent="0.25">
      <c r="C4925" s="11">
        <v>43227</v>
      </c>
      <c r="D4925" s="4" t="s">
        <v>57</v>
      </c>
      <c r="E4925" s="12">
        <v>8825</v>
      </c>
      <c r="F4925" s="12">
        <v>50</v>
      </c>
      <c r="G4925" s="12"/>
    </row>
    <row r="4926" spans="3:7" ht="30" x14ac:dyDescent="0.25">
      <c r="C4926" s="13">
        <v>43227</v>
      </c>
      <c r="D4926" s="5" t="s">
        <v>56</v>
      </c>
      <c r="E4926" s="14">
        <v>2270</v>
      </c>
      <c r="F4926" s="14">
        <v>50</v>
      </c>
      <c r="G4926" s="14"/>
    </row>
    <row r="4927" spans="3:7" x14ac:dyDescent="0.25">
      <c r="C4927" s="11">
        <v>43227</v>
      </c>
      <c r="D4927" s="4" t="s">
        <v>251</v>
      </c>
      <c r="E4927" s="12">
        <v>7088</v>
      </c>
      <c r="F4927" s="12">
        <v>50</v>
      </c>
      <c r="G4927" s="12"/>
    </row>
    <row r="4928" spans="3:7" ht="30" x14ac:dyDescent="0.25">
      <c r="C4928" s="13">
        <v>43227</v>
      </c>
      <c r="D4928" s="5" t="s">
        <v>447</v>
      </c>
      <c r="E4928" s="14" t="s">
        <v>448</v>
      </c>
      <c r="F4928" s="14">
        <v>2</v>
      </c>
      <c r="G4928" s="14"/>
    </row>
    <row r="4929" spans="3:7" ht="30" x14ac:dyDescent="0.25">
      <c r="C4929" s="11">
        <v>43227</v>
      </c>
      <c r="D4929" s="4" t="s">
        <v>171</v>
      </c>
      <c r="E4929" s="12" t="s">
        <v>172</v>
      </c>
      <c r="F4929" s="12">
        <v>4</v>
      </c>
      <c r="G4929" s="12"/>
    </row>
    <row r="4930" spans="3:7" ht="30" x14ac:dyDescent="0.25">
      <c r="C4930" s="13">
        <v>43227</v>
      </c>
      <c r="D4930" s="5" t="s">
        <v>366</v>
      </c>
      <c r="E4930" s="14" t="s">
        <v>367</v>
      </c>
      <c r="F4930" s="14">
        <v>2</v>
      </c>
      <c r="G4930" s="14"/>
    </row>
    <row r="4931" spans="3:7" ht="30" x14ac:dyDescent="0.25">
      <c r="C4931" s="11">
        <v>43227</v>
      </c>
      <c r="D4931" s="4" t="s">
        <v>363</v>
      </c>
      <c r="E4931" s="12" t="s">
        <v>364</v>
      </c>
      <c r="F4931" s="12">
        <v>1</v>
      </c>
      <c r="G4931" s="12"/>
    </row>
    <row r="4932" spans="3:7" ht="30" x14ac:dyDescent="0.25">
      <c r="C4932" s="13">
        <v>43227</v>
      </c>
      <c r="D4932" s="5" t="s">
        <v>65</v>
      </c>
      <c r="E4932" s="14">
        <v>256</v>
      </c>
      <c r="F4932" s="14">
        <v>10</v>
      </c>
      <c r="G4932" s="14"/>
    </row>
    <row r="4933" spans="3:7" ht="45" x14ac:dyDescent="0.25">
      <c r="C4933" s="11">
        <v>43227</v>
      </c>
      <c r="D4933" s="4" t="s">
        <v>41</v>
      </c>
      <c r="E4933" s="12">
        <v>765</v>
      </c>
      <c r="F4933" s="12"/>
      <c r="G4933" s="12">
        <v>1</v>
      </c>
    </row>
    <row r="4934" spans="3:7" x14ac:dyDescent="0.25">
      <c r="C4934" s="13">
        <v>43227</v>
      </c>
      <c r="D4934" s="5" t="s">
        <v>303</v>
      </c>
      <c r="E4934" s="14">
        <v>7082</v>
      </c>
      <c r="F4934" s="14"/>
      <c r="G4934" s="14">
        <v>4</v>
      </c>
    </row>
    <row r="4935" spans="3:7" ht="30" x14ac:dyDescent="0.25">
      <c r="C4935" s="11">
        <v>43227</v>
      </c>
      <c r="D4935" s="4" t="s">
        <v>289</v>
      </c>
      <c r="E4935" s="12">
        <v>308</v>
      </c>
      <c r="F4935" s="12"/>
      <c r="G4935" s="12">
        <v>1</v>
      </c>
    </row>
    <row r="4936" spans="3:7" ht="45" x14ac:dyDescent="0.25">
      <c r="C4936" s="13">
        <v>43227</v>
      </c>
      <c r="D4936" s="5" t="s">
        <v>26</v>
      </c>
      <c r="E4936" s="14">
        <v>476</v>
      </c>
      <c r="F4936" s="14"/>
      <c r="G4936" s="14">
        <v>1</v>
      </c>
    </row>
    <row r="4937" spans="3:7" ht="45" x14ac:dyDescent="0.25">
      <c r="C4937" s="11">
        <v>43227</v>
      </c>
      <c r="D4937" s="4" t="s">
        <v>28</v>
      </c>
      <c r="E4937" s="12">
        <v>608</v>
      </c>
      <c r="F4937" s="12"/>
      <c r="G4937" s="12">
        <v>1</v>
      </c>
    </row>
    <row r="4938" spans="3:7" ht="45" x14ac:dyDescent="0.25">
      <c r="C4938" s="13">
        <v>43227</v>
      </c>
      <c r="D4938" s="5" t="s">
        <v>29</v>
      </c>
      <c r="E4938" s="14">
        <v>610</v>
      </c>
      <c r="F4938" s="14"/>
      <c r="G4938" s="14">
        <v>1</v>
      </c>
    </row>
    <row r="4939" spans="3:7" ht="30" x14ac:dyDescent="0.25">
      <c r="C4939" s="11">
        <v>43227</v>
      </c>
      <c r="D4939" s="4" t="s">
        <v>30</v>
      </c>
      <c r="E4939" s="12">
        <v>609</v>
      </c>
      <c r="F4939" s="12"/>
      <c r="G4939" s="12">
        <v>1</v>
      </c>
    </row>
    <row r="4940" spans="3:7" ht="30" x14ac:dyDescent="0.25">
      <c r="C4940" s="13">
        <v>43227</v>
      </c>
      <c r="D4940" s="5" t="s">
        <v>32</v>
      </c>
      <c r="E4940" s="14">
        <v>4523</v>
      </c>
      <c r="F4940" s="14"/>
      <c r="G4940" s="14">
        <v>10</v>
      </c>
    </row>
    <row r="4941" spans="3:7" x14ac:dyDescent="0.25">
      <c r="C4941" s="11">
        <v>43227</v>
      </c>
      <c r="D4941" s="4" t="s">
        <v>103</v>
      </c>
      <c r="E4941" s="12">
        <v>7366</v>
      </c>
      <c r="F4941" s="12"/>
      <c r="G4941" s="12">
        <v>2</v>
      </c>
    </row>
    <row r="4942" spans="3:7" x14ac:dyDescent="0.25">
      <c r="C4942" s="13">
        <v>43227</v>
      </c>
      <c r="D4942" s="5" t="s">
        <v>201</v>
      </c>
      <c r="E4942" s="14">
        <v>8764</v>
      </c>
      <c r="F4942" s="14"/>
      <c r="G4942" s="14">
        <v>2</v>
      </c>
    </row>
    <row r="4943" spans="3:7" ht="75" x14ac:dyDescent="0.25">
      <c r="C4943" s="11">
        <v>43227</v>
      </c>
      <c r="D4943" s="4" t="s">
        <v>38</v>
      </c>
      <c r="E4943" s="12">
        <v>551</v>
      </c>
      <c r="F4943" s="12"/>
      <c r="G4943" s="12">
        <v>9</v>
      </c>
    </row>
    <row r="4944" spans="3:7" ht="45" x14ac:dyDescent="0.25">
      <c r="C4944" s="13">
        <v>43227</v>
      </c>
      <c r="D4944" s="5" t="s">
        <v>40</v>
      </c>
      <c r="E4944" s="14">
        <v>1381</v>
      </c>
      <c r="F4944" s="14"/>
      <c r="G4944" s="14">
        <v>1</v>
      </c>
    </row>
    <row r="4945" spans="3:7" ht="45" x14ac:dyDescent="0.25">
      <c r="C4945" s="11">
        <v>43227</v>
      </c>
      <c r="D4945" s="4" t="s">
        <v>41</v>
      </c>
      <c r="E4945" s="12">
        <v>765</v>
      </c>
      <c r="F4945" s="12"/>
      <c r="G4945" s="12">
        <v>1</v>
      </c>
    </row>
    <row r="4946" spans="3:7" ht="45" x14ac:dyDescent="0.25">
      <c r="C4946" s="13">
        <v>43227</v>
      </c>
      <c r="D4946" s="5" t="s">
        <v>55</v>
      </c>
      <c r="E4946" s="14">
        <v>8385</v>
      </c>
      <c r="F4946" s="14">
        <v>30</v>
      </c>
      <c r="G4946" s="14"/>
    </row>
    <row r="4947" spans="3:7" ht="30" x14ac:dyDescent="0.25">
      <c r="C4947" s="11">
        <v>43227</v>
      </c>
      <c r="D4947" s="4" t="s">
        <v>429</v>
      </c>
      <c r="E4947" s="12">
        <v>4924</v>
      </c>
      <c r="F4947" s="12">
        <v>100</v>
      </c>
      <c r="G4947" s="12"/>
    </row>
    <row r="4948" spans="3:7" ht="45" x14ac:dyDescent="0.25">
      <c r="C4948" s="13">
        <v>43227</v>
      </c>
      <c r="D4948" s="5" t="s">
        <v>43</v>
      </c>
      <c r="E4948" s="14">
        <v>767</v>
      </c>
      <c r="F4948" s="14">
        <v>2</v>
      </c>
      <c r="G4948" s="14"/>
    </row>
    <row r="4949" spans="3:7" ht="30" x14ac:dyDescent="0.25">
      <c r="C4949" s="11">
        <v>43227</v>
      </c>
      <c r="D4949" s="4" t="s">
        <v>42</v>
      </c>
      <c r="E4949" s="12">
        <v>187</v>
      </c>
      <c r="F4949" s="12">
        <v>500</v>
      </c>
      <c r="G4949" s="12"/>
    </row>
    <row r="4950" spans="3:7" ht="45" x14ac:dyDescent="0.25">
      <c r="C4950" s="13">
        <v>43227</v>
      </c>
      <c r="D4950" s="5" t="s">
        <v>256</v>
      </c>
      <c r="E4950" s="14">
        <v>768</v>
      </c>
      <c r="F4950" s="14"/>
      <c r="G4950" s="14">
        <v>1</v>
      </c>
    </row>
    <row r="4951" spans="3:7" ht="45" x14ac:dyDescent="0.25">
      <c r="C4951" s="11">
        <v>43227</v>
      </c>
      <c r="D4951" s="4" t="s">
        <v>254</v>
      </c>
      <c r="E4951" s="12">
        <v>128</v>
      </c>
      <c r="F4951" s="12"/>
      <c r="G4951" s="12">
        <v>1</v>
      </c>
    </row>
    <row r="4952" spans="3:7" ht="30" x14ac:dyDescent="0.25">
      <c r="C4952" s="13">
        <v>43227</v>
      </c>
      <c r="D4952" s="5" t="s">
        <v>31</v>
      </c>
      <c r="E4952" s="14">
        <v>611</v>
      </c>
      <c r="F4952" s="14"/>
      <c r="G4952" s="14">
        <v>1</v>
      </c>
    </row>
    <row r="4953" spans="3:7" ht="45" x14ac:dyDescent="0.25">
      <c r="C4953" s="11">
        <v>43227</v>
      </c>
      <c r="D4953" s="4" t="s">
        <v>29</v>
      </c>
      <c r="E4953" s="12">
        <v>610</v>
      </c>
      <c r="F4953" s="12"/>
      <c r="G4953" s="12">
        <v>1</v>
      </c>
    </row>
    <row r="4954" spans="3:7" ht="30" x14ac:dyDescent="0.25">
      <c r="C4954" s="13">
        <v>43227</v>
      </c>
      <c r="D4954" s="5" t="s">
        <v>238</v>
      </c>
      <c r="E4954" s="14">
        <v>4519</v>
      </c>
      <c r="F4954" s="14"/>
      <c r="G4954" s="14">
        <v>1</v>
      </c>
    </row>
    <row r="4955" spans="3:7" ht="30" x14ac:dyDescent="0.25">
      <c r="C4955" s="11">
        <v>43227</v>
      </c>
      <c r="D4955" s="4" t="s">
        <v>240</v>
      </c>
      <c r="E4955" s="12">
        <v>4520</v>
      </c>
      <c r="F4955" s="12"/>
      <c r="G4955" s="12">
        <v>2</v>
      </c>
    </row>
    <row r="4956" spans="3:7" ht="30" x14ac:dyDescent="0.25">
      <c r="C4956" s="13">
        <v>43227</v>
      </c>
      <c r="D4956" s="5" t="s">
        <v>58</v>
      </c>
      <c r="E4956" s="14">
        <v>8824</v>
      </c>
      <c r="F4956" s="14"/>
      <c r="G4956" s="14">
        <v>4</v>
      </c>
    </row>
    <row r="4957" spans="3:7" ht="30" x14ac:dyDescent="0.25">
      <c r="C4957" s="11">
        <v>43227</v>
      </c>
      <c r="D4957" s="4" t="s">
        <v>405</v>
      </c>
      <c r="E4957" s="12">
        <v>8822</v>
      </c>
      <c r="F4957" s="12"/>
      <c r="G4957" s="12">
        <v>1</v>
      </c>
    </row>
    <row r="4958" spans="3:7" ht="45" x14ac:dyDescent="0.25">
      <c r="C4958" s="13">
        <v>43227</v>
      </c>
      <c r="D4958" s="5" t="s">
        <v>61</v>
      </c>
      <c r="E4958" s="14">
        <v>874</v>
      </c>
      <c r="F4958" s="14"/>
      <c r="G4958" s="14">
        <v>1</v>
      </c>
    </row>
    <row r="4959" spans="3:7" ht="30" x14ac:dyDescent="0.25">
      <c r="C4959" s="11">
        <v>43227</v>
      </c>
      <c r="D4959" s="4" t="s">
        <v>62</v>
      </c>
      <c r="E4959" s="12">
        <v>1661</v>
      </c>
      <c r="F4959" s="12"/>
      <c r="G4959" s="12">
        <v>4</v>
      </c>
    </row>
    <row r="4960" spans="3:7" ht="45" x14ac:dyDescent="0.25">
      <c r="C4960" s="13">
        <v>43227</v>
      </c>
      <c r="D4960" s="5" t="s">
        <v>19</v>
      </c>
      <c r="E4960" s="14">
        <v>5709</v>
      </c>
      <c r="F4960" s="14"/>
      <c r="G4960" s="14">
        <v>300</v>
      </c>
    </row>
    <row r="4961" spans="3:7" ht="30" x14ac:dyDescent="0.25">
      <c r="C4961" s="11">
        <v>43227</v>
      </c>
      <c r="D4961" s="4" t="s">
        <v>167</v>
      </c>
      <c r="E4961" s="12">
        <v>1587</v>
      </c>
      <c r="F4961" s="12"/>
      <c r="G4961" s="12">
        <v>1</v>
      </c>
    </row>
    <row r="4962" spans="3:7" ht="30" x14ac:dyDescent="0.25">
      <c r="C4962" s="13">
        <v>43227</v>
      </c>
      <c r="D4962" s="5" t="s">
        <v>289</v>
      </c>
      <c r="E4962" s="14">
        <v>308</v>
      </c>
      <c r="F4962" s="14"/>
      <c r="G4962" s="14">
        <v>1</v>
      </c>
    </row>
    <row r="4963" spans="3:7" ht="30" x14ac:dyDescent="0.25">
      <c r="C4963" s="11">
        <v>43227</v>
      </c>
      <c r="D4963" s="4" t="s">
        <v>146</v>
      </c>
      <c r="E4963" s="12">
        <v>450</v>
      </c>
      <c r="F4963" s="12"/>
      <c r="G4963" s="12">
        <v>6</v>
      </c>
    </row>
    <row r="4964" spans="3:7" ht="30" x14ac:dyDescent="0.25">
      <c r="C4964" s="13">
        <v>43225</v>
      </c>
      <c r="D4964" s="5" t="s">
        <v>354</v>
      </c>
      <c r="E4964" s="14">
        <v>8798</v>
      </c>
      <c r="F4964" s="14"/>
      <c r="G4964" s="14">
        <v>2</v>
      </c>
    </row>
    <row r="4965" spans="3:7" ht="45" x14ac:dyDescent="0.25">
      <c r="C4965" s="11">
        <v>43225</v>
      </c>
      <c r="D4965" s="4" t="s">
        <v>89</v>
      </c>
      <c r="E4965" s="12">
        <v>155</v>
      </c>
      <c r="F4965" s="12"/>
      <c r="G4965" s="12">
        <v>2</v>
      </c>
    </row>
    <row r="4966" spans="3:7" x14ac:dyDescent="0.25">
      <c r="C4966" s="13">
        <v>43225</v>
      </c>
      <c r="D4966" s="5" t="s">
        <v>406</v>
      </c>
      <c r="E4966" s="14">
        <v>8001</v>
      </c>
      <c r="F4966" s="14"/>
      <c r="G4966" s="14">
        <v>1</v>
      </c>
    </row>
    <row r="4967" spans="3:7" x14ac:dyDescent="0.25">
      <c r="C4967" s="11">
        <v>43225</v>
      </c>
      <c r="D4967" s="4" t="s">
        <v>107</v>
      </c>
      <c r="E4967" s="12">
        <v>7997</v>
      </c>
      <c r="F4967" s="12"/>
      <c r="G4967" s="12">
        <v>1</v>
      </c>
    </row>
    <row r="4968" spans="3:7" ht="45" x14ac:dyDescent="0.25">
      <c r="C4968" s="13">
        <v>43225</v>
      </c>
      <c r="D4968" s="5" t="s">
        <v>188</v>
      </c>
      <c r="E4968" s="14">
        <v>4910</v>
      </c>
      <c r="F4968" s="14"/>
      <c r="G4968" s="14">
        <v>1</v>
      </c>
    </row>
    <row r="4969" spans="3:7" x14ac:dyDescent="0.25">
      <c r="C4969" s="11">
        <v>43225</v>
      </c>
      <c r="D4969" s="4" t="s">
        <v>207</v>
      </c>
      <c r="E4969" s="12">
        <v>7935</v>
      </c>
      <c r="F4969" s="12"/>
      <c r="G4969" s="12">
        <v>1</v>
      </c>
    </row>
    <row r="4970" spans="3:7" x14ac:dyDescent="0.25">
      <c r="C4970" s="13">
        <v>43225</v>
      </c>
      <c r="D4970" s="5" t="s">
        <v>149</v>
      </c>
      <c r="E4970" s="14">
        <v>7979</v>
      </c>
      <c r="F4970" s="14"/>
      <c r="G4970" s="14">
        <v>2</v>
      </c>
    </row>
    <row r="4971" spans="3:7" ht="30" x14ac:dyDescent="0.25">
      <c r="C4971" s="11">
        <v>43224</v>
      </c>
      <c r="D4971" s="4" t="s">
        <v>65</v>
      </c>
      <c r="E4971" s="12">
        <v>256</v>
      </c>
      <c r="F4971" s="12"/>
      <c r="G4971" s="12">
        <v>5</v>
      </c>
    </row>
    <row r="4972" spans="3:7" ht="30" x14ac:dyDescent="0.25">
      <c r="C4972" s="13">
        <v>43224</v>
      </c>
      <c r="D4972" s="5" t="s">
        <v>450</v>
      </c>
      <c r="E4972" s="14">
        <v>7093</v>
      </c>
      <c r="F4972" s="14"/>
      <c r="G4972" s="14">
        <v>1</v>
      </c>
    </row>
    <row r="4973" spans="3:7" ht="30" x14ac:dyDescent="0.25">
      <c r="C4973" s="11">
        <v>43224</v>
      </c>
      <c r="D4973" s="4" t="s">
        <v>294</v>
      </c>
      <c r="E4973" s="12">
        <v>1554</v>
      </c>
      <c r="F4973" s="12"/>
      <c r="G4973" s="12">
        <v>3</v>
      </c>
    </row>
    <row r="4974" spans="3:7" ht="30" x14ac:dyDescent="0.25">
      <c r="C4974" s="13">
        <v>43224</v>
      </c>
      <c r="D4974" s="5" t="s">
        <v>313</v>
      </c>
      <c r="E4974" s="14" t="s">
        <v>314</v>
      </c>
      <c r="F4974" s="14"/>
      <c r="G4974" s="14">
        <v>1</v>
      </c>
    </row>
    <row r="4975" spans="3:7" x14ac:dyDescent="0.25">
      <c r="C4975" s="11">
        <v>43224</v>
      </c>
      <c r="D4975" s="4" t="s">
        <v>103</v>
      </c>
      <c r="E4975" s="12">
        <v>7366</v>
      </c>
      <c r="F4975" s="12"/>
      <c r="G4975" s="12">
        <v>2</v>
      </c>
    </row>
    <row r="4976" spans="3:7" ht="30" x14ac:dyDescent="0.25">
      <c r="C4976" s="13">
        <v>43224</v>
      </c>
      <c r="D4976" s="5" t="s">
        <v>271</v>
      </c>
      <c r="E4976" s="14">
        <v>3625</v>
      </c>
      <c r="F4976" s="14"/>
      <c r="G4976" s="14">
        <v>1</v>
      </c>
    </row>
    <row r="4977" spans="3:7" x14ac:dyDescent="0.25">
      <c r="C4977" s="11">
        <v>43224</v>
      </c>
      <c r="D4977" s="4" t="s">
        <v>127</v>
      </c>
      <c r="E4977" s="12">
        <v>7360</v>
      </c>
      <c r="F4977" s="12"/>
      <c r="G4977" s="12">
        <v>2</v>
      </c>
    </row>
    <row r="4978" spans="3:7" ht="45" x14ac:dyDescent="0.25">
      <c r="C4978" s="13">
        <v>43224</v>
      </c>
      <c r="D4978" s="5" t="s">
        <v>35</v>
      </c>
      <c r="E4978" s="14">
        <v>4911</v>
      </c>
      <c r="F4978" s="14"/>
      <c r="G4978" s="14">
        <v>1</v>
      </c>
    </row>
    <row r="4979" spans="3:7" ht="30" x14ac:dyDescent="0.25">
      <c r="C4979" s="11">
        <v>43224</v>
      </c>
      <c r="D4979" s="4" t="s">
        <v>451</v>
      </c>
      <c r="E4979" s="12">
        <v>4865</v>
      </c>
      <c r="F4979" s="12">
        <v>9</v>
      </c>
      <c r="G4979" s="12"/>
    </row>
    <row r="4980" spans="3:7" ht="30" x14ac:dyDescent="0.25">
      <c r="C4980" s="13">
        <v>43224</v>
      </c>
      <c r="D4980" s="5" t="s">
        <v>452</v>
      </c>
      <c r="E4980" s="14" t="s">
        <v>453</v>
      </c>
      <c r="F4980" s="14"/>
      <c r="G4980" s="14">
        <v>1</v>
      </c>
    </row>
    <row r="4981" spans="3:7" ht="30" x14ac:dyDescent="0.25">
      <c r="C4981" s="11">
        <v>43224</v>
      </c>
      <c r="D4981" s="4" t="s">
        <v>309</v>
      </c>
      <c r="E4981" s="12">
        <v>4925</v>
      </c>
      <c r="F4981" s="12"/>
      <c r="G4981" s="12">
        <v>1</v>
      </c>
    </row>
    <row r="4982" spans="3:7" x14ac:dyDescent="0.25">
      <c r="C4982" s="13">
        <v>43224</v>
      </c>
      <c r="D4982" s="5" t="s">
        <v>201</v>
      </c>
      <c r="E4982" s="14">
        <v>8764</v>
      </c>
      <c r="F4982" s="14"/>
      <c r="G4982" s="14">
        <v>1</v>
      </c>
    </row>
    <row r="4983" spans="3:7" ht="30" x14ac:dyDescent="0.25">
      <c r="C4983" s="11">
        <v>43224</v>
      </c>
      <c r="D4983" s="4" t="s">
        <v>24</v>
      </c>
      <c r="E4983" s="12">
        <v>7087</v>
      </c>
      <c r="F4983" s="12"/>
      <c r="G4983" s="12">
        <v>1</v>
      </c>
    </row>
    <row r="4984" spans="3:7" ht="30" x14ac:dyDescent="0.25">
      <c r="C4984" s="13">
        <v>43224</v>
      </c>
      <c r="D4984" s="5" t="s">
        <v>25</v>
      </c>
      <c r="E4984" s="14">
        <v>238</v>
      </c>
      <c r="F4984" s="14"/>
      <c r="G4984" s="14">
        <v>250</v>
      </c>
    </row>
    <row r="4985" spans="3:7" ht="45" x14ac:dyDescent="0.25">
      <c r="C4985" s="11">
        <v>43224</v>
      </c>
      <c r="D4985" s="4" t="s">
        <v>26</v>
      </c>
      <c r="E4985" s="12">
        <v>476</v>
      </c>
      <c r="F4985" s="12"/>
      <c r="G4985" s="12">
        <v>2</v>
      </c>
    </row>
    <row r="4986" spans="3:7" ht="45" x14ac:dyDescent="0.25">
      <c r="C4986" s="13">
        <v>43224</v>
      </c>
      <c r="D4986" s="5" t="s">
        <v>28</v>
      </c>
      <c r="E4986" s="14">
        <v>608</v>
      </c>
      <c r="F4986" s="14"/>
      <c r="G4986" s="14">
        <v>3</v>
      </c>
    </row>
    <row r="4987" spans="3:7" ht="45" x14ac:dyDescent="0.25">
      <c r="C4987" s="11">
        <v>43224</v>
      </c>
      <c r="D4987" s="4" t="s">
        <v>29</v>
      </c>
      <c r="E4987" s="12">
        <v>610</v>
      </c>
      <c r="F4987" s="12"/>
      <c r="G4987" s="12">
        <v>2</v>
      </c>
    </row>
    <row r="4988" spans="3:7" ht="30" x14ac:dyDescent="0.25">
      <c r="C4988" s="13">
        <v>43224</v>
      </c>
      <c r="D4988" s="5" t="s">
        <v>30</v>
      </c>
      <c r="E4988" s="14">
        <v>609</v>
      </c>
      <c r="F4988" s="14"/>
      <c r="G4988" s="14">
        <v>1</v>
      </c>
    </row>
    <row r="4989" spans="3:7" ht="30" x14ac:dyDescent="0.25">
      <c r="C4989" s="11">
        <v>43224</v>
      </c>
      <c r="D4989" s="4" t="s">
        <v>31</v>
      </c>
      <c r="E4989" s="12">
        <v>611</v>
      </c>
      <c r="F4989" s="12"/>
      <c r="G4989" s="12">
        <v>2</v>
      </c>
    </row>
    <row r="4990" spans="3:7" ht="45" x14ac:dyDescent="0.25">
      <c r="C4990" s="13">
        <v>43224</v>
      </c>
      <c r="D4990" s="5" t="s">
        <v>233</v>
      </c>
      <c r="E4990" s="14">
        <v>4909</v>
      </c>
      <c r="F4990" s="14"/>
      <c r="G4990" s="14">
        <v>12</v>
      </c>
    </row>
    <row r="4991" spans="3:7" x14ac:dyDescent="0.25">
      <c r="C4991" s="11">
        <v>43224</v>
      </c>
      <c r="D4991" s="4" t="s">
        <v>103</v>
      </c>
      <c r="E4991" s="12">
        <v>7366</v>
      </c>
      <c r="F4991" s="12"/>
      <c r="G4991" s="12">
        <v>2</v>
      </c>
    </row>
    <row r="4992" spans="3:7" x14ac:dyDescent="0.25">
      <c r="C4992" s="13">
        <v>43224</v>
      </c>
      <c r="D4992" s="5" t="s">
        <v>201</v>
      </c>
      <c r="E4992" s="14">
        <v>8764</v>
      </c>
      <c r="F4992" s="14"/>
      <c r="G4992" s="14">
        <v>2</v>
      </c>
    </row>
    <row r="4993" spans="3:7" ht="45" x14ac:dyDescent="0.25">
      <c r="C4993" s="11">
        <v>43224</v>
      </c>
      <c r="D4993" s="4" t="s">
        <v>35</v>
      </c>
      <c r="E4993" s="12">
        <v>4911</v>
      </c>
      <c r="F4993" s="12"/>
      <c r="G4993" s="12">
        <v>24</v>
      </c>
    </row>
    <row r="4994" spans="3:7" x14ac:dyDescent="0.25">
      <c r="C4994" s="13">
        <v>43224</v>
      </c>
      <c r="D4994" s="5" t="s">
        <v>207</v>
      </c>
      <c r="E4994" s="14">
        <v>7935</v>
      </c>
      <c r="F4994" s="14"/>
      <c r="G4994" s="14">
        <v>10</v>
      </c>
    </row>
    <row r="4995" spans="3:7" x14ac:dyDescent="0.25">
      <c r="C4995" s="11">
        <v>43224</v>
      </c>
      <c r="D4995" s="4" t="s">
        <v>36</v>
      </c>
      <c r="E4995" s="12">
        <v>7934</v>
      </c>
      <c r="F4995" s="12"/>
      <c r="G4995" s="12">
        <v>10</v>
      </c>
    </row>
    <row r="4996" spans="3:7" x14ac:dyDescent="0.25">
      <c r="C4996" s="13">
        <v>43224</v>
      </c>
      <c r="D4996" s="5" t="s">
        <v>37</v>
      </c>
      <c r="E4996" s="14">
        <v>7932</v>
      </c>
      <c r="F4996" s="14"/>
      <c r="G4996" s="14">
        <v>10</v>
      </c>
    </row>
    <row r="4997" spans="3:7" ht="60" x14ac:dyDescent="0.25">
      <c r="C4997" s="11">
        <v>43224</v>
      </c>
      <c r="D4997" s="4" t="s">
        <v>95</v>
      </c>
      <c r="E4997" s="12">
        <v>305</v>
      </c>
      <c r="F4997" s="12"/>
      <c r="G4997" s="12">
        <v>50</v>
      </c>
    </row>
    <row r="4998" spans="3:7" ht="45" x14ac:dyDescent="0.25">
      <c r="C4998" s="13">
        <v>43224</v>
      </c>
      <c r="D4998" s="5" t="s">
        <v>19</v>
      </c>
      <c r="E4998" s="14">
        <v>5709</v>
      </c>
      <c r="F4998" s="14"/>
      <c r="G4998" s="14">
        <v>300</v>
      </c>
    </row>
    <row r="4999" spans="3:7" x14ac:dyDescent="0.25">
      <c r="C4999" s="11">
        <v>43224</v>
      </c>
      <c r="D4999" s="4" t="s">
        <v>110</v>
      </c>
      <c r="E4999" s="12">
        <v>8397</v>
      </c>
      <c r="F4999" s="12"/>
      <c r="G4999" s="12">
        <v>10</v>
      </c>
    </row>
    <row r="5000" spans="3:7" ht="30" x14ac:dyDescent="0.25">
      <c r="C5000" s="13">
        <v>43224</v>
      </c>
      <c r="D5000" s="5" t="s">
        <v>309</v>
      </c>
      <c r="E5000" s="14">
        <v>4925</v>
      </c>
      <c r="F5000" s="14"/>
      <c r="G5000" s="14">
        <v>50</v>
      </c>
    </row>
    <row r="5001" spans="3:7" ht="30" x14ac:dyDescent="0.25">
      <c r="C5001" s="11">
        <v>43224</v>
      </c>
      <c r="D5001" s="4" t="s">
        <v>146</v>
      </c>
      <c r="E5001" s="12">
        <v>450</v>
      </c>
      <c r="F5001" s="12"/>
      <c r="G5001" s="12">
        <v>10</v>
      </c>
    </row>
    <row r="5002" spans="3:7" x14ac:dyDescent="0.25">
      <c r="C5002" s="13">
        <v>43224</v>
      </c>
      <c r="D5002" s="5" t="s">
        <v>90</v>
      </c>
      <c r="E5002" s="14">
        <v>1467</v>
      </c>
      <c r="F5002" s="14"/>
      <c r="G5002" s="14">
        <v>5</v>
      </c>
    </row>
    <row r="5003" spans="3:7" ht="30" x14ac:dyDescent="0.25">
      <c r="C5003" s="11">
        <v>43224</v>
      </c>
      <c r="D5003" s="4" t="s">
        <v>71</v>
      </c>
      <c r="E5003" s="12">
        <v>1435</v>
      </c>
      <c r="F5003" s="12"/>
      <c r="G5003" s="12">
        <v>8</v>
      </c>
    </row>
    <row r="5004" spans="3:7" ht="30" x14ac:dyDescent="0.25">
      <c r="C5004" s="13">
        <v>43224</v>
      </c>
      <c r="D5004" s="5" t="s">
        <v>66</v>
      </c>
      <c r="E5004" s="14">
        <v>2234</v>
      </c>
      <c r="F5004" s="14"/>
      <c r="G5004" s="14">
        <v>10</v>
      </c>
    </row>
    <row r="5005" spans="3:7" ht="30" x14ac:dyDescent="0.25">
      <c r="C5005" s="11">
        <v>43224</v>
      </c>
      <c r="D5005" s="4" t="s">
        <v>454</v>
      </c>
      <c r="E5005" s="12">
        <v>3631</v>
      </c>
      <c r="F5005" s="12"/>
      <c r="G5005" s="12">
        <v>1</v>
      </c>
    </row>
    <row r="5006" spans="3:7" ht="45" x14ac:dyDescent="0.25">
      <c r="C5006" s="13">
        <v>43224</v>
      </c>
      <c r="D5006" s="5" t="s">
        <v>98</v>
      </c>
      <c r="E5006" s="14">
        <v>3629</v>
      </c>
      <c r="F5006" s="14"/>
      <c r="G5006" s="14">
        <v>1</v>
      </c>
    </row>
    <row r="5007" spans="3:7" x14ac:dyDescent="0.25">
      <c r="C5007" s="11">
        <v>43224</v>
      </c>
      <c r="D5007" s="4" t="s">
        <v>83</v>
      </c>
      <c r="E5007" s="12">
        <v>842</v>
      </c>
      <c r="F5007" s="12"/>
      <c r="G5007" s="12">
        <v>2</v>
      </c>
    </row>
    <row r="5008" spans="3:7" ht="30" x14ac:dyDescent="0.25">
      <c r="C5008" s="13">
        <v>43224</v>
      </c>
      <c r="D5008" s="5" t="s">
        <v>259</v>
      </c>
      <c r="E5008" s="14">
        <v>644</v>
      </c>
      <c r="F5008" s="14"/>
      <c r="G5008" s="14">
        <v>1</v>
      </c>
    </row>
    <row r="5009" spans="3:7" x14ac:dyDescent="0.25">
      <c r="C5009" s="11">
        <v>43224</v>
      </c>
      <c r="D5009" s="4" t="s">
        <v>237</v>
      </c>
      <c r="E5009" s="12">
        <v>643</v>
      </c>
      <c r="F5009" s="12"/>
      <c r="G5009" s="12">
        <v>1</v>
      </c>
    </row>
    <row r="5010" spans="3:7" ht="30" x14ac:dyDescent="0.25">
      <c r="C5010" s="13">
        <v>43224</v>
      </c>
      <c r="D5010" s="5" t="s">
        <v>238</v>
      </c>
      <c r="E5010" s="14">
        <v>4519</v>
      </c>
      <c r="F5010" s="14"/>
      <c r="G5010" s="14">
        <v>2</v>
      </c>
    </row>
    <row r="5011" spans="3:7" ht="30" x14ac:dyDescent="0.25">
      <c r="C5011" s="11">
        <v>43224</v>
      </c>
      <c r="D5011" s="4" t="s">
        <v>239</v>
      </c>
      <c r="E5011" s="12">
        <v>615</v>
      </c>
      <c r="F5011" s="12"/>
      <c r="G5011" s="12">
        <v>1</v>
      </c>
    </row>
    <row r="5012" spans="3:7" ht="30" x14ac:dyDescent="0.25">
      <c r="C5012" s="13">
        <v>43224</v>
      </c>
      <c r="D5012" s="5" t="s">
        <v>240</v>
      </c>
      <c r="E5012" s="14">
        <v>4520</v>
      </c>
      <c r="F5012" s="14"/>
      <c r="G5012" s="14">
        <v>6</v>
      </c>
    </row>
    <row r="5013" spans="3:7" ht="30" x14ac:dyDescent="0.25">
      <c r="C5013" s="11">
        <v>43224</v>
      </c>
      <c r="D5013" s="4" t="s">
        <v>126</v>
      </c>
      <c r="E5013" s="12">
        <v>4738</v>
      </c>
      <c r="F5013" s="12"/>
      <c r="G5013" s="12">
        <v>2</v>
      </c>
    </row>
    <row r="5014" spans="3:7" ht="30" x14ac:dyDescent="0.25">
      <c r="C5014" s="13">
        <v>43224</v>
      </c>
      <c r="D5014" s="5" t="s">
        <v>241</v>
      </c>
      <c r="E5014" s="14">
        <v>2269</v>
      </c>
      <c r="F5014" s="14"/>
      <c r="G5014" s="14">
        <v>10</v>
      </c>
    </row>
    <row r="5015" spans="3:7" ht="30" x14ac:dyDescent="0.25">
      <c r="C5015" s="11">
        <v>43224</v>
      </c>
      <c r="D5015" s="4" t="s">
        <v>58</v>
      </c>
      <c r="E5015" s="12">
        <v>8824</v>
      </c>
      <c r="F5015" s="12"/>
      <c r="G5015" s="12">
        <v>2</v>
      </c>
    </row>
    <row r="5016" spans="3:7" x14ac:dyDescent="0.25">
      <c r="C5016" s="13">
        <v>43224</v>
      </c>
      <c r="D5016" s="5" t="s">
        <v>8</v>
      </c>
      <c r="E5016" s="14">
        <v>7094</v>
      </c>
      <c r="F5016" s="14"/>
      <c r="G5016" s="14">
        <v>2</v>
      </c>
    </row>
    <row r="5017" spans="3:7" x14ac:dyDescent="0.25">
      <c r="C5017" s="11">
        <v>43224</v>
      </c>
      <c r="D5017" s="4" t="s">
        <v>60</v>
      </c>
      <c r="E5017" s="12">
        <v>7085</v>
      </c>
      <c r="F5017" s="12"/>
      <c r="G5017" s="12">
        <v>7</v>
      </c>
    </row>
    <row r="5018" spans="3:7" ht="45" x14ac:dyDescent="0.25">
      <c r="C5018" s="13">
        <v>43224</v>
      </c>
      <c r="D5018" s="5" t="s">
        <v>9</v>
      </c>
      <c r="E5018" s="14">
        <v>180</v>
      </c>
      <c r="F5018" s="14"/>
      <c r="G5018" s="14">
        <v>10</v>
      </c>
    </row>
    <row r="5019" spans="3:7" x14ac:dyDescent="0.25">
      <c r="C5019" s="11">
        <v>43224</v>
      </c>
      <c r="D5019" s="4" t="s">
        <v>103</v>
      </c>
      <c r="E5019" s="12">
        <v>7366</v>
      </c>
      <c r="F5019" s="12"/>
      <c r="G5019" s="12">
        <v>4</v>
      </c>
    </row>
    <row r="5020" spans="3:7" x14ac:dyDescent="0.25">
      <c r="C5020" s="13">
        <v>43224</v>
      </c>
      <c r="D5020" s="5" t="s">
        <v>201</v>
      </c>
      <c r="E5020" s="14">
        <v>8764</v>
      </c>
      <c r="F5020" s="14"/>
      <c r="G5020" s="14">
        <v>1</v>
      </c>
    </row>
    <row r="5021" spans="3:7" ht="45" x14ac:dyDescent="0.25">
      <c r="C5021" s="11">
        <v>43224</v>
      </c>
      <c r="D5021" s="4" t="s">
        <v>26</v>
      </c>
      <c r="E5021" s="12">
        <v>476</v>
      </c>
      <c r="F5021" s="12"/>
      <c r="G5021" s="12">
        <v>3</v>
      </c>
    </row>
    <row r="5022" spans="3:7" ht="45" x14ac:dyDescent="0.25">
      <c r="C5022" s="13">
        <v>43224</v>
      </c>
      <c r="D5022" s="5" t="s">
        <v>140</v>
      </c>
      <c r="E5022" s="14">
        <v>3622</v>
      </c>
      <c r="F5022" s="14"/>
      <c r="G5022" s="14">
        <v>12</v>
      </c>
    </row>
    <row r="5023" spans="3:7" ht="45" x14ac:dyDescent="0.25">
      <c r="C5023" s="11">
        <v>43224</v>
      </c>
      <c r="D5023" s="4" t="s">
        <v>64</v>
      </c>
      <c r="E5023" s="12">
        <v>7623</v>
      </c>
      <c r="F5023" s="12"/>
      <c r="G5023" s="12">
        <v>12</v>
      </c>
    </row>
    <row r="5024" spans="3:7" ht="30" x14ac:dyDescent="0.25">
      <c r="C5024" s="13">
        <v>43224</v>
      </c>
      <c r="D5024" s="5" t="s">
        <v>106</v>
      </c>
      <c r="E5024" s="14">
        <v>309</v>
      </c>
      <c r="F5024" s="14"/>
      <c r="G5024" s="14">
        <v>1</v>
      </c>
    </row>
    <row r="5025" spans="3:7" ht="75" x14ac:dyDescent="0.25">
      <c r="C5025" s="11">
        <v>43224</v>
      </c>
      <c r="D5025" s="4" t="s">
        <v>84</v>
      </c>
      <c r="E5025" s="12">
        <v>462</v>
      </c>
      <c r="F5025" s="12"/>
      <c r="G5025" s="12">
        <v>1</v>
      </c>
    </row>
    <row r="5026" spans="3:7" ht="30" x14ac:dyDescent="0.25">
      <c r="C5026" s="13">
        <v>43224</v>
      </c>
      <c r="D5026" s="5" t="s">
        <v>82</v>
      </c>
      <c r="E5026" s="14">
        <v>715</v>
      </c>
      <c r="F5026" s="14"/>
      <c r="G5026" s="14">
        <v>1</v>
      </c>
    </row>
    <row r="5027" spans="3:7" x14ac:dyDescent="0.25">
      <c r="C5027" s="11">
        <v>43224</v>
      </c>
      <c r="D5027" s="4" t="s">
        <v>83</v>
      </c>
      <c r="E5027" s="12">
        <v>842</v>
      </c>
      <c r="F5027" s="12"/>
      <c r="G5027" s="12">
        <v>36</v>
      </c>
    </row>
    <row r="5028" spans="3:7" ht="30" x14ac:dyDescent="0.25">
      <c r="C5028" s="13">
        <v>43223</v>
      </c>
      <c r="D5028" s="5" t="s">
        <v>31</v>
      </c>
      <c r="E5028" s="14">
        <v>611</v>
      </c>
      <c r="F5028" s="14"/>
      <c r="G5028" s="14">
        <v>5</v>
      </c>
    </row>
    <row r="5029" spans="3:7" ht="45" x14ac:dyDescent="0.25">
      <c r="C5029" s="11">
        <v>43223</v>
      </c>
      <c r="D5029" s="4" t="s">
        <v>29</v>
      </c>
      <c r="E5029" s="12">
        <v>610</v>
      </c>
      <c r="F5029" s="12"/>
      <c r="G5029" s="12">
        <v>5</v>
      </c>
    </row>
    <row r="5030" spans="3:7" ht="30" x14ac:dyDescent="0.25">
      <c r="C5030" s="13">
        <v>43223</v>
      </c>
      <c r="D5030" s="5" t="s">
        <v>30</v>
      </c>
      <c r="E5030" s="14">
        <v>609</v>
      </c>
      <c r="F5030" s="14"/>
      <c r="G5030" s="14">
        <v>5</v>
      </c>
    </row>
    <row r="5031" spans="3:7" ht="45" x14ac:dyDescent="0.25">
      <c r="C5031" s="11">
        <v>43223</v>
      </c>
      <c r="D5031" s="4" t="s">
        <v>28</v>
      </c>
      <c r="E5031" s="12">
        <v>608</v>
      </c>
      <c r="F5031" s="12"/>
      <c r="G5031" s="12">
        <v>5</v>
      </c>
    </row>
    <row r="5032" spans="3:7" ht="30" x14ac:dyDescent="0.25">
      <c r="C5032" s="13">
        <v>43223</v>
      </c>
      <c r="D5032" s="5" t="s">
        <v>286</v>
      </c>
      <c r="E5032" s="14">
        <v>549</v>
      </c>
      <c r="F5032" s="14"/>
      <c r="G5032" s="14">
        <v>1</v>
      </c>
    </row>
    <row r="5033" spans="3:7" x14ac:dyDescent="0.25">
      <c r="C5033" s="11">
        <v>43223</v>
      </c>
      <c r="D5033" s="4" t="s">
        <v>27</v>
      </c>
      <c r="E5033" s="12">
        <v>537</v>
      </c>
      <c r="F5033" s="12"/>
      <c r="G5033" s="12">
        <v>2</v>
      </c>
    </row>
    <row r="5034" spans="3:7" ht="30" x14ac:dyDescent="0.25">
      <c r="C5034" s="13">
        <v>43223</v>
      </c>
      <c r="D5034" s="5" t="s">
        <v>92</v>
      </c>
      <c r="E5034" s="14">
        <v>1007</v>
      </c>
      <c r="F5034" s="14"/>
      <c r="G5034" s="14">
        <v>4</v>
      </c>
    </row>
    <row r="5035" spans="3:7" x14ac:dyDescent="0.25">
      <c r="C5035" s="11">
        <v>43223</v>
      </c>
      <c r="D5035" s="4" t="s">
        <v>103</v>
      </c>
      <c r="E5035" s="12">
        <v>7366</v>
      </c>
      <c r="F5035" s="12"/>
      <c r="G5035" s="12">
        <v>2</v>
      </c>
    </row>
    <row r="5036" spans="3:7" ht="30" x14ac:dyDescent="0.25">
      <c r="C5036" s="13">
        <v>43223</v>
      </c>
      <c r="D5036" s="5" t="s">
        <v>96</v>
      </c>
      <c r="E5036" s="14" t="s">
        <v>97</v>
      </c>
      <c r="F5036" s="14"/>
      <c r="G5036" s="14">
        <v>1</v>
      </c>
    </row>
    <row r="5037" spans="3:7" ht="45" x14ac:dyDescent="0.25">
      <c r="C5037" s="11">
        <v>43223</v>
      </c>
      <c r="D5037" s="4" t="s">
        <v>191</v>
      </c>
      <c r="E5037" s="12">
        <v>304</v>
      </c>
      <c r="F5037" s="12"/>
      <c r="G5037" s="12">
        <v>1</v>
      </c>
    </row>
    <row r="5038" spans="3:7" ht="30" x14ac:dyDescent="0.25">
      <c r="C5038" s="13">
        <v>43223</v>
      </c>
      <c r="D5038" s="5" t="s">
        <v>65</v>
      </c>
      <c r="E5038" s="14">
        <v>256</v>
      </c>
      <c r="F5038" s="14"/>
      <c r="G5038" s="14">
        <v>4</v>
      </c>
    </row>
    <row r="5039" spans="3:7" ht="30" x14ac:dyDescent="0.25">
      <c r="C5039" s="11">
        <v>43223</v>
      </c>
      <c r="D5039" s="4" t="s">
        <v>65</v>
      </c>
      <c r="E5039" s="12">
        <v>256</v>
      </c>
      <c r="F5039" s="12"/>
      <c r="G5039" s="12">
        <v>4</v>
      </c>
    </row>
    <row r="5040" spans="3:7" ht="30" x14ac:dyDescent="0.25">
      <c r="C5040" s="13">
        <v>43223</v>
      </c>
      <c r="D5040" s="5" t="s">
        <v>65</v>
      </c>
      <c r="E5040" s="14">
        <v>256</v>
      </c>
      <c r="F5040" s="14"/>
      <c r="G5040" s="14">
        <v>1</v>
      </c>
    </row>
    <row r="5041" spans="3:7" ht="30" x14ac:dyDescent="0.25">
      <c r="C5041" s="11">
        <v>43223</v>
      </c>
      <c r="D5041" s="4" t="s">
        <v>5</v>
      </c>
      <c r="E5041" s="12">
        <v>1445</v>
      </c>
      <c r="F5041" s="12"/>
      <c r="G5041" s="12">
        <v>100</v>
      </c>
    </row>
    <row r="5042" spans="3:7" x14ac:dyDescent="0.25">
      <c r="C5042" s="13">
        <v>43223</v>
      </c>
      <c r="D5042" s="5" t="s">
        <v>83</v>
      </c>
      <c r="E5042" s="14">
        <v>842</v>
      </c>
      <c r="F5042" s="14"/>
      <c r="G5042" s="14">
        <v>1</v>
      </c>
    </row>
    <row r="5043" spans="3:7" ht="30" x14ac:dyDescent="0.25">
      <c r="C5043" s="11">
        <v>43223</v>
      </c>
      <c r="D5043" s="4" t="s">
        <v>178</v>
      </c>
      <c r="E5043" s="12" t="s">
        <v>179</v>
      </c>
      <c r="F5043" s="12"/>
      <c r="G5043" s="12">
        <v>1</v>
      </c>
    </row>
    <row r="5044" spans="3:7" ht="30" x14ac:dyDescent="0.25">
      <c r="C5044" s="13">
        <v>43223</v>
      </c>
      <c r="D5044" s="5" t="s">
        <v>96</v>
      </c>
      <c r="E5044" s="14" t="s">
        <v>97</v>
      </c>
      <c r="F5044" s="14"/>
      <c r="G5044" s="14">
        <v>1</v>
      </c>
    </row>
    <row r="5045" spans="3:7" ht="30" x14ac:dyDescent="0.25">
      <c r="C5045" s="11">
        <v>43223</v>
      </c>
      <c r="D5045" s="4" t="s">
        <v>171</v>
      </c>
      <c r="E5045" s="12" t="s">
        <v>172</v>
      </c>
      <c r="F5045" s="12"/>
      <c r="G5045" s="12">
        <v>1</v>
      </c>
    </row>
    <row r="5046" spans="3:7" x14ac:dyDescent="0.25">
      <c r="C5046" s="13">
        <v>43223</v>
      </c>
      <c r="D5046" s="5" t="s">
        <v>201</v>
      </c>
      <c r="E5046" s="14">
        <v>8764</v>
      </c>
      <c r="F5046" s="14"/>
      <c r="G5046" s="14">
        <v>1</v>
      </c>
    </row>
    <row r="5047" spans="3:7" x14ac:dyDescent="0.25">
      <c r="C5047" s="11">
        <v>43223</v>
      </c>
      <c r="D5047" s="4" t="s">
        <v>8</v>
      </c>
      <c r="E5047" s="12">
        <v>7094</v>
      </c>
      <c r="F5047" s="12">
        <v>4</v>
      </c>
      <c r="G5047" s="12"/>
    </row>
    <row r="5048" spans="3:7" ht="60" x14ac:dyDescent="0.25">
      <c r="C5048" s="13">
        <v>43223</v>
      </c>
      <c r="D5048" s="5" t="s">
        <v>10</v>
      </c>
      <c r="E5048" s="14">
        <v>892</v>
      </c>
      <c r="F5048" s="14"/>
      <c r="G5048" s="14">
        <v>1</v>
      </c>
    </row>
    <row r="5049" spans="3:7" ht="30" x14ac:dyDescent="0.25">
      <c r="C5049" s="11">
        <v>43223</v>
      </c>
      <c r="D5049" s="4" t="s">
        <v>242</v>
      </c>
      <c r="E5049" s="12">
        <v>276</v>
      </c>
      <c r="F5049" s="12"/>
      <c r="G5049" s="12">
        <v>1</v>
      </c>
    </row>
    <row r="5050" spans="3:7" ht="45" x14ac:dyDescent="0.25">
      <c r="C5050" s="13">
        <v>43223</v>
      </c>
      <c r="D5050" s="5" t="s">
        <v>9</v>
      </c>
      <c r="E5050" s="14">
        <v>180</v>
      </c>
      <c r="F5050" s="14"/>
      <c r="G5050" s="14">
        <v>5</v>
      </c>
    </row>
    <row r="5051" spans="3:7" ht="30" x14ac:dyDescent="0.25">
      <c r="C5051" s="11">
        <v>43223</v>
      </c>
      <c r="D5051" s="4" t="s">
        <v>164</v>
      </c>
      <c r="E5051" s="12" t="s">
        <v>165</v>
      </c>
      <c r="F5051" s="12">
        <v>1</v>
      </c>
      <c r="G5051" s="12"/>
    </row>
    <row r="5052" spans="3:7" x14ac:dyDescent="0.25">
      <c r="C5052" s="13">
        <v>43223</v>
      </c>
      <c r="D5052" s="5" t="s">
        <v>234</v>
      </c>
      <c r="E5052" s="14">
        <v>8000</v>
      </c>
      <c r="F5052" s="14"/>
      <c r="G5052" s="14">
        <v>10</v>
      </c>
    </row>
    <row r="5053" spans="3:7" x14ac:dyDescent="0.25">
      <c r="C5053" s="11">
        <v>43223</v>
      </c>
      <c r="D5053" s="4" t="s">
        <v>235</v>
      </c>
      <c r="E5053" s="12">
        <v>7998</v>
      </c>
      <c r="F5053" s="12"/>
      <c r="G5053" s="12">
        <v>2</v>
      </c>
    </row>
    <row r="5054" spans="3:7" x14ac:dyDescent="0.25">
      <c r="C5054" s="13">
        <v>43223</v>
      </c>
      <c r="D5054" s="5" t="s">
        <v>107</v>
      </c>
      <c r="E5054" s="14">
        <v>7997</v>
      </c>
      <c r="F5054" s="14">
        <v>76</v>
      </c>
      <c r="G5054" s="14"/>
    </row>
    <row r="5055" spans="3:7" x14ac:dyDescent="0.25">
      <c r="C5055" s="11">
        <v>43223</v>
      </c>
      <c r="D5055" s="4" t="s">
        <v>36</v>
      </c>
      <c r="E5055" s="12">
        <v>7934</v>
      </c>
      <c r="F5055" s="12"/>
      <c r="G5055" s="12">
        <v>7</v>
      </c>
    </row>
    <row r="5056" spans="3:7" ht="45" x14ac:dyDescent="0.25">
      <c r="C5056" s="13">
        <v>43223</v>
      </c>
      <c r="D5056" s="5" t="s">
        <v>188</v>
      </c>
      <c r="E5056" s="14">
        <v>4910</v>
      </c>
      <c r="F5056" s="14"/>
      <c r="G5056" s="14">
        <v>4</v>
      </c>
    </row>
    <row r="5057" spans="3:7" ht="45" x14ac:dyDescent="0.25">
      <c r="C5057" s="11">
        <v>43223</v>
      </c>
      <c r="D5057" s="4" t="s">
        <v>233</v>
      </c>
      <c r="E5057" s="12">
        <v>4909</v>
      </c>
      <c r="F5057" s="12">
        <v>6</v>
      </c>
      <c r="G5057" s="12"/>
    </row>
    <row r="5058" spans="3:7" ht="45" x14ac:dyDescent="0.25">
      <c r="C5058" s="13">
        <v>43223</v>
      </c>
      <c r="D5058" s="5" t="s">
        <v>221</v>
      </c>
      <c r="E5058" s="14">
        <v>4907</v>
      </c>
      <c r="F5058" s="14"/>
      <c r="G5058" s="14">
        <v>6</v>
      </c>
    </row>
    <row r="5059" spans="3:7" ht="45" x14ac:dyDescent="0.25">
      <c r="C5059" s="11">
        <v>43223</v>
      </c>
      <c r="D5059" s="4" t="s">
        <v>135</v>
      </c>
      <c r="E5059" s="12">
        <v>4233</v>
      </c>
      <c r="F5059" s="12"/>
      <c r="G5059" s="12">
        <v>400</v>
      </c>
    </row>
    <row r="5060" spans="3:7" ht="30" x14ac:dyDescent="0.25">
      <c r="C5060" s="13">
        <v>43223</v>
      </c>
      <c r="D5060" s="5" t="s">
        <v>211</v>
      </c>
      <c r="E5060" s="14">
        <v>9702</v>
      </c>
      <c r="F5060" s="14"/>
      <c r="G5060" s="14">
        <v>10</v>
      </c>
    </row>
    <row r="5061" spans="3:7" x14ac:dyDescent="0.25">
      <c r="C5061" s="11">
        <v>43223</v>
      </c>
      <c r="D5061" s="4" t="s">
        <v>103</v>
      </c>
      <c r="E5061" s="12">
        <v>7366</v>
      </c>
      <c r="F5061" s="12"/>
      <c r="G5061" s="12">
        <v>1</v>
      </c>
    </row>
    <row r="5062" spans="3:7" ht="45" x14ac:dyDescent="0.25">
      <c r="C5062" s="13">
        <v>43223</v>
      </c>
      <c r="D5062" s="5" t="s">
        <v>455</v>
      </c>
      <c r="E5062" s="14">
        <v>361</v>
      </c>
      <c r="F5062" s="14">
        <v>1</v>
      </c>
      <c r="G5062" s="14"/>
    </row>
    <row r="5063" spans="3:7" ht="30" x14ac:dyDescent="0.25">
      <c r="C5063" s="11">
        <v>43223</v>
      </c>
      <c r="D5063" s="4" t="s">
        <v>5</v>
      </c>
      <c r="E5063" s="12">
        <v>1445</v>
      </c>
      <c r="F5063" s="12"/>
      <c r="G5063" s="12">
        <v>100</v>
      </c>
    </row>
    <row r="5064" spans="3:7" ht="45" x14ac:dyDescent="0.25">
      <c r="C5064" s="13">
        <v>43223</v>
      </c>
      <c r="D5064" s="5" t="s">
        <v>19</v>
      </c>
      <c r="E5064" s="14">
        <v>5709</v>
      </c>
      <c r="F5064" s="14">
        <v>3000</v>
      </c>
      <c r="G5064" s="14"/>
    </row>
    <row r="5065" spans="3:7" ht="45" x14ac:dyDescent="0.25">
      <c r="C5065" s="11">
        <v>43223</v>
      </c>
      <c r="D5065" s="4" t="s">
        <v>245</v>
      </c>
      <c r="E5065" s="12">
        <v>10196</v>
      </c>
      <c r="F5065" s="12">
        <v>5</v>
      </c>
      <c r="G5065" s="12"/>
    </row>
    <row r="5066" spans="3:7" ht="45" x14ac:dyDescent="0.25">
      <c r="C5066" s="13">
        <v>43223</v>
      </c>
      <c r="D5066" s="5" t="s">
        <v>252</v>
      </c>
      <c r="E5066" s="14">
        <v>9017</v>
      </c>
      <c r="F5066" s="14"/>
      <c r="G5066" s="14">
        <v>50</v>
      </c>
    </row>
    <row r="5067" spans="3:7" ht="30" x14ac:dyDescent="0.25">
      <c r="C5067" s="11">
        <v>43223</v>
      </c>
      <c r="D5067" s="4" t="s">
        <v>157</v>
      </c>
      <c r="E5067" s="12">
        <v>918</v>
      </c>
      <c r="F5067" s="12"/>
      <c r="G5067" s="12">
        <v>1</v>
      </c>
    </row>
    <row r="5068" spans="3:7" x14ac:dyDescent="0.25">
      <c r="C5068" s="13">
        <v>43223</v>
      </c>
      <c r="D5068" s="5" t="s">
        <v>90</v>
      </c>
      <c r="E5068" s="14">
        <v>1467</v>
      </c>
      <c r="F5068" s="14"/>
      <c r="G5068" s="14">
        <v>1</v>
      </c>
    </row>
    <row r="5069" spans="3:7" ht="45" x14ac:dyDescent="0.25">
      <c r="C5069" s="11">
        <v>43223</v>
      </c>
      <c r="D5069" s="4" t="s">
        <v>456</v>
      </c>
      <c r="E5069" s="12">
        <v>5681</v>
      </c>
      <c r="F5069" s="12"/>
      <c r="G5069" s="12">
        <v>10</v>
      </c>
    </row>
    <row r="5070" spans="3:7" ht="45" x14ac:dyDescent="0.25">
      <c r="C5070" s="13">
        <v>43223</v>
      </c>
      <c r="D5070" s="5" t="s">
        <v>64</v>
      </c>
      <c r="E5070" s="14">
        <v>7623</v>
      </c>
      <c r="F5070" s="14"/>
      <c r="G5070" s="14">
        <v>1</v>
      </c>
    </row>
    <row r="5071" spans="3:7" ht="30" x14ac:dyDescent="0.25">
      <c r="C5071" s="11">
        <v>43223</v>
      </c>
      <c r="D5071" s="4" t="s">
        <v>166</v>
      </c>
      <c r="E5071" s="12">
        <v>822</v>
      </c>
      <c r="F5071" s="12"/>
      <c r="G5071" s="12">
        <v>2</v>
      </c>
    </row>
    <row r="5072" spans="3:7" ht="30" x14ac:dyDescent="0.25">
      <c r="C5072" s="13">
        <v>43223</v>
      </c>
      <c r="D5072" s="5" t="s">
        <v>52</v>
      </c>
      <c r="E5072" s="14">
        <v>4863</v>
      </c>
      <c r="F5072" s="14"/>
      <c r="G5072" s="14">
        <v>2</v>
      </c>
    </row>
    <row r="5073" spans="3:7" ht="30" x14ac:dyDescent="0.25">
      <c r="C5073" s="11">
        <v>43223</v>
      </c>
      <c r="D5073" s="4" t="s">
        <v>196</v>
      </c>
      <c r="E5073" s="12">
        <v>705</v>
      </c>
      <c r="F5073" s="12"/>
      <c r="G5073" s="12">
        <v>3</v>
      </c>
    </row>
    <row r="5074" spans="3:7" ht="30" x14ac:dyDescent="0.25">
      <c r="C5074" s="13">
        <v>43223</v>
      </c>
      <c r="D5074" s="5" t="s">
        <v>44</v>
      </c>
      <c r="E5074" s="14">
        <v>188</v>
      </c>
      <c r="F5074" s="14"/>
      <c r="G5074" s="14">
        <v>50</v>
      </c>
    </row>
    <row r="5075" spans="3:7" ht="30" x14ac:dyDescent="0.25">
      <c r="C5075" s="11">
        <v>43223</v>
      </c>
      <c r="D5075" s="4" t="s">
        <v>42</v>
      </c>
      <c r="E5075" s="12">
        <v>187</v>
      </c>
      <c r="F5075" s="12"/>
      <c r="G5075" s="12">
        <v>100</v>
      </c>
    </row>
    <row r="5076" spans="3:7" ht="30" x14ac:dyDescent="0.25">
      <c r="C5076" s="13">
        <v>43223</v>
      </c>
      <c r="D5076" s="5" t="s">
        <v>218</v>
      </c>
      <c r="E5076" s="14">
        <v>981</v>
      </c>
      <c r="F5076" s="14"/>
      <c r="G5076" s="14">
        <v>100</v>
      </c>
    </row>
    <row r="5077" spans="3:7" ht="30" x14ac:dyDescent="0.25">
      <c r="C5077" s="11">
        <v>43223</v>
      </c>
      <c r="D5077" s="4" t="s">
        <v>219</v>
      </c>
      <c r="E5077" s="12">
        <v>980</v>
      </c>
      <c r="F5077" s="12"/>
      <c r="G5077" s="12">
        <v>50</v>
      </c>
    </row>
    <row r="5078" spans="3:7" ht="30" x14ac:dyDescent="0.25">
      <c r="C5078" s="13">
        <v>43223</v>
      </c>
      <c r="D5078" s="5" t="s">
        <v>220</v>
      </c>
      <c r="E5078" s="14">
        <v>979</v>
      </c>
      <c r="F5078" s="14"/>
      <c r="G5078" s="14">
        <v>50</v>
      </c>
    </row>
    <row r="5079" spans="3:7" x14ac:dyDescent="0.25">
      <c r="C5079" s="11">
        <v>43223</v>
      </c>
      <c r="D5079" s="4" t="s">
        <v>83</v>
      </c>
      <c r="E5079" s="12">
        <v>842</v>
      </c>
      <c r="F5079" s="12"/>
      <c r="G5079" s="12">
        <v>6</v>
      </c>
    </row>
    <row r="5080" spans="3:7" ht="30" x14ac:dyDescent="0.25">
      <c r="C5080" s="13">
        <v>43223</v>
      </c>
      <c r="D5080" s="5" t="s">
        <v>65</v>
      </c>
      <c r="E5080" s="14">
        <v>256</v>
      </c>
      <c r="F5080" s="14">
        <v>6</v>
      </c>
      <c r="G5080" s="14"/>
    </row>
    <row r="5081" spans="3:7" ht="30" x14ac:dyDescent="0.25">
      <c r="C5081" s="11">
        <v>43223</v>
      </c>
      <c r="D5081" s="4" t="s">
        <v>67</v>
      </c>
      <c r="E5081" s="12">
        <v>913</v>
      </c>
      <c r="F5081" s="12"/>
      <c r="G5081" s="12">
        <v>2</v>
      </c>
    </row>
    <row r="5082" spans="3:7" x14ac:dyDescent="0.25">
      <c r="C5082" s="13">
        <v>43223</v>
      </c>
      <c r="D5082" s="5" t="s">
        <v>304</v>
      </c>
      <c r="E5082" s="14">
        <v>7081</v>
      </c>
      <c r="F5082" s="14">
        <v>50</v>
      </c>
      <c r="G5082" s="14"/>
    </row>
    <row r="5083" spans="3:7" ht="30" x14ac:dyDescent="0.25">
      <c r="C5083" s="11">
        <v>43223</v>
      </c>
      <c r="D5083" s="4" t="s">
        <v>65</v>
      </c>
      <c r="E5083" s="12">
        <v>256</v>
      </c>
      <c r="F5083" s="12"/>
      <c r="G5083" s="12">
        <v>3</v>
      </c>
    </row>
    <row r="5084" spans="3:7" ht="30" x14ac:dyDescent="0.25">
      <c r="C5084" s="13">
        <v>43223</v>
      </c>
      <c r="D5084" s="5" t="s">
        <v>296</v>
      </c>
      <c r="E5084" s="14">
        <v>8686</v>
      </c>
      <c r="F5084" s="14">
        <v>14</v>
      </c>
      <c r="G5084" s="14"/>
    </row>
    <row r="5085" spans="3:7" ht="45" x14ac:dyDescent="0.25">
      <c r="C5085" s="11">
        <v>43223</v>
      </c>
      <c r="D5085" s="4" t="s">
        <v>47</v>
      </c>
      <c r="E5085" s="12">
        <v>9089</v>
      </c>
      <c r="F5085" s="12">
        <v>1</v>
      </c>
      <c r="G5085" s="12"/>
    </row>
    <row r="5086" spans="3:7" x14ac:dyDescent="0.25">
      <c r="C5086" s="13">
        <v>43223</v>
      </c>
      <c r="D5086" s="5" t="s">
        <v>284</v>
      </c>
      <c r="E5086" s="14">
        <v>8007</v>
      </c>
      <c r="F5086" s="14"/>
      <c r="G5086" s="14">
        <v>1</v>
      </c>
    </row>
    <row r="5087" spans="3:7" ht="45" x14ac:dyDescent="0.25">
      <c r="C5087" s="11">
        <v>43223</v>
      </c>
      <c r="D5087" s="4" t="s">
        <v>55</v>
      </c>
      <c r="E5087" s="12">
        <v>8385</v>
      </c>
      <c r="F5087" s="12"/>
      <c r="G5087" s="12">
        <v>1</v>
      </c>
    </row>
    <row r="5088" spans="3:7" ht="30" x14ac:dyDescent="0.25">
      <c r="C5088" s="13">
        <v>43223</v>
      </c>
      <c r="D5088" s="5" t="s">
        <v>113</v>
      </c>
      <c r="E5088" s="14">
        <v>4377</v>
      </c>
      <c r="F5088" s="14"/>
      <c r="G5088" s="14">
        <v>30</v>
      </c>
    </row>
    <row r="5089" spans="3:7" ht="30" x14ac:dyDescent="0.25">
      <c r="C5089" s="11">
        <v>43223</v>
      </c>
      <c r="D5089" s="4" t="s">
        <v>239</v>
      </c>
      <c r="E5089" s="12">
        <v>615</v>
      </c>
      <c r="F5089" s="12">
        <v>15</v>
      </c>
      <c r="G5089" s="12"/>
    </row>
    <row r="5090" spans="3:7" ht="30" x14ac:dyDescent="0.25">
      <c r="C5090" s="13">
        <v>43223</v>
      </c>
      <c r="D5090" s="5" t="s">
        <v>126</v>
      </c>
      <c r="E5090" s="14">
        <v>4738</v>
      </c>
      <c r="F5090" s="14"/>
      <c r="G5090" s="14">
        <v>4</v>
      </c>
    </row>
    <row r="5091" spans="3:7" ht="45" x14ac:dyDescent="0.25">
      <c r="C5091" s="11">
        <v>43223</v>
      </c>
      <c r="D5091" s="4" t="s">
        <v>191</v>
      </c>
      <c r="E5091" s="12">
        <v>304</v>
      </c>
      <c r="F5091" s="12"/>
      <c r="G5091" s="12">
        <v>7</v>
      </c>
    </row>
    <row r="5092" spans="3:7" ht="30" x14ac:dyDescent="0.25">
      <c r="C5092" s="13">
        <v>43223</v>
      </c>
      <c r="D5092" s="5" t="s">
        <v>96</v>
      </c>
      <c r="E5092" s="14" t="s">
        <v>97</v>
      </c>
      <c r="F5092" s="14"/>
      <c r="G5092" s="14">
        <v>1</v>
      </c>
    </row>
    <row r="5093" spans="3:7" ht="30" x14ac:dyDescent="0.25">
      <c r="C5093" s="11">
        <v>43223</v>
      </c>
      <c r="D5093" s="4" t="s">
        <v>226</v>
      </c>
      <c r="E5093" s="12" t="s">
        <v>227</v>
      </c>
      <c r="F5093" s="12"/>
      <c r="G5093" s="12">
        <v>1</v>
      </c>
    </row>
    <row r="5094" spans="3:7" ht="30" x14ac:dyDescent="0.25">
      <c r="C5094" s="13">
        <v>43223</v>
      </c>
      <c r="D5094" s="5" t="s">
        <v>171</v>
      </c>
      <c r="E5094" s="14" t="s">
        <v>172</v>
      </c>
      <c r="F5094" s="14"/>
      <c r="G5094" s="14">
        <v>1</v>
      </c>
    </row>
    <row r="5095" spans="3:7" ht="30" x14ac:dyDescent="0.25">
      <c r="C5095" s="11">
        <v>43223</v>
      </c>
      <c r="D5095" s="4" t="s">
        <v>76</v>
      </c>
      <c r="E5095" s="12">
        <v>1429</v>
      </c>
      <c r="F5095" s="12"/>
      <c r="G5095" s="12">
        <v>20</v>
      </c>
    </row>
    <row r="5096" spans="3:7" ht="30" x14ac:dyDescent="0.25">
      <c r="C5096" s="13">
        <v>43223</v>
      </c>
      <c r="D5096" s="5" t="s">
        <v>77</v>
      </c>
      <c r="E5096" s="14">
        <v>1428</v>
      </c>
      <c r="F5096" s="14"/>
      <c r="G5096" s="14">
        <v>20</v>
      </c>
    </row>
    <row r="5097" spans="3:7" x14ac:dyDescent="0.25">
      <c r="C5097" s="11">
        <v>43223</v>
      </c>
      <c r="D5097" s="4" t="s">
        <v>8</v>
      </c>
      <c r="E5097" s="12">
        <v>7094</v>
      </c>
      <c r="F5097" s="12"/>
      <c r="G5097" s="12">
        <v>4</v>
      </c>
    </row>
    <row r="5098" spans="3:7" x14ac:dyDescent="0.25">
      <c r="C5098" s="13">
        <v>43223</v>
      </c>
      <c r="D5098" s="5" t="s">
        <v>60</v>
      </c>
      <c r="E5098" s="14">
        <v>7085</v>
      </c>
      <c r="F5098" s="14"/>
      <c r="G5098" s="14">
        <v>10</v>
      </c>
    </row>
    <row r="5099" spans="3:7" ht="30" x14ac:dyDescent="0.25">
      <c r="C5099" s="11">
        <v>43223</v>
      </c>
      <c r="D5099" s="4" t="s">
        <v>58</v>
      </c>
      <c r="E5099" s="12">
        <v>8824</v>
      </c>
      <c r="F5099" s="12"/>
      <c r="G5099" s="12">
        <v>10</v>
      </c>
    </row>
    <row r="5100" spans="3:7" ht="45" x14ac:dyDescent="0.25">
      <c r="C5100" s="13">
        <v>43223</v>
      </c>
      <c r="D5100" s="5" t="s">
        <v>233</v>
      </c>
      <c r="E5100" s="14">
        <v>4909</v>
      </c>
      <c r="F5100" s="14"/>
      <c r="G5100" s="14">
        <v>12</v>
      </c>
    </row>
    <row r="5101" spans="3:7" ht="45" x14ac:dyDescent="0.25">
      <c r="C5101" s="11">
        <v>43223</v>
      </c>
      <c r="D5101" s="4" t="s">
        <v>188</v>
      </c>
      <c r="E5101" s="12">
        <v>4910</v>
      </c>
      <c r="F5101" s="12"/>
      <c r="G5101" s="12">
        <v>5</v>
      </c>
    </row>
    <row r="5102" spans="3:7" ht="45" x14ac:dyDescent="0.25">
      <c r="C5102" s="13">
        <v>43223</v>
      </c>
      <c r="D5102" s="5" t="s">
        <v>35</v>
      </c>
      <c r="E5102" s="14">
        <v>4911</v>
      </c>
      <c r="F5102" s="14"/>
      <c r="G5102" s="14">
        <v>48</v>
      </c>
    </row>
    <row r="5103" spans="3:7" ht="30" x14ac:dyDescent="0.25">
      <c r="C5103" s="11">
        <v>43223</v>
      </c>
      <c r="D5103" s="4" t="s">
        <v>187</v>
      </c>
      <c r="E5103" s="12">
        <v>1592</v>
      </c>
      <c r="F5103" s="12"/>
      <c r="G5103" s="12">
        <v>300</v>
      </c>
    </row>
    <row r="5104" spans="3:7" ht="30" x14ac:dyDescent="0.25">
      <c r="C5104" s="13">
        <v>43223</v>
      </c>
      <c r="D5104" s="5" t="s">
        <v>21</v>
      </c>
      <c r="E5104" s="14">
        <v>4864</v>
      </c>
      <c r="F5104" s="14"/>
      <c r="G5104" s="14">
        <v>3</v>
      </c>
    </row>
    <row r="5105" spans="3:7" ht="45" x14ac:dyDescent="0.25">
      <c r="C5105" s="11">
        <v>43223</v>
      </c>
      <c r="D5105" s="4" t="s">
        <v>105</v>
      </c>
      <c r="E5105" s="12">
        <v>1006</v>
      </c>
      <c r="F5105" s="12"/>
      <c r="G5105" s="12">
        <v>1</v>
      </c>
    </row>
    <row r="5106" spans="3:7" ht="60" x14ac:dyDescent="0.25">
      <c r="C5106" s="13">
        <v>43223</v>
      </c>
      <c r="D5106" s="5" t="s">
        <v>222</v>
      </c>
      <c r="E5106" s="14">
        <v>9028</v>
      </c>
      <c r="F5106" s="14"/>
      <c r="G5106" s="14">
        <v>1</v>
      </c>
    </row>
    <row r="5107" spans="3:7" ht="30" x14ac:dyDescent="0.25">
      <c r="C5107" s="11">
        <v>43223</v>
      </c>
      <c r="D5107" s="4" t="s">
        <v>51</v>
      </c>
      <c r="E5107" s="12">
        <v>1444</v>
      </c>
      <c r="F5107" s="12"/>
      <c r="G5107" s="12">
        <v>100</v>
      </c>
    </row>
    <row r="5108" spans="3:7" ht="60" x14ac:dyDescent="0.25">
      <c r="C5108" s="13">
        <v>43223</v>
      </c>
      <c r="D5108" s="5" t="s">
        <v>222</v>
      </c>
      <c r="E5108" s="14">
        <v>9028</v>
      </c>
      <c r="F5108" s="14"/>
      <c r="G5108" s="14">
        <v>3</v>
      </c>
    </row>
    <row r="5109" spans="3:7" ht="30" x14ac:dyDescent="0.25">
      <c r="C5109" s="11">
        <v>43223</v>
      </c>
      <c r="D5109" s="4" t="s">
        <v>271</v>
      </c>
      <c r="E5109" s="12">
        <v>3625</v>
      </c>
      <c r="F5109" s="12"/>
      <c r="G5109" s="12">
        <v>3</v>
      </c>
    </row>
    <row r="5110" spans="3:7" ht="45" x14ac:dyDescent="0.25">
      <c r="C5110" s="13">
        <v>43223</v>
      </c>
      <c r="D5110" s="5" t="s">
        <v>290</v>
      </c>
      <c r="E5110" s="14">
        <v>4908</v>
      </c>
      <c r="F5110" s="14">
        <v>96</v>
      </c>
      <c r="G5110" s="14"/>
    </row>
    <row r="5111" spans="3:7" x14ac:dyDescent="0.25">
      <c r="C5111" s="11">
        <v>43223</v>
      </c>
      <c r="D5111" s="4" t="s">
        <v>270</v>
      </c>
      <c r="E5111" s="12">
        <v>3630</v>
      </c>
      <c r="F5111" s="12">
        <v>10</v>
      </c>
      <c r="G5111" s="12"/>
    </row>
    <row r="5112" spans="3:7" ht="30" x14ac:dyDescent="0.25">
      <c r="C5112" s="13">
        <v>43223</v>
      </c>
      <c r="D5112" s="5" t="s">
        <v>271</v>
      </c>
      <c r="E5112" s="14">
        <v>3625</v>
      </c>
      <c r="F5112" s="14">
        <v>40</v>
      </c>
      <c r="G5112" s="14"/>
    </row>
    <row r="5113" spans="3:7" ht="45" x14ac:dyDescent="0.25">
      <c r="C5113" s="11">
        <v>43223</v>
      </c>
      <c r="D5113" s="4" t="s">
        <v>47</v>
      </c>
      <c r="E5113" s="12">
        <v>9089</v>
      </c>
      <c r="F5113" s="12"/>
      <c r="G5113" s="12">
        <v>5</v>
      </c>
    </row>
    <row r="5114" spans="3:7" ht="30" x14ac:dyDescent="0.25">
      <c r="C5114" s="13">
        <v>43223</v>
      </c>
      <c r="D5114" s="5" t="s">
        <v>296</v>
      </c>
      <c r="E5114" s="14">
        <v>8686</v>
      </c>
      <c r="F5114" s="14"/>
      <c r="G5114" s="14">
        <v>10</v>
      </c>
    </row>
    <row r="5115" spans="3:7" ht="45" x14ac:dyDescent="0.25">
      <c r="C5115" s="11">
        <v>43223</v>
      </c>
      <c r="D5115" s="4" t="s">
        <v>47</v>
      </c>
      <c r="E5115" s="12">
        <v>9089</v>
      </c>
      <c r="F5115" s="12">
        <v>5</v>
      </c>
      <c r="G5115" s="12"/>
    </row>
    <row r="5116" spans="3:7" ht="30" x14ac:dyDescent="0.25">
      <c r="C5116" s="13">
        <v>43223</v>
      </c>
      <c r="D5116" s="5" t="s">
        <v>296</v>
      </c>
      <c r="E5116" s="14">
        <v>8686</v>
      </c>
      <c r="F5116" s="14">
        <v>10</v>
      </c>
      <c r="G5116" s="14"/>
    </row>
    <row r="5117" spans="3:7" ht="45" x14ac:dyDescent="0.25">
      <c r="C5117" s="11">
        <v>43223</v>
      </c>
      <c r="D5117" s="4" t="s">
        <v>407</v>
      </c>
      <c r="E5117" s="12">
        <v>4923</v>
      </c>
      <c r="F5117" s="12">
        <v>50</v>
      </c>
      <c r="G5117" s="12"/>
    </row>
    <row r="5118" spans="3:7" ht="30" x14ac:dyDescent="0.25">
      <c r="C5118" s="13">
        <v>43223</v>
      </c>
      <c r="D5118" s="5" t="s">
        <v>309</v>
      </c>
      <c r="E5118" s="14">
        <v>4925</v>
      </c>
      <c r="F5118" s="14">
        <v>50</v>
      </c>
      <c r="G5118" s="14"/>
    </row>
    <row r="5119" spans="3:7" ht="30" x14ac:dyDescent="0.25">
      <c r="C5119" s="11">
        <v>43223</v>
      </c>
      <c r="D5119" s="4" t="s">
        <v>58</v>
      </c>
      <c r="E5119" s="12">
        <v>8824</v>
      </c>
      <c r="F5119" s="12"/>
      <c r="G5119" s="12">
        <v>10</v>
      </c>
    </row>
    <row r="5120" spans="3:7" ht="30" x14ac:dyDescent="0.25">
      <c r="C5120" s="13">
        <v>43223</v>
      </c>
      <c r="D5120" s="5" t="s">
        <v>58</v>
      </c>
      <c r="E5120" s="14">
        <v>8824</v>
      </c>
      <c r="F5120" s="14">
        <v>60</v>
      </c>
      <c r="G5120" s="14"/>
    </row>
    <row r="5121" spans="3:7" ht="30" x14ac:dyDescent="0.25">
      <c r="C5121" s="11">
        <v>43223</v>
      </c>
      <c r="D5121" s="4" t="s">
        <v>178</v>
      </c>
      <c r="E5121" s="12" t="s">
        <v>179</v>
      </c>
      <c r="F5121" s="12">
        <v>4</v>
      </c>
      <c r="G5121" s="12"/>
    </row>
    <row r="5122" spans="3:7" ht="45" x14ac:dyDescent="0.25">
      <c r="C5122" s="13">
        <v>43223</v>
      </c>
      <c r="D5122" s="5" t="s">
        <v>9</v>
      </c>
      <c r="E5122" s="14">
        <v>180</v>
      </c>
      <c r="F5122" s="14">
        <v>50</v>
      </c>
      <c r="G5122" s="14"/>
    </row>
    <row r="5123" spans="3:7" x14ac:dyDescent="0.25">
      <c r="C5123" s="11">
        <v>43223</v>
      </c>
      <c r="D5123" s="4" t="s">
        <v>60</v>
      </c>
      <c r="E5123" s="12">
        <v>7085</v>
      </c>
      <c r="F5123" s="12">
        <v>50</v>
      </c>
      <c r="G5123" s="12"/>
    </row>
    <row r="5124" spans="3:7" ht="30" x14ac:dyDescent="0.25">
      <c r="C5124" s="13">
        <v>43223</v>
      </c>
      <c r="D5124" s="5" t="s">
        <v>356</v>
      </c>
      <c r="E5124" s="14" t="s">
        <v>357</v>
      </c>
      <c r="F5124" s="14">
        <v>1</v>
      </c>
      <c r="G5124" s="14"/>
    </row>
    <row r="5125" spans="3:7" ht="30" x14ac:dyDescent="0.25">
      <c r="C5125" s="11">
        <v>43223</v>
      </c>
      <c r="D5125" s="4" t="s">
        <v>100</v>
      </c>
      <c r="E5125" s="12" t="s">
        <v>101</v>
      </c>
      <c r="F5125" s="12">
        <v>4</v>
      </c>
      <c r="G5125" s="12"/>
    </row>
    <row r="5126" spans="3:7" ht="30" x14ac:dyDescent="0.25">
      <c r="C5126" s="13">
        <v>43223</v>
      </c>
      <c r="D5126" s="5" t="s">
        <v>171</v>
      </c>
      <c r="E5126" s="14" t="s">
        <v>172</v>
      </c>
      <c r="F5126" s="14">
        <v>5</v>
      </c>
      <c r="G5126" s="14"/>
    </row>
    <row r="5127" spans="3:7" ht="30" x14ac:dyDescent="0.25">
      <c r="C5127" s="11">
        <v>43223</v>
      </c>
      <c r="D5127" s="4" t="s">
        <v>358</v>
      </c>
      <c r="E5127" s="12" t="s">
        <v>359</v>
      </c>
      <c r="F5127" s="12">
        <v>3</v>
      </c>
      <c r="G5127" s="12"/>
    </row>
    <row r="5128" spans="3:7" ht="60" x14ac:dyDescent="0.25">
      <c r="C5128" s="13">
        <v>43223</v>
      </c>
      <c r="D5128" s="5" t="s">
        <v>10</v>
      </c>
      <c r="E5128" s="14">
        <v>892</v>
      </c>
      <c r="F5128" s="14"/>
      <c r="G5128" s="14">
        <v>1</v>
      </c>
    </row>
    <row r="5129" spans="3:7" ht="30" x14ac:dyDescent="0.25">
      <c r="C5129" s="11">
        <v>43223</v>
      </c>
      <c r="D5129" s="4" t="s">
        <v>307</v>
      </c>
      <c r="E5129" s="12" t="s">
        <v>308</v>
      </c>
      <c r="F5129" s="12">
        <v>4</v>
      </c>
      <c r="G5129" s="12"/>
    </row>
    <row r="5130" spans="3:7" ht="30" x14ac:dyDescent="0.25">
      <c r="C5130" s="13">
        <v>43223</v>
      </c>
      <c r="D5130" s="5" t="s">
        <v>6</v>
      </c>
      <c r="E5130" s="14" t="s">
        <v>7</v>
      </c>
      <c r="F5130" s="14">
        <v>1</v>
      </c>
      <c r="G5130" s="14"/>
    </row>
    <row r="5131" spans="3:7" ht="45" x14ac:dyDescent="0.25">
      <c r="C5131" s="11">
        <v>43223</v>
      </c>
      <c r="D5131" s="4" t="s">
        <v>35</v>
      </c>
      <c r="E5131" s="12">
        <v>4911</v>
      </c>
      <c r="F5131" s="12"/>
      <c r="G5131" s="12">
        <v>18</v>
      </c>
    </row>
    <row r="5132" spans="3:7" ht="45" x14ac:dyDescent="0.25">
      <c r="C5132" s="13">
        <v>43223</v>
      </c>
      <c r="D5132" s="5" t="s">
        <v>35</v>
      </c>
      <c r="E5132" s="14">
        <v>4911</v>
      </c>
      <c r="F5132" s="14">
        <v>150</v>
      </c>
      <c r="G5132" s="14"/>
    </row>
    <row r="5133" spans="3:7" x14ac:dyDescent="0.25">
      <c r="C5133" s="11">
        <v>43223</v>
      </c>
      <c r="D5133" s="4" t="s">
        <v>150</v>
      </c>
      <c r="E5133" s="12">
        <v>7977</v>
      </c>
      <c r="F5133" s="12"/>
      <c r="G5133" s="12">
        <v>1</v>
      </c>
    </row>
    <row r="5134" spans="3:7" ht="60" x14ac:dyDescent="0.25">
      <c r="C5134" s="13">
        <v>43223</v>
      </c>
      <c r="D5134" s="5" t="s">
        <v>72</v>
      </c>
      <c r="E5134" s="14">
        <v>3001</v>
      </c>
      <c r="F5134" s="14"/>
      <c r="G5134" s="14">
        <v>1</v>
      </c>
    </row>
    <row r="5135" spans="3:7" ht="30" x14ac:dyDescent="0.25">
      <c r="C5135" s="11">
        <v>43223</v>
      </c>
      <c r="D5135" s="4" t="s">
        <v>126</v>
      </c>
      <c r="E5135" s="12">
        <v>4738</v>
      </c>
      <c r="F5135" s="12"/>
      <c r="G5135" s="12">
        <v>1</v>
      </c>
    </row>
    <row r="5136" spans="3:7" ht="30" x14ac:dyDescent="0.25">
      <c r="C5136" s="13">
        <v>43223</v>
      </c>
      <c r="D5136" s="5" t="s">
        <v>65</v>
      </c>
      <c r="E5136" s="14">
        <v>256</v>
      </c>
      <c r="F5136" s="14"/>
      <c r="G5136" s="14">
        <v>1</v>
      </c>
    </row>
    <row r="5137" spans="3:7" x14ac:dyDescent="0.25">
      <c r="C5137" s="11">
        <v>43223</v>
      </c>
      <c r="D5137" s="4" t="s">
        <v>90</v>
      </c>
      <c r="E5137" s="12">
        <v>1467</v>
      </c>
      <c r="F5137" s="12"/>
      <c r="G5137" s="12">
        <v>1</v>
      </c>
    </row>
    <row r="5138" spans="3:7" ht="30" x14ac:dyDescent="0.25">
      <c r="C5138" s="13">
        <v>43223</v>
      </c>
      <c r="D5138" s="5" t="s">
        <v>299</v>
      </c>
      <c r="E5138" s="14">
        <v>1494</v>
      </c>
      <c r="F5138" s="14"/>
      <c r="G5138" s="14">
        <v>1</v>
      </c>
    </row>
    <row r="5139" spans="3:7" ht="45" x14ac:dyDescent="0.25">
      <c r="C5139" s="11">
        <v>43223</v>
      </c>
      <c r="D5139" s="4" t="s">
        <v>455</v>
      </c>
      <c r="E5139" s="12">
        <v>361</v>
      </c>
      <c r="F5139" s="12"/>
      <c r="G5139" s="12">
        <v>1</v>
      </c>
    </row>
    <row r="5140" spans="3:7" ht="45" x14ac:dyDescent="0.25">
      <c r="C5140" s="13">
        <v>43222</v>
      </c>
      <c r="D5140" s="5" t="s">
        <v>61</v>
      </c>
      <c r="E5140" s="14">
        <v>874</v>
      </c>
      <c r="F5140" s="14"/>
      <c r="G5140" s="14">
        <v>1</v>
      </c>
    </row>
    <row r="5141" spans="3:7" x14ac:dyDescent="0.25">
      <c r="C5141" s="11">
        <v>43222</v>
      </c>
      <c r="D5141" s="4" t="s">
        <v>201</v>
      </c>
      <c r="E5141" s="12">
        <v>8764</v>
      </c>
      <c r="F5141" s="12"/>
      <c r="G5141" s="12">
        <v>1</v>
      </c>
    </row>
    <row r="5142" spans="3:7" ht="45" x14ac:dyDescent="0.25">
      <c r="C5142" s="13">
        <v>43222</v>
      </c>
      <c r="D5142" s="5" t="s">
        <v>64</v>
      </c>
      <c r="E5142" s="14">
        <v>7623</v>
      </c>
      <c r="F5142" s="14"/>
      <c r="G5142" s="14">
        <v>3</v>
      </c>
    </row>
    <row r="5143" spans="3:7" ht="45" x14ac:dyDescent="0.25">
      <c r="C5143" s="11">
        <v>43222</v>
      </c>
      <c r="D5143" s="4" t="s">
        <v>26</v>
      </c>
      <c r="E5143" s="12">
        <v>476</v>
      </c>
      <c r="F5143" s="12"/>
      <c r="G5143" s="12">
        <v>2</v>
      </c>
    </row>
    <row r="5144" spans="3:7" ht="45" x14ac:dyDescent="0.25">
      <c r="C5144" s="13">
        <v>43222</v>
      </c>
      <c r="D5144" s="5" t="s">
        <v>28</v>
      </c>
      <c r="E5144" s="14">
        <v>608</v>
      </c>
      <c r="F5144" s="14"/>
      <c r="G5144" s="14">
        <v>2</v>
      </c>
    </row>
    <row r="5145" spans="3:7" ht="30" x14ac:dyDescent="0.25">
      <c r="C5145" s="11">
        <v>43222</v>
      </c>
      <c r="D5145" s="4" t="s">
        <v>30</v>
      </c>
      <c r="E5145" s="12">
        <v>609</v>
      </c>
      <c r="F5145" s="12"/>
      <c r="G5145" s="12">
        <v>3</v>
      </c>
    </row>
    <row r="5146" spans="3:7" x14ac:dyDescent="0.25">
      <c r="C5146" s="13">
        <v>43222</v>
      </c>
      <c r="D5146" s="5" t="s">
        <v>207</v>
      </c>
      <c r="E5146" s="14">
        <v>7935</v>
      </c>
      <c r="F5146" s="14"/>
      <c r="G5146" s="14">
        <v>10</v>
      </c>
    </row>
    <row r="5147" spans="3:7" ht="45" x14ac:dyDescent="0.25">
      <c r="C5147" s="11">
        <v>43222</v>
      </c>
      <c r="D5147" s="4" t="s">
        <v>188</v>
      </c>
      <c r="E5147" s="12">
        <v>4910</v>
      </c>
      <c r="F5147" s="12"/>
      <c r="G5147" s="12">
        <v>12</v>
      </c>
    </row>
    <row r="5148" spans="3:7" x14ac:dyDescent="0.25">
      <c r="C5148" s="13">
        <v>43222</v>
      </c>
      <c r="D5148" s="5" t="s">
        <v>208</v>
      </c>
      <c r="E5148" s="14">
        <v>7933</v>
      </c>
      <c r="F5148" s="14"/>
      <c r="G5148" s="14">
        <v>10</v>
      </c>
    </row>
    <row r="5149" spans="3:7" ht="45" x14ac:dyDescent="0.25">
      <c r="C5149" s="11">
        <v>43222</v>
      </c>
      <c r="D5149" s="4" t="s">
        <v>40</v>
      </c>
      <c r="E5149" s="12">
        <v>1381</v>
      </c>
      <c r="F5149" s="12"/>
      <c r="G5149" s="12">
        <v>1</v>
      </c>
    </row>
    <row r="5150" spans="3:7" ht="30" x14ac:dyDescent="0.25">
      <c r="C5150" s="13">
        <v>43222</v>
      </c>
      <c r="D5150" s="5" t="s">
        <v>218</v>
      </c>
      <c r="E5150" s="14">
        <v>981</v>
      </c>
      <c r="F5150" s="14"/>
      <c r="G5150" s="14">
        <v>50</v>
      </c>
    </row>
    <row r="5151" spans="3:7" ht="30" x14ac:dyDescent="0.25">
      <c r="C5151" s="11">
        <v>43222</v>
      </c>
      <c r="D5151" s="4" t="s">
        <v>317</v>
      </c>
      <c r="E5151" s="12">
        <v>982</v>
      </c>
      <c r="F5151" s="12"/>
      <c r="G5151" s="12">
        <v>50</v>
      </c>
    </row>
    <row r="5152" spans="3:7" ht="30" x14ac:dyDescent="0.25">
      <c r="C5152" s="13">
        <v>43222</v>
      </c>
      <c r="D5152" s="5" t="s">
        <v>33</v>
      </c>
      <c r="E5152" s="14">
        <v>392</v>
      </c>
      <c r="F5152" s="14"/>
      <c r="G5152" s="14">
        <v>1</v>
      </c>
    </row>
    <row r="5153" spans="3:7" ht="30" x14ac:dyDescent="0.25">
      <c r="C5153" s="11">
        <v>43222</v>
      </c>
      <c r="D5153" s="4" t="s">
        <v>310</v>
      </c>
      <c r="E5153" s="12">
        <v>8920</v>
      </c>
      <c r="F5153" s="12"/>
      <c r="G5153" s="12">
        <v>2</v>
      </c>
    </row>
    <row r="5154" spans="3:7" ht="30" x14ac:dyDescent="0.25">
      <c r="C5154" s="13">
        <v>43222</v>
      </c>
      <c r="D5154" s="5" t="s">
        <v>457</v>
      </c>
      <c r="E5154" s="14">
        <v>8918</v>
      </c>
      <c r="F5154" s="14"/>
      <c r="G5154" s="14">
        <v>2</v>
      </c>
    </row>
    <row r="5155" spans="3:7" x14ac:dyDescent="0.25">
      <c r="C5155" s="11">
        <v>43222</v>
      </c>
      <c r="D5155" s="4" t="s">
        <v>201</v>
      </c>
      <c r="E5155" s="12">
        <v>8764</v>
      </c>
      <c r="F5155" s="12"/>
      <c r="G5155" s="12">
        <v>1</v>
      </c>
    </row>
    <row r="5156" spans="3:7" x14ac:dyDescent="0.25">
      <c r="C5156" s="13">
        <v>43222</v>
      </c>
      <c r="D5156" s="5" t="s">
        <v>103</v>
      </c>
      <c r="E5156" s="14">
        <v>7366</v>
      </c>
      <c r="F5156" s="14"/>
      <c r="G5156" s="14">
        <v>2</v>
      </c>
    </row>
    <row r="5157" spans="3:7" ht="30" x14ac:dyDescent="0.25">
      <c r="C5157" s="11">
        <v>43222</v>
      </c>
      <c r="D5157" s="4" t="s">
        <v>271</v>
      </c>
      <c r="E5157" s="12">
        <v>3625</v>
      </c>
      <c r="F5157" s="12"/>
      <c r="G5157" s="12">
        <v>6</v>
      </c>
    </row>
    <row r="5158" spans="3:7" ht="60" x14ac:dyDescent="0.25">
      <c r="C5158" s="13">
        <v>43222</v>
      </c>
      <c r="D5158" s="5" t="s">
        <v>458</v>
      </c>
      <c r="E5158" s="14">
        <v>8167</v>
      </c>
      <c r="F5158" s="14"/>
      <c r="G5158" s="14">
        <v>10</v>
      </c>
    </row>
    <row r="5159" spans="3:7" x14ac:dyDescent="0.25">
      <c r="C5159" s="11">
        <v>43222</v>
      </c>
      <c r="D5159" s="4" t="s">
        <v>435</v>
      </c>
      <c r="E5159" s="12">
        <v>4350</v>
      </c>
      <c r="F5159" s="12"/>
      <c r="G5159" s="12">
        <v>1</v>
      </c>
    </row>
    <row r="5160" spans="3:7" ht="30" x14ac:dyDescent="0.25">
      <c r="C5160" s="13">
        <v>43222</v>
      </c>
      <c r="D5160" s="5" t="s">
        <v>77</v>
      </c>
      <c r="E5160" s="14">
        <v>1428</v>
      </c>
      <c r="F5160" s="14"/>
      <c r="G5160" s="14">
        <v>10</v>
      </c>
    </row>
    <row r="5161" spans="3:7" ht="30" x14ac:dyDescent="0.25">
      <c r="C5161" s="11">
        <v>43222</v>
      </c>
      <c r="D5161" s="4" t="s">
        <v>259</v>
      </c>
      <c r="E5161" s="12">
        <v>644</v>
      </c>
      <c r="F5161" s="12"/>
      <c r="G5161" s="12">
        <v>1</v>
      </c>
    </row>
    <row r="5162" spans="3:7" ht="30" x14ac:dyDescent="0.25">
      <c r="C5162" s="13">
        <v>43222</v>
      </c>
      <c r="D5162" s="5" t="s">
        <v>238</v>
      </c>
      <c r="E5162" s="14">
        <v>4519</v>
      </c>
      <c r="F5162" s="14"/>
      <c r="G5162" s="14">
        <v>3</v>
      </c>
    </row>
    <row r="5163" spans="3:7" ht="30" x14ac:dyDescent="0.25">
      <c r="C5163" s="11">
        <v>43222</v>
      </c>
      <c r="D5163" s="4" t="s">
        <v>240</v>
      </c>
      <c r="E5163" s="12">
        <v>4520</v>
      </c>
      <c r="F5163" s="12"/>
      <c r="G5163" s="12">
        <v>5</v>
      </c>
    </row>
    <row r="5164" spans="3:7" ht="30" x14ac:dyDescent="0.25">
      <c r="C5164" s="13">
        <v>43222</v>
      </c>
      <c r="D5164" s="5" t="s">
        <v>33</v>
      </c>
      <c r="E5164" s="14">
        <v>392</v>
      </c>
      <c r="F5164" s="14"/>
      <c r="G5164" s="14">
        <v>1</v>
      </c>
    </row>
    <row r="5165" spans="3:7" ht="30" x14ac:dyDescent="0.25">
      <c r="C5165" s="11">
        <v>43222</v>
      </c>
      <c r="D5165" s="4" t="s">
        <v>59</v>
      </c>
      <c r="E5165" s="12">
        <v>8823</v>
      </c>
      <c r="F5165" s="12"/>
      <c r="G5165" s="12">
        <v>2</v>
      </c>
    </row>
    <row r="5166" spans="3:7" x14ac:dyDescent="0.25">
      <c r="C5166" s="13">
        <v>43222</v>
      </c>
      <c r="D5166" s="5" t="s">
        <v>8</v>
      </c>
      <c r="E5166" s="14">
        <v>7094</v>
      </c>
      <c r="F5166" s="14"/>
      <c r="G5166" s="14">
        <v>2</v>
      </c>
    </row>
    <row r="5167" spans="3:7" ht="30" x14ac:dyDescent="0.25">
      <c r="C5167" s="11">
        <v>43222</v>
      </c>
      <c r="D5167" s="4" t="s">
        <v>5</v>
      </c>
      <c r="E5167" s="12">
        <v>1445</v>
      </c>
      <c r="F5167" s="12"/>
      <c r="G5167" s="12">
        <v>1000</v>
      </c>
    </row>
    <row r="5168" spans="3:7" ht="45" x14ac:dyDescent="0.25">
      <c r="C5168" s="13">
        <v>43222</v>
      </c>
      <c r="D5168" s="5" t="s">
        <v>61</v>
      </c>
      <c r="E5168" s="14">
        <v>874</v>
      </c>
      <c r="F5168" s="14"/>
      <c r="G5168" s="14">
        <v>1</v>
      </c>
    </row>
    <row r="5169" spans="3:7" ht="30" x14ac:dyDescent="0.25">
      <c r="C5169" s="11">
        <v>43222</v>
      </c>
      <c r="D5169" s="4" t="s">
        <v>62</v>
      </c>
      <c r="E5169" s="12">
        <v>1661</v>
      </c>
      <c r="F5169" s="12"/>
      <c r="G5169" s="12">
        <v>4</v>
      </c>
    </row>
    <row r="5170" spans="3:7" ht="30" x14ac:dyDescent="0.25">
      <c r="C5170" s="13">
        <v>43222</v>
      </c>
      <c r="D5170" s="5" t="s">
        <v>32</v>
      </c>
      <c r="E5170" s="14">
        <v>4523</v>
      </c>
      <c r="F5170" s="14"/>
      <c r="G5170" s="14">
        <v>13</v>
      </c>
    </row>
    <row r="5171" spans="3:7" ht="30" x14ac:dyDescent="0.25">
      <c r="C5171" s="11">
        <v>43222</v>
      </c>
      <c r="D5171" s="4" t="s">
        <v>392</v>
      </c>
      <c r="E5171" s="12">
        <v>4524</v>
      </c>
      <c r="F5171" s="12"/>
      <c r="G5171" s="12">
        <v>10</v>
      </c>
    </row>
    <row r="5172" spans="3:7" ht="30" x14ac:dyDescent="0.25">
      <c r="C5172" s="13">
        <v>43222</v>
      </c>
      <c r="D5172" s="5" t="s">
        <v>167</v>
      </c>
      <c r="E5172" s="14">
        <v>1587</v>
      </c>
      <c r="F5172" s="14"/>
      <c r="G5172" s="14">
        <v>1</v>
      </c>
    </row>
    <row r="5173" spans="3:7" x14ac:dyDescent="0.25">
      <c r="C5173" s="11">
        <v>43222</v>
      </c>
      <c r="D5173" s="4" t="s">
        <v>103</v>
      </c>
      <c r="E5173" s="12">
        <v>7366</v>
      </c>
      <c r="F5173" s="12"/>
      <c r="G5173" s="12">
        <v>8</v>
      </c>
    </row>
    <row r="5174" spans="3:7" ht="45" x14ac:dyDescent="0.25">
      <c r="C5174" s="13">
        <v>43222</v>
      </c>
      <c r="D5174" s="5" t="s">
        <v>140</v>
      </c>
      <c r="E5174" s="14">
        <v>3622</v>
      </c>
      <c r="F5174" s="14"/>
      <c r="G5174" s="14">
        <v>12</v>
      </c>
    </row>
    <row r="5175" spans="3:7" ht="45" x14ac:dyDescent="0.25">
      <c r="C5175" s="11">
        <v>43222</v>
      </c>
      <c r="D5175" s="4" t="s">
        <v>64</v>
      </c>
      <c r="E5175" s="12">
        <v>7623</v>
      </c>
      <c r="F5175" s="12"/>
      <c r="G5175" s="12">
        <v>6</v>
      </c>
    </row>
    <row r="5176" spans="3:7" ht="30" x14ac:dyDescent="0.25">
      <c r="C5176" s="13">
        <v>43222</v>
      </c>
      <c r="D5176" s="5" t="s">
        <v>126</v>
      </c>
      <c r="E5176" s="14">
        <v>4738</v>
      </c>
      <c r="F5176" s="14"/>
      <c r="G5176" s="14">
        <v>1</v>
      </c>
    </row>
    <row r="5177" spans="3:7" ht="45" x14ac:dyDescent="0.25">
      <c r="C5177" s="11">
        <v>43222</v>
      </c>
      <c r="D5177" s="4" t="s">
        <v>105</v>
      </c>
      <c r="E5177" s="12">
        <v>1006</v>
      </c>
      <c r="F5177" s="12"/>
      <c r="G5177" s="12">
        <v>1</v>
      </c>
    </row>
    <row r="5178" spans="3:7" ht="45" x14ac:dyDescent="0.25">
      <c r="C5178" s="13">
        <v>43222</v>
      </c>
      <c r="D5178" s="5" t="s">
        <v>41</v>
      </c>
      <c r="E5178" s="14">
        <v>765</v>
      </c>
      <c r="F5178" s="14"/>
      <c r="G5178" s="14">
        <v>1</v>
      </c>
    </row>
    <row r="5179" spans="3:7" ht="45" x14ac:dyDescent="0.25">
      <c r="C5179" s="11">
        <v>43222</v>
      </c>
      <c r="D5179" s="4" t="s">
        <v>35</v>
      </c>
      <c r="E5179" s="12">
        <v>4911</v>
      </c>
      <c r="F5179" s="12"/>
      <c r="G5179" s="12">
        <v>1</v>
      </c>
    </row>
    <row r="5180" spans="3:7" ht="30" x14ac:dyDescent="0.25">
      <c r="C5180" s="13">
        <v>43222</v>
      </c>
      <c r="D5180" s="5" t="s">
        <v>82</v>
      </c>
      <c r="E5180" s="14">
        <v>715</v>
      </c>
      <c r="F5180" s="14"/>
      <c r="G5180" s="14">
        <v>2</v>
      </c>
    </row>
    <row r="5181" spans="3:7" ht="30" x14ac:dyDescent="0.25">
      <c r="C5181" s="11">
        <v>43222</v>
      </c>
      <c r="D5181" s="4" t="s">
        <v>129</v>
      </c>
      <c r="E5181" s="12">
        <v>4866</v>
      </c>
      <c r="F5181" s="12"/>
      <c r="G5181" s="12">
        <v>2</v>
      </c>
    </row>
    <row r="5182" spans="3:7" ht="30" x14ac:dyDescent="0.25">
      <c r="C5182" s="13">
        <v>43222</v>
      </c>
      <c r="D5182" s="5" t="s">
        <v>52</v>
      </c>
      <c r="E5182" s="14">
        <v>4863</v>
      </c>
      <c r="F5182" s="14"/>
      <c r="G5182" s="14">
        <v>2</v>
      </c>
    </row>
    <row r="5183" spans="3:7" ht="30" x14ac:dyDescent="0.25">
      <c r="C5183" s="11">
        <v>43218</v>
      </c>
      <c r="D5183" s="4" t="s">
        <v>212</v>
      </c>
      <c r="E5183" s="12">
        <v>1298</v>
      </c>
      <c r="F5183" s="12"/>
      <c r="G5183" s="12">
        <v>2</v>
      </c>
    </row>
    <row r="5184" spans="3:7" x14ac:dyDescent="0.25">
      <c r="C5184" s="13">
        <v>43218</v>
      </c>
      <c r="D5184" s="5" t="s">
        <v>103</v>
      </c>
      <c r="E5184" s="14">
        <v>7366</v>
      </c>
      <c r="F5184" s="14"/>
      <c r="G5184" s="14">
        <v>1</v>
      </c>
    </row>
    <row r="5185" spans="3:7" ht="60" x14ac:dyDescent="0.25">
      <c r="C5185" s="11">
        <v>43218</v>
      </c>
      <c r="D5185" s="4" t="s">
        <v>222</v>
      </c>
      <c r="E5185" s="12">
        <v>9028</v>
      </c>
      <c r="F5185" s="12"/>
      <c r="G5185" s="12">
        <v>1</v>
      </c>
    </row>
    <row r="5186" spans="3:7" ht="30" x14ac:dyDescent="0.25">
      <c r="C5186" s="13">
        <v>43218</v>
      </c>
      <c r="D5186" s="5" t="s">
        <v>75</v>
      </c>
      <c r="E5186" s="14">
        <v>658</v>
      </c>
      <c r="F5186" s="14"/>
      <c r="G5186" s="14">
        <v>2</v>
      </c>
    </row>
    <row r="5187" spans="3:7" ht="30" x14ac:dyDescent="0.25">
      <c r="C5187" s="11">
        <v>43217</v>
      </c>
      <c r="D5187" s="4" t="s">
        <v>226</v>
      </c>
      <c r="E5187" s="12" t="s">
        <v>227</v>
      </c>
      <c r="F5187" s="12"/>
      <c r="G5187" s="12">
        <v>1</v>
      </c>
    </row>
    <row r="5188" spans="3:7" ht="30" x14ac:dyDescent="0.25">
      <c r="C5188" s="13">
        <v>43217</v>
      </c>
      <c r="D5188" s="5" t="s">
        <v>228</v>
      </c>
      <c r="E5188" s="14" t="s">
        <v>229</v>
      </c>
      <c r="F5188" s="14"/>
      <c r="G5188" s="14">
        <v>1</v>
      </c>
    </row>
    <row r="5189" spans="3:7" ht="30" x14ac:dyDescent="0.25">
      <c r="C5189" s="11">
        <v>43217</v>
      </c>
      <c r="D5189" s="4" t="s">
        <v>50</v>
      </c>
      <c r="E5189" s="12">
        <v>1446</v>
      </c>
      <c r="F5189" s="12"/>
      <c r="G5189" s="12">
        <v>100</v>
      </c>
    </row>
    <row r="5190" spans="3:7" x14ac:dyDescent="0.25">
      <c r="C5190" s="13">
        <v>43217</v>
      </c>
      <c r="D5190" s="5" t="s">
        <v>11</v>
      </c>
      <c r="E5190" s="14">
        <v>5733</v>
      </c>
      <c r="F5190" s="14"/>
      <c r="G5190" s="14">
        <v>2</v>
      </c>
    </row>
    <row r="5191" spans="3:7" ht="45" x14ac:dyDescent="0.25">
      <c r="C5191" s="11">
        <v>43217</v>
      </c>
      <c r="D5191" s="4" t="s">
        <v>28</v>
      </c>
      <c r="E5191" s="12">
        <v>608</v>
      </c>
      <c r="F5191" s="12">
        <v>40</v>
      </c>
      <c r="G5191" s="12"/>
    </row>
    <row r="5192" spans="3:7" ht="45" x14ac:dyDescent="0.25">
      <c r="C5192" s="13">
        <v>43217</v>
      </c>
      <c r="D5192" s="5" t="s">
        <v>29</v>
      </c>
      <c r="E5192" s="14">
        <v>610</v>
      </c>
      <c r="F5192" s="14">
        <v>40</v>
      </c>
      <c r="G5192" s="14"/>
    </row>
    <row r="5193" spans="3:7" x14ac:dyDescent="0.25">
      <c r="C5193" s="11">
        <v>43217</v>
      </c>
      <c r="D5193" s="4" t="s">
        <v>230</v>
      </c>
      <c r="E5193" s="12">
        <v>7359</v>
      </c>
      <c r="F5193" s="12"/>
      <c r="G5193" s="12">
        <v>1</v>
      </c>
    </row>
    <row r="5194" spans="3:7" ht="30" x14ac:dyDescent="0.25">
      <c r="C5194" s="13">
        <v>43217</v>
      </c>
      <c r="D5194" s="5" t="s">
        <v>168</v>
      </c>
      <c r="E5194" s="14">
        <v>700</v>
      </c>
      <c r="F5194" s="14"/>
      <c r="G5194" s="14">
        <v>4</v>
      </c>
    </row>
    <row r="5195" spans="3:7" ht="45" x14ac:dyDescent="0.25">
      <c r="C5195" s="11">
        <v>43217</v>
      </c>
      <c r="D5195" s="4" t="s">
        <v>64</v>
      </c>
      <c r="E5195" s="12">
        <v>7623</v>
      </c>
      <c r="F5195" s="12"/>
      <c r="G5195" s="12">
        <v>6</v>
      </c>
    </row>
    <row r="5196" spans="3:7" ht="30" x14ac:dyDescent="0.25">
      <c r="C5196" s="13">
        <v>43217</v>
      </c>
      <c r="D5196" s="5" t="s">
        <v>5</v>
      </c>
      <c r="E5196" s="14">
        <v>1445</v>
      </c>
      <c r="F5196" s="14"/>
      <c r="G5196" s="14">
        <v>1000</v>
      </c>
    </row>
    <row r="5197" spans="3:7" x14ac:dyDescent="0.25">
      <c r="C5197" s="11">
        <v>43217</v>
      </c>
      <c r="D5197" s="4" t="s">
        <v>231</v>
      </c>
      <c r="E5197" s="12">
        <v>1907</v>
      </c>
      <c r="F5197" s="12">
        <v>15</v>
      </c>
      <c r="G5197" s="12"/>
    </row>
    <row r="5198" spans="3:7" x14ac:dyDescent="0.25">
      <c r="C5198" s="13">
        <v>43217</v>
      </c>
      <c r="D5198" s="5" t="s">
        <v>170</v>
      </c>
      <c r="E5198" s="14">
        <v>1906</v>
      </c>
      <c r="F5198" s="14">
        <v>6</v>
      </c>
      <c r="G5198" s="14"/>
    </row>
    <row r="5199" spans="3:7" x14ac:dyDescent="0.25">
      <c r="C5199" s="11">
        <v>43217</v>
      </c>
      <c r="D5199" s="4" t="s">
        <v>110</v>
      </c>
      <c r="E5199" s="12">
        <v>8397</v>
      </c>
      <c r="F5199" s="12"/>
      <c r="G5199" s="12">
        <v>2</v>
      </c>
    </row>
    <row r="5200" spans="3:7" ht="45" x14ac:dyDescent="0.25">
      <c r="C5200" s="13">
        <v>43217</v>
      </c>
      <c r="D5200" s="5" t="s">
        <v>61</v>
      </c>
      <c r="E5200" s="14">
        <v>874</v>
      </c>
      <c r="F5200" s="14"/>
      <c r="G5200" s="14">
        <v>1</v>
      </c>
    </row>
    <row r="5201" spans="3:7" ht="45" x14ac:dyDescent="0.25">
      <c r="C5201" s="11">
        <v>43217</v>
      </c>
      <c r="D5201" s="4" t="s">
        <v>232</v>
      </c>
      <c r="E5201" s="12">
        <v>332</v>
      </c>
      <c r="F5201" s="12">
        <v>25</v>
      </c>
      <c r="G5201" s="12"/>
    </row>
    <row r="5202" spans="3:7" ht="45" x14ac:dyDescent="0.25">
      <c r="C5202" s="13">
        <v>43217</v>
      </c>
      <c r="D5202" s="5" t="s">
        <v>232</v>
      </c>
      <c r="E5202" s="14">
        <v>332</v>
      </c>
      <c r="F5202" s="14">
        <v>25</v>
      </c>
      <c r="G5202" s="14"/>
    </row>
    <row r="5203" spans="3:7" ht="30" x14ac:dyDescent="0.25">
      <c r="C5203" s="11">
        <v>43217</v>
      </c>
      <c r="D5203" s="4" t="s">
        <v>24</v>
      </c>
      <c r="E5203" s="12">
        <v>7087</v>
      </c>
      <c r="F5203" s="12"/>
      <c r="G5203" s="12">
        <v>1</v>
      </c>
    </row>
    <row r="5204" spans="3:7" ht="45" x14ac:dyDescent="0.25">
      <c r="C5204" s="13">
        <v>43217</v>
      </c>
      <c r="D5204" s="5" t="s">
        <v>26</v>
      </c>
      <c r="E5204" s="14">
        <v>476</v>
      </c>
      <c r="F5204" s="14"/>
      <c r="G5204" s="14">
        <v>4</v>
      </c>
    </row>
    <row r="5205" spans="3:7" x14ac:dyDescent="0.25">
      <c r="C5205" s="11">
        <v>43217</v>
      </c>
      <c r="D5205" s="4" t="s">
        <v>27</v>
      </c>
      <c r="E5205" s="12">
        <v>537</v>
      </c>
      <c r="F5205" s="12"/>
      <c r="G5205" s="12">
        <v>2</v>
      </c>
    </row>
    <row r="5206" spans="3:7" ht="45" x14ac:dyDescent="0.25">
      <c r="C5206" s="13">
        <v>43217</v>
      </c>
      <c r="D5206" s="5" t="s">
        <v>28</v>
      </c>
      <c r="E5206" s="14">
        <v>608</v>
      </c>
      <c r="F5206" s="14"/>
      <c r="G5206" s="14">
        <v>4</v>
      </c>
    </row>
    <row r="5207" spans="3:7" ht="45" x14ac:dyDescent="0.25">
      <c r="C5207" s="11">
        <v>43217</v>
      </c>
      <c r="D5207" s="4" t="s">
        <v>29</v>
      </c>
      <c r="E5207" s="12">
        <v>610</v>
      </c>
      <c r="F5207" s="12"/>
      <c r="G5207" s="12">
        <v>4</v>
      </c>
    </row>
    <row r="5208" spans="3:7" ht="30" x14ac:dyDescent="0.25">
      <c r="C5208" s="13">
        <v>43217</v>
      </c>
      <c r="D5208" s="5" t="s">
        <v>30</v>
      </c>
      <c r="E5208" s="14">
        <v>609</v>
      </c>
      <c r="F5208" s="14"/>
      <c r="G5208" s="14">
        <v>4</v>
      </c>
    </row>
    <row r="5209" spans="3:7" ht="30" x14ac:dyDescent="0.25">
      <c r="C5209" s="11">
        <v>43217</v>
      </c>
      <c r="D5209" s="4" t="s">
        <v>31</v>
      </c>
      <c r="E5209" s="12">
        <v>611</v>
      </c>
      <c r="F5209" s="12"/>
      <c r="G5209" s="12">
        <v>4</v>
      </c>
    </row>
    <row r="5210" spans="3:7" ht="30" x14ac:dyDescent="0.25">
      <c r="C5210" s="13">
        <v>43217</v>
      </c>
      <c r="D5210" s="5" t="s">
        <v>33</v>
      </c>
      <c r="E5210" s="14">
        <v>392</v>
      </c>
      <c r="F5210" s="14"/>
      <c r="G5210" s="14">
        <v>1</v>
      </c>
    </row>
    <row r="5211" spans="3:7" ht="30" x14ac:dyDescent="0.25">
      <c r="C5211" s="11">
        <v>43217</v>
      </c>
      <c r="D5211" s="4" t="s">
        <v>168</v>
      </c>
      <c r="E5211" s="12">
        <v>700</v>
      </c>
      <c r="F5211" s="12"/>
      <c r="G5211" s="12">
        <v>2</v>
      </c>
    </row>
    <row r="5212" spans="3:7" ht="30" x14ac:dyDescent="0.25">
      <c r="C5212" s="13">
        <v>43217</v>
      </c>
      <c r="D5212" s="5" t="s">
        <v>146</v>
      </c>
      <c r="E5212" s="14">
        <v>450</v>
      </c>
      <c r="F5212" s="14"/>
      <c r="G5212" s="14">
        <v>4</v>
      </c>
    </row>
    <row r="5213" spans="3:7" x14ac:dyDescent="0.25">
      <c r="C5213" s="11">
        <v>43217</v>
      </c>
      <c r="D5213" s="4" t="s">
        <v>34</v>
      </c>
      <c r="E5213" s="12">
        <v>520</v>
      </c>
      <c r="F5213" s="12"/>
      <c r="G5213" s="12">
        <v>2</v>
      </c>
    </row>
    <row r="5214" spans="3:7" ht="45" x14ac:dyDescent="0.25">
      <c r="C5214" s="13">
        <v>43217</v>
      </c>
      <c r="D5214" s="5" t="s">
        <v>233</v>
      </c>
      <c r="E5214" s="14">
        <v>4909</v>
      </c>
      <c r="F5214" s="14"/>
      <c r="G5214" s="14">
        <v>12</v>
      </c>
    </row>
    <row r="5215" spans="3:7" x14ac:dyDescent="0.25">
      <c r="C5215" s="11">
        <v>43217</v>
      </c>
      <c r="D5215" s="4" t="s">
        <v>201</v>
      </c>
      <c r="E5215" s="12">
        <v>8764</v>
      </c>
      <c r="F5215" s="12"/>
      <c r="G5215" s="12">
        <v>2</v>
      </c>
    </row>
    <row r="5216" spans="3:7" x14ac:dyDescent="0.25">
      <c r="C5216" s="13">
        <v>43217</v>
      </c>
      <c r="D5216" s="5" t="s">
        <v>234</v>
      </c>
      <c r="E5216" s="14">
        <v>8000</v>
      </c>
      <c r="F5216" s="14"/>
      <c r="G5216" s="14">
        <v>10</v>
      </c>
    </row>
    <row r="5217" spans="3:7" x14ac:dyDescent="0.25">
      <c r="C5217" s="11">
        <v>43217</v>
      </c>
      <c r="D5217" s="4" t="s">
        <v>206</v>
      </c>
      <c r="E5217" s="12">
        <v>7999</v>
      </c>
      <c r="F5217" s="12"/>
      <c r="G5217" s="12">
        <v>10</v>
      </c>
    </row>
    <row r="5218" spans="3:7" x14ac:dyDescent="0.25">
      <c r="C5218" s="13">
        <v>43217</v>
      </c>
      <c r="D5218" s="5" t="s">
        <v>235</v>
      </c>
      <c r="E5218" s="14">
        <v>7998</v>
      </c>
      <c r="F5218" s="14"/>
      <c r="G5218" s="14">
        <v>10</v>
      </c>
    </row>
    <row r="5219" spans="3:7" x14ac:dyDescent="0.25">
      <c r="C5219" s="11">
        <v>43217</v>
      </c>
      <c r="D5219" s="4" t="s">
        <v>36</v>
      </c>
      <c r="E5219" s="12">
        <v>7934</v>
      </c>
      <c r="F5219" s="12"/>
      <c r="G5219" s="12">
        <v>20</v>
      </c>
    </row>
    <row r="5220" spans="3:7" ht="45" x14ac:dyDescent="0.25">
      <c r="C5220" s="13">
        <v>43217</v>
      </c>
      <c r="D5220" s="5" t="s">
        <v>188</v>
      </c>
      <c r="E5220" s="14">
        <v>4910</v>
      </c>
      <c r="F5220" s="14"/>
      <c r="G5220" s="14">
        <v>12</v>
      </c>
    </row>
    <row r="5221" spans="3:7" x14ac:dyDescent="0.25">
      <c r="C5221" s="11">
        <v>43217</v>
      </c>
      <c r="D5221" s="4" t="s">
        <v>37</v>
      </c>
      <c r="E5221" s="12">
        <v>7932</v>
      </c>
      <c r="F5221" s="12"/>
      <c r="G5221" s="12">
        <v>10</v>
      </c>
    </row>
    <row r="5222" spans="3:7" ht="75" x14ac:dyDescent="0.25">
      <c r="C5222" s="13">
        <v>43217</v>
      </c>
      <c r="D5222" s="5" t="s">
        <v>38</v>
      </c>
      <c r="E5222" s="14">
        <v>551</v>
      </c>
      <c r="F5222" s="14"/>
      <c r="G5222" s="14">
        <v>10</v>
      </c>
    </row>
    <row r="5223" spans="3:7" ht="45" x14ac:dyDescent="0.25">
      <c r="C5223" s="11">
        <v>43217</v>
      </c>
      <c r="D5223" s="4" t="s">
        <v>19</v>
      </c>
      <c r="E5223" s="12">
        <v>5709</v>
      </c>
      <c r="F5223" s="12"/>
      <c r="G5223" s="12">
        <v>100</v>
      </c>
    </row>
    <row r="5224" spans="3:7" ht="45" x14ac:dyDescent="0.25">
      <c r="C5224" s="13">
        <v>43217</v>
      </c>
      <c r="D5224" s="5" t="s">
        <v>236</v>
      </c>
      <c r="E5224" s="14">
        <v>1600</v>
      </c>
      <c r="F5224" s="14"/>
      <c r="G5224" s="14">
        <v>100</v>
      </c>
    </row>
    <row r="5225" spans="3:7" ht="30" x14ac:dyDescent="0.25">
      <c r="C5225" s="11">
        <v>43217</v>
      </c>
      <c r="D5225" s="4" t="s">
        <v>218</v>
      </c>
      <c r="E5225" s="12">
        <v>981</v>
      </c>
      <c r="F5225" s="12"/>
      <c r="G5225" s="12">
        <v>50</v>
      </c>
    </row>
    <row r="5226" spans="3:7" ht="30" x14ac:dyDescent="0.25">
      <c r="C5226" s="13">
        <v>43217</v>
      </c>
      <c r="D5226" s="5" t="s">
        <v>219</v>
      </c>
      <c r="E5226" s="14">
        <v>980</v>
      </c>
      <c r="F5226" s="14"/>
      <c r="G5226" s="14">
        <v>50</v>
      </c>
    </row>
    <row r="5227" spans="3:7" ht="30" x14ac:dyDescent="0.25">
      <c r="C5227" s="11">
        <v>43217</v>
      </c>
      <c r="D5227" s="4" t="s">
        <v>220</v>
      </c>
      <c r="E5227" s="12">
        <v>979</v>
      </c>
      <c r="F5227" s="12"/>
      <c r="G5227" s="12">
        <v>50</v>
      </c>
    </row>
    <row r="5228" spans="3:7" ht="30" x14ac:dyDescent="0.25">
      <c r="C5228" s="13">
        <v>43217</v>
      </c>
      <c r="D5228" s="5" t="s">
        <v>42</v>
      </c>
      <c r="E5228" s="14">
        <v>187</v>
      </c>
      <c r="F5228" s="14"/>
      <c r="G5228" s="14">
        <v>100</v>
      </c>
    </row>
    <row r="5229" spans="3:7" ht="30" x14ac:dyDescent="0.25">
      <c r="C5229" s="11">
        <v>43217</v>
      </c>
      <c r="D5229" s="4" t="s">
        <v>44</v>
      </c>
      <c r="E5229" s="12">
        <v>188</v>
      </c>
      <c r="F5229" s="12"/>
      <c r="G5229" s="12">
        <v>100</v>
      </c>
    </row>
    <row r="5230" spans="3:7" ht="45" x14ac:dyDescent="0.25">
      <c r="C5230" s="13">
        <v>43217</v>
      </c>
      <c r="D5230" s="5" t="s">
        <v>46</v>
      </c>
      <c r="E5230" s="14">
        <v>331</v>
      </c>
      <c r="F5230" s="14"/>
      <c r="G5230" s="14">
        <v>2</v>
      </c>
    </row>
    <row r="5231" spans="3:7" ht="45" x14ac:dyDescent="0.25">
      <c r="C5231" s="11">
        <v>43217</v>
      </c>
      <c r="D5231" s="4" t="s">
        <v>147</v>
      </c>
      <c r="E5231" s="12">
        <v>334</v>
      </c>
      <c r="F5231" s="12"/>
      <c r="G5231" s="12">
        <v>2</v>
      </c>
    </row>
    <row r="5232" spans="3:7" ht="45" x14ac:dyDescent="0.25">
      <c r="C5232" s="13">
        <v>43217</v>
      </c>
      <c r="D5232" s="5" t="s">
        <v>148</v>
      </c>
      <c r="E5232" s="14">
        <v>333</v>
      </c>
      <c r="F5232" s="14"/>
      <c r="G5232" s="14">
        <v>2</v>
      </c>
    </row>
    <row r="5233" spans="3:7" ht="45" x14ac:dyDescent="0.25">
      <c r="C5233" s="11">
        <v>43217</v>
      </c>
      <c r="D5233" s="4" t="s">
        <v>232</v>
      </c>
      <c r="E5233" s="12">
        <v>332</v>
      </c>
      <c r="F5233" s="12"/>
      <c r="G5233" s="12">
        <v>4</v>
      </c>
    </row>
    <row r="5234" spans="3:7" ht="30" x14ac:dyDescent="0.25">
      <c r="C5234" s="13">
        <v>43217</v>
      </c>
      <c r="D5234" s="5" t="s">
        <v>126</v>
      </c>
      <c r="E5234" s="14">
        <v>4738</v>
      </c>
      <c r="F5234" s="14"/>
      <c r="G5234" s="14">
        <v>1</v>
      </c>
    </row>
    <row r="5235" spans="3:7" ht="30" x14ac:dyDescent="0.25">
      <c r="C5235" s="11">
        <v>43217</v>
      </c>
      <c r="D5235" s="4" t="s">
        <v>66</v>
      </c>
      <c r="E5235" s="12">
        <v>2234</v>
      </c>
      <c r="F5235" s="12"/>
      <c r="G5235" s="12">
        <v>5</v>
      </c>
    </row>
    <row r="5236" spans="3:7" ht="60" x14ac:dyDescent="0.25">
      <c r="C5236" s="13">
        <v>43217</v>
      </c>
      <c r="D5236" s="5" t="s">
        <v>222</v>
      </c>
      <c r="E5236" s="14">
        <v>9028</v>
      </c>
      <c r="F5236" s="14">
        <v>3</v>
      </c>
      <c r="G5236" s="14"/>
    </row>
    <row r="5237" spans="3:7" ht="30" x14ac:dyDescent="0.25">
      <c r="C5237" s="11">
        <v>43217</v>
      </c>
      <c r="D5237" s="4" t="s">
        <v>65</v>
      </c>
      <c r="E5237" s="12">
        <v>256</v>
      </c>
      <c r="F5237" s="12"/>
      <c r="G5237" s="12">
        <v>1</v>
      </c>
    </row>
    <row r="5238" spans="3:7" ht="30" x14ac:dyDescent="0.25">
      <c r="C5238" s="13">
        <v>43217</v>
      </c>
      <c r="D5238" s="5" t="s">
        <v>219</v>
      </c>
      <c r="E5238" s="14">
        <v>980</v>
      </c>
      <c r="F5238" s="14">
        <v>400</v>
      </c>
      <c r="G5238" s="14"/>
    </row>
    <row r="5239" spans="3:7" ht="30" x14ac:dyDescent="0.25">
      <c r="C5239" s="11">
        <v>43217</v>
      </c>
      <c r="D5239" s="4" t="s">
        <v>220</v>
      </c>
      <c r="E5239" s="12">
        <v>979</v>
      </c>
      <c r="F5239" s="12">
        <v>650</v>
      </c>
      <c r="G5239" s="12"/>
    </row>
    <row r="5240" spans="3:7" ht="30" x14ac:dyDescent="0.25">
      <c r="C5240" s="13">
        <v>43217</v>
      </c>
      <c r="D5240" s="5" t="s">
        <v>218</v>
      </c>
      <c r="E5240" s="14">
        <v>981</v>
      </c>
      <c r="F5240" s="14">
        <v>200</v>
      </c>
      <c r="G5240" s="14"/>
    </row>
    <row r="5241" spans="3:7" ht="30" x14ac:dyDescent="0.25">
      <c r="C5241" s="11">
        <v>43217</v>
      </c>
      <c r="D5241" s="4" t="s">
        <v>44</v>
      </c>
      <c r="E5241" s="12">
        <v>188</v>
      </c>
      <c r="F5241" s="12">
        <v>1000</v>
      </c>
      <c r="G5241" s="12"/>
    </row>
    <row r="5242" spans="3:7" x14ac:dyDescent="0.25">
      <c r="C5242" s="13">
        <v>43217</v>
      </c>
      <c r="D5242" s="5" t="s">
        <v>103</v>
      </c>
      <c r="E5242" s="14">
        <v>7366</v>
      </c>
      <c r="F5242" s="14"/>
      <c r="G5242" s="14">
        <v>50</v>
      </c>
    </row>
    <row r="5243" spans="3:7" x14ac:dyDescent="0.25">
      <c r="C5243" s="11">
        <v>43217</v>
      </c>
      <c r="D5243" s="4" t="s">
        <v>149</v>
      </c>
      <c r="E5243" s="12">
        <v>7979</v>
      </c>
      <c r="F5243" s="12">
        <v>10</v>
      </c>
      <c r="G5243" s="12"/>
    </row>
    <row r="5244" spans="3:7" ht="30" x14ac:dyDescent="0.25">
      <c r="C5244" s="13">
        <v>43217</v>
      </c>
      <c r="D5244" s="5" t="s">
        <v>65</v>
      </c>
      <c r="E5244" s="14">
        <v>256</v>
      </c>
      <c r="F5244" s="14">
        <v>10</v>
      </c>
      <c r="G5244" s="14"/>
    </row>
    <row r="5245" spans="3:7" x14ac:dyDescent="0.25">
      <c r="C5245" s="11">
        <v>43217</v>
      </c>
      <c r="D5245" s="4" t="s">
        <v>103</v>
      </c>
      <c r="E5245" s="12">
        <v>7366</v>
      </c>
      <c r="F5245" s="12">
        <v>150</v>
      </c>
      <c r="G5245" s="12"/>
    </row>
    <row r="5246" spans="3:7" ht="30" x14ac:dyDescent="0.25">
      <c r="C5246" s="13">
        <v>43217</v>
      </c>
      <c r="D5246" s="5" t="s">
        <v>155</v>
      </c>
      <c r="E5246" s="14">
        <v>1663</v>
      </c>
      <c r="F5246" s="14"/>
      <c r="G5246" s="14">
        <v>1</v>
      </c>
    </row>
    <row r="5247" spans="3:7" ht="30" x14ac:dyDescent="0.25">
      <c r="C5247" s="11">
        <v>43217</v>
      </c>
      <c r="D5247" s="4" t="s">
        <v>87</v>
      </c>
      <c r="E5247" s="12">
        <v>2221</v>
      </c>
      <c r="F5247" s="12"/>
      <c r="G5247" s="12">
        <v>3</v>
      </c>
    </row>
    <row r="5248" spans="3:7" x14ac:dyDescent="0.25">
      <c r="C5248" s="13">
        <v>43217</v>
      </c>
      <c r="D5248" s="5" t="s">
        <v>237</v>
      </c>
      <c r="E5248" s="14">
        <v>643</v>
      </c>
      <c r="F5248" s="14"/>
      <c r="G5248" s="14">
        <v>1</v>
      </c>
    </row>
    <row r="5249" spans="3:7" ht="30" x14ac:dyDescent="0.25">
      <c r="C5249" s="11">
        <v>43217</v>
      </c>
      <c r="D5249" s="4" t="s">
        <v>238</v>
      </c>
      <c r="E5249" s="12">
        <v>4519</v>
      </c>
      <c r="F5249" s="12"/>
      <c r="G5249" s="12">
        <v>3</v>
      </c>
    </row>
    <row r="5250" spans="3:7" ht="30" x14ac:dyDescent="0.25">
      <c r="C5250" s="13">
        <v>43217</v>
      </c>
      <c r="D5250" s="5" t="s">
        <v>239</v>
      </c>
      <c r="E5250" s="14">
        <v>615</v>
      </c>
      <c r="F5250" s="14"/>
      <c r="G5250" s="14">
        <v>1</v>
      </c>
    </row>
    <row r="5251" spans="3:7" ht="30" x14ac:dyDescent="0.25">
      <c r="C5251" s="11">
        <v>43217</v>
      </c>
      <c r="D5251" s="4" t="s">
        <v>240</v>
      </c>
      <c r="E5251" s="12">
        <v>4520</v>
      </c>
      <c r="F5251" s="12"/>
      <c r="G5251" s="12">
        <v>5</v>
      </c>
    </row>
    <row r="5252" spans="3:7" ht="45" x14ac:dyDescent="0.25">
      <c r="C5252" s="13">
        <v>43217</v>
      </c>
      <c r="D5252" s="5" t="s">
        <v>55</v>
      </c>
      <c r="E5252" s="14">
        <v>8385</v>
      </c>
      <c r="F5252" s="14"/>
      <c r="G5252" s="14">
        <v>1</v>
      </c>
    </row>
    <row r="5253" spans="3:7" ht="60" x14ac:dyDescent="0.25">
      <c r="C5253" s="11">
        <v>43217</v>
      </c>
      <c r="D5253" s="4" t="s">
        <v>151</v>
      </c>
      <c r="E5253" s="12">
        <v>5064</v>
      </c>
      <c r="F5253" s="12"/>
      <c r="G5253" s="12">
        <v>5</v>
      </c>
    </row>
    <row r="5254" spans="3:7" ht="30" x14ac:dyDescent="0.25">
      <c r="C5254" s="13">
        <v>43217</v>
      </c>
      <c r="D5254" s="5" t="s">
        <v>241</v>
      </c>
      <c r="E5254" s="14">
        <v>2269</v>
      </c>
      <c r="F5254" s="14"/>
      <c r="G5254" s="14">
        <v>2</v>
      </c>
    </row>
    <row r="5255" spans="3:7" ht="30" x14ac:dyDescent="0.25">
      <c r="C5255" s="11">
        <v>43217</v>
      </c>
      <c r="D5255" s="4" t="s">
        <v>59</v>
      </c>
      <c r="E5255" s="12">
        <v>8823</v>
      </c>
      <c r="F5255" s="12"/>
      <c r="G5255" s="12">
        <v>2</v>
      </c>
    </row>
    <row r="5256" spans="3:7" ht="45" x14ac:dyDescent="0.25">
      <c r="C5256" s="13">
        <v>43217</v>
      </c>
      <c r="D5256" s="5" t="s">
        <v>61</v>
      </c>
      <c r="E5256" s="14">
        <v>874</v>
      </c>
      <c r="F5256" s="14"/>
      <c r="G5256" s="14">
        <v>3</v>
      </c>
    </row>
    <row r="5257" spans="3:7" ht="30" x14ac:dyDescent="0.25">
      <c r="C5257" s="11">
        <v>43217</v>
      </c>
      <c r="D5257" s="4" t="s">
        <v>62</v>
      </c>
      <c r="E5257" s="12">
        <v>1661</v>
      </c>
      <c r="F5257" s="12"/>
      <c r="G5257" s="12">
        <v>8</v>
      </c>
    </row>
    <row r="5258" spans="3:7" ht="45" x14ac:dyDescent="0.25">
      <c r="C5258" s="13">
        <v>43217</v>
      </c>
      <c r="D5258" s="5" t="s">
        <v>19</v>
      </c>
      <c r="E5258" s="14">
        <v>5709</v>
      </c>
      <c r="F5258" s="14"/>
      <c r="G5258" s="14">
        <v>300</v>
      </c>
    </row>
    <row r="5259" spans="3:7" ht="30" x14ac:dyDescent="0.25">
      <c r="C5259" s="11">
        <v>43217</v>
      </c>
      <c r="D5259" s="4" t="s">
        <v>167</v>
      </c>
      <c r="E5259" s="12">
        <v>1587</v>
      </c>
      <c r="F5259" s="12"/>
      <c r="G5259" s="12">
        <v>2</v>
      </c>
    </row>
    <row r="5260" spans="3:7" ht="30" x14ac:dyDescent="0.25">
      <c r="C5260" s="13">
        <v>43217</v>
      </c>
      <c r="D5260" s="5" t="s">
        <v>18</v>
      </c>
      <c r="E5260" s="14">
        <v>726</v>
      </c>
      <c r="F5260" s="14"/>
      <c r="G5260" s="14">
        <v>2</v>
      </c>
    </row>
    <row r="5261" spans="3:7" ht="30" x14ac:dyDescent="0.25">
      <c r="C5261" s="11">
        <v>43217</v>
      </c>
      <c r="D5261" s="4" t="s">
        <v>242</v>
      </c>
      <c r="E5261" s="12">
        <v>276</v>
      </c>
      <c r="F5261" s="12"/>
      <c r="G5261" s="12">
        <v>2</v>
      </c>
    </row>
    <row r="5262" spans="3:7" x14ac:dyDescent="0.25">
      <c r="C5262" s="13">
        <v>43217</v>
      </c>
      <c r="D5262" s="5" t="s">
        <v>63</v>
      </c>
      <c r="E5262" s="14">
        <v>268</v>
      </c>
      <c r="F5262" s="14"/>
      <c r="G5262" s="14">
        <v>1</v>
      </c>
    </row>
    <row r="5263" spans="3:7" ht="45" x14ac:dyDescent="0.25">
      <c r="C5263" s="11">
        <v>43217</v>
      </c>
      <c r="D5263" s="4" t="s">
        <v>64</v>
      </c>
      <c r="E5263" s="12">
        <v>7623</v>
      </c>
      <c r="F5263" s="12"/>
      <c r="G5263" s="12">
        <v>12</v>
      </c>
    </row>
    <row r="5264" spans="3:7" ht="30" x14ac:dyDescent="0.25">
      <c r="C5264" s="13">
        <v>43217</v>
      </c>
      <c r="D5264" s="5" t="s">
        <v>186</v>
      </c>
      <c r="E5264" s="14">
        <v>8464</v>
      </c>
      <c r="F5264" s="14"/>
      <c r="G5264" s="14">
        <v>2</v>
      </c>
    </row>
    <row r="5265" spans="3:7" ht="45" x14ac:dyDescent="0.25">
      <c r="C5265" s="11">
        <v>43217</v>
      </c>
      <c r="D5265" s="4" t="s">
        <v>64</v>
      </c>
      <c r="E5265" s="12">
        <v>7623</v>
      </c>
      <c r="F5265" s="12">
        <v>1</v>
      </c>
      <c r="G5265" s="12"/>
    </row>
    <row r="5266" spans="3:7" ht="45" x14ac:dyDescent="0.25">
      <c r="C5266" s="13">
        <v>43217</v>
      </c>
      <c r="D5266" s="5" t="s">
        <v>140</v>
      </c>
      <c r="E5266" s="14">
        <v>3622</v>
      </c>
      <c r="F5266" s="14">
        <v>1</v>
      </c>
      <c r="G5266" s="14"/>
    </row>
    <row r="5267" spans="3:7" ht="45" x14ac:dyDescent="0.25">
      <c r="C5267" s="11">
        <v>43217</v>
      </c>
      <c r="D5267" s="4" t="s">
        <v>140</v>
      </c>
      <c r="E5267" s="12">
        <v>3622</v>
      </c>
      <c r="F5267" s="12"/>
      <c r="G5267" s="12">
        <v>1</v>
      </c>
    </row>
    <row r="5268" spans="3:7" ht="45" x14ac:dyDescent="0.25">
      <c r="C5268" s="13">
        <v>43217</v>
      </c>
      <c r="D5268" s="5" t="s">
        <v>64</v>
      </c>
      <c r="E5268" s="14">
        <v>7623</v>
      </c>
      <c r="F5268" s="14"/>
      <c r="G5268" s="14">
        <v>1</v>
      </c>
    </row>
    <row r="5269" spans="3:7" ht="30" x14ac:dyDescent="0.25">
      <c r="C5269" s="11">
        <v>43217</v>
      </c>
      <c r="D5269" s="4" t="s">
        <v>243</v>
      </c>
      <c r="E5269" s="12" t="s">
        <v>244</v>
      </c>
      <c r="F5269" s="12"/>
      <c r="G5269" s="12">
        <v>1</v>
      </c>
    </row>
    <row r="5270" spans="3:7" ht="75" x14ac:dyDescent="0.25">
      <c r="C5270" s="13">
        <v>43216</v>
      </c>
      <c r="D5270" s="5" t="s">
        <v>85</v>
      </c>
      <c r="E5270" s="14">
        <v>728</v>
      </c>
      <c r="F5270" s="14"/>
      <c r="G5270" s="14">
        <v>2</v>
      </c>
    </row>
    <row r="5271" spans="3:7" ht="60" x14ac:dyDescent="0.25">
      <c r="C5271" s="11">
        <v>43216</v>
      </c>
      <c r="D5271" s="4" t="s">
        <v>86</v>
      </c>
      <c r="E5271" s="12">
        <v>727</v>
      </c>
      <c r="F5271" s="12"/>
      <c r="G5271" s="12">
        <v>2</v>
      </c>
    </row>
    <row r="5272" spans="3:7" ht="30" x14ac:dyDescent="0.25">
      <c r="C5272" s="13">
        <v>43216</v>
      </c>
      <c r="D5272" s="5" t="s">
        <v>51</v>
      </c>
      <c r="E5272" s="14">
        <v>1444</v>
      </c>
      <c r="F5272" s="14">
        <v>6000</v>
      </c>
      <c r="G5272" s="14"/>
    </row>
    <row r="5273" spans="3:7" ht="45" x14ac:dyDescent="0.25">
      <c r="C5273" s="11">
        <v>43216</v>
      </c>
      <c r="D5273" s="4" t="s">
        <v>191</v>
      </c>
      <c r="E5273" s="12">
        <v>304</v>
      </c>
      <c r="F5273" s="12">
        <v>60</v>
      </c>
      <c r="G5273" s="12"/>
    </row>
    <row r="5274" spans="3:7" ht="30" x14ac:dyDescent="0.25">
      <c r="C5274" s="13">
        <v>43216</v>
      </c>
      <c r="D5274" s="5" t="s">
        <v>50</v>
      </c>
      <c r="E5274" s="14">
        <v>1446</v>
      </c>
      <c r="F5274" s="14">
        <v>6000</v>
      </c>
      <c r="G5274" s="14"/>
    </row>
    <row r="5275" spans="3:7" ht="45" x14ac:dyDescent="0.25">
      <c r="C5275" s="11">
        <v>43216</v>
      </c>
      <c r="D5275" s="4" t="s">
        <v>140</v>
      </c>
      <c r="E5275" s="12">
        <v>3622</v>
      </c>
      <c r="F5275" s="12"/>
      <c r="G5275" s="12">
        <v>1</v>
      </c>
    </row>
    <row r="5276" spans="3:7" ht="60" x14ac:dyDescent="0.25">
      <c r="C5276" s="13">
        <v>43216</v>
      </c>
      <c r="D5276" s="5" t="s">
        <v>222</v>
      </c>
      <c r="E5276" s="14">
        <v>9028</v>
      </c>
      <c r="F5276" s="14"/>
      <c r="G5276" s="14">
        <v>3</v>
      </c>
    </row>
    <row r="5277" spans="3:7" x14ac:dyDescent="0.25">
      <c r="C5277" s="11">
        <v>43216</v>
      </c>
      <c r="D5277" s="4" t="s">
        <v>103</v>
      </c>
      <c r="E5277" s="12">
        <v>7366</v>
      </c>
      <c r="F5277" s="12"/>
      <c r="G5277" s="12">
        <v>10</v>
      </c>
    </row>
    <row r="5278" spans="3:7" ht="30" x14ac:dyDescent="0.25">
      <c r="C5278" s="13">
        <v>43216</v>
      </c>
      <c r="D5278" s="5" t="s">
        <v>78</v>
      </c>
      <c r="E5278" s="14">
        <v>3634</v>
      </c>
      <c r="F5278" s="14"/>
      <c r="G5278" s="14">
        <v>13</v>
      </c>
    </row>
    <row r="5279" spans="3:7" ht="45" x14ac:dyDescent="0.25">
      <c r="C5279" s="11">
        <v>43216</v>
      </c>
      <c r="D5279" s="4" t="s">
        <v>245</v>
      </c>
      <c r="E5279" s="12">
        <v>10196</v>
      </c>
      <c r="F5279" s="12"/>
      <c r="G5279" s="12">
        <v>1</v>
      </c>
    </row>
    <row r="5280" spans="3:7" ht="45" x14ac:dyDescent="0.25">
      <c r="C5280" s="13">
        <v>43216</v>
      </c>
      <c r="D5280" s="5" t="s">
        <v>246</v>
      </c>
      <c r="E5280" s="14">
        <v>10195</v>
      </c>
      <c r="F5280" s="14"/>
      <c r="G5280" s="14">
        <v>1</v>
      </c>
    </row>
    <row r="5281" spans="3:7" ht="75" x14ac:dyDescent="0.25">
      <c r="C5281" s="11">
        <v>43216</v>
      </c>
      <c r="D5281" s="4" t="s">
        <v>85</v>
      </c>
      <c r="E5281" s="12">
        <v>728</v>
      </c>
      <c r="F5281" s="12"/>
      <c r="G5281" s="12">
        <v>18</v>
      </c>
    </row>
    <row r="5282" spans="3:7" ht="60" x14ac:dyDescent="0.25">
      <c r="C5282" s="13">
        <v>43216</v>
      </c>
      <c r="D5282" s="5" t="s">
        <v>81</v>
      </c>
      <c r="E5282" s="14">
        <v>8957</v>
      </c>
      <c r="F5282" s="14">
        <v>6</v>
      </c>
      <c r="G5282" s="14"/>
    </row>
    <row r="5283" spans="3:7" x14ac:dyDescent="0.25">
      <c r="C5283" s="11">
        <v>43216</v>
      </c>
      <c r="D5283" s="4" t="s">
        <v>247</v>
      </c>
      <c r="E5283" s="12">
        <v>3638</v>
      </c>
      <c r="F5283" s="12">
        <v>28</v>
      </c>
      <c r="G5283" s="12"/>
    </row>
    <row r="5284" spans="3:7" x14ac:dyDescent="0.25">
      <c r="C5284" s="13">
        <v>43216</v>
      </c>
      <c r="D5284" s="5" t="s">
        <v>247</v>
      </c>
      <c r="E5284" s="14">
        <v>3638</v>
      </c>
      <c r="F5284" s="14">
        <v>4</v>
      </c>
      <c r="G5284" s="14"/>
    </row>
    <row r="5285" spans="3:7" ht="30" x14ac:dyDescent="0.25">
      <c r="C5285" s="11">
        <v>43216</v>
      </c>
      <c r="D5285" s="4" t="s">
        <v>78</v>
      </c>
      <c r="E5285" s="12">
        <v>3634</v>
      </c>
      <c r="F5285" s="12">
        <v>24</v>
      </c>
      <c r="G5285" s="12"/>
    </row>
    <row r="5286" spans="3:7" ht="30" x14ac:dyDescent="0.25">
      <c r="C5286" s="13">
        <v>43216</v>
      </c>
      <c r="D5286" s="5" t="s">
        <v>248</v>
      </c>
      <c r="E5286" s="14">
        <v>9650</v>
      </c>
      <c r="F5286" s="14"/>
      <c r="G5286" s="14">
        <v>1</v>
      </c>
    </row>
    <row r="5287" spans="3:7" ht="45" x14ac:dyDescent="0.25">
      <c r="C5287" s="11">
        <v>43216</v>
      </c>
      <c r="D5287" s="4" t="s">
        <v>249</v>
      </c>
      <c r="E5287" s="12">
        <v>9701</v>
      </c>
      <c r="F5287" s="12"/>
      <c r="G5287" s="12">
        <v>2</v>
      </c>
    </row>
    <row r="5288" spans="3:7" ht="30" x14ac:dyDescent="0.25">
      <c r="C5288" s="13">
        <v>43216</v>
      </c>
      <c r="D5288" s="5" t="s">
        <v>243</v>
      </c>
      <c r="E5288" s="14" t="s">
        <v>244</v>
      </c>
      <c r="F5288" s="14"/>
      <c r="G5288" s="14">
        <v>1</v>
      </c>
    </row>
    <row r="5289" spans="3:7" ht="45" x14ac:dyDescent="0.25">
      <c r="C5289" s="11">
        <v>43216</v>
      </c>
      <c r="D5289" s="4" t="s">
        <v>70</v>
      </c>
      <c r="E5289" s="12">
        <v>5112</v>
      </c>
      <c r="F5289" s="12">
        <v>10</v>
      </c>
      <c r="G5289" s="12"/>
    </row>
    <row r="5290" spans="3:7" ht="45" x14ac:dyDescent="0.25">
      <c r="C5290" s="13">
        <v>43216</v>
      </c>
      <c r="D5290" s="5" t="s">
        <v>70</v>
      </c>
      <c r="E5290" s="14">
        <v>5112</v>
      </c>
      <c r="F5290" s="14"/>
      <c r="G5290" s="14">
        <v>1</v>
      </c>
    </row>
    <row r="5291" spans="3:7" ht="30" x14ac:dyDescent="0.25">
      <c r="C5291" s="11">
        <v>43216</v>
      </c>
      <c r="D5291" s="4" t="s">
        <v>42</v>
      </c>
      <c r="E5291" s="12">
        <v>187</v>
      </c>
      <c r="F5291" s="12"/>
      <c r="G5291" s="12">
        <v>50</v>
      </c>
    </row>
    <row r="5292" spans="3:7" ht="30" x14ac:dyDescent="0.25">
      <c r="C5292" s="13">
        <v>43216</v>
      </c>
      <c r="D5292" s="5" t="s">
        <v>218</v>
      </c>
      <c r="E5292" s="14">
        <v>981</v>
      </c>
      <c r="F5292" s="14"/>
      <c r="G5292" s="14">
        <v>50</v>
      </c>
    </row>
    <row r="5293" spans="3:7" ht="30" x14ac:dyDescent="0.25">
      <c r="C5293" s="11">
        <v>43216</v>
      </c>
      <c r="D5293" s="4" t="s">
        <v>219</v>
      </c>
      <c r="E5293" s="12">
        <v>980</v>
      </c>
      <c r="F5293" s="12"/>
      <c r="G5293" s="12">
        <v>50</v>
      </c>
    </row>
    <row r="5294" spans="3:7" ht="30" x14ac:dyDescent="0.25">
      <c r="C5294" s="13">
        <v>43216</v>
      </c>
      <c r="D5294" s="5" t="s">
        <v>54</v>
      </c>
      <c r="E5294" s="14">
        <v>7825</v>
      </c>
      <c r="F5294" s="14"/>
      <c r="G5294" s="14">
        <v>1</v>
      </c>
    </row>
    <row r="5295" spans="3:7" x14ac:dyDescent="0.25">
      <c r="C5295" s="11">
        <v>43216</v>
      </c>
      <c r="D5295" s="4" t="s">
        <v>36</v>
      </c>
      <c r="E5295" s="12">
        <v>7934</v>
      </c>
      <c r="F5295" s="12"/>
      <c r="G5295" s="12">
        <v>1</v>
      </c>
    </row>
    <row r="5296" spans="3:7" ht="30" x14ac:dyDescent="0.25">
      <c r="C5296" s="13">
        <v>43216</v>
      </c>
      <c r="D5296" s="5" t="s">
        <v>76</v>
      </c>
      <c r="E5296" s="14">
        <v>1429</v>
      </c>
      <c r="F5296" s="14"/>
      <c r="G5296" s="14">
        <v>2</v>
      </c>
    </row>
    <row r="5297" spans="3:7" ht="30" x14ac:dyDescent="0.25">
      <c r="C5297" s="11">
        <v>43216</v>
      </c>
      <c r="D5297" s="4" t="s">
        <v>77</v>
      </c>
      <c r="E5297" s="12">
        <v>1428</v>
      </c>
      <c r="F5297" s="12"/>
      <c r="G5297" s="12">
        <v>2</v>
      </c>
    </row>
    <row r="5298" spans="3:7" x14ac:dyDescent="0.25">
      <c r="C5298" s="13">
        <v>43216</v>
      </c>
      <c r="D5298" s="5" t="s">
        <v>103</v>
      </c>
      <c r="E5298" s="14">
        <v>7366</v>
      </c>
      <c r="F5298" s="14"/>
      <c r="G5298" s="14">
        <v>1</v>
      </c>
    </row>
    <row r="5299" spans="3:7" ht="45" x14ac:dyDescent="0.25">
      <c r="C5299" s="11">
        <v>43215</v>
      </c>
      <c r="D5299" s="4" t="s">
        <v>250</v>
      </c>
      <c r="E5299" s="12">
        <v>717</v>
      </c>
      <c r="F5299" s="12"/>
      <c r="G5299" s="12">
        <v>1</v>
      </c>
    </row>
    <row r="5300" spans="3:7" ht="30" x14ac:dyDescent="0.25">
      <c r="C5300" s="13">
        <v>43215</v>
      </c>
      <c r="D5300" s="5" t="s">
        <v>59</v>
      </c>
      <c r="E5300" s="14">
        <v>8823</v>
      </c>
      <c r="F5300" s="14"/>
      <c r="G5300" s="14">
        <v>10</v>
      </c>
    </row>
    <row r="5301" spans="3:7" ht="30" x14ac:dyDescent="0.25">
      <c r="C5301" s="11">
        <v>43215</v>
      </c>
      <c r="D5301" s="4" t="s">
        <v>65</v>
      </c>
      <c r="E5301" s="12">
        <v>256</v>
      </c>
      <c r="F5301" s="12"/>
      <c r="G5301" s="12">
        <v>7</v>
      </c>
    </row>
    <row r="5302" spans="3:7" ht="30" x14ac:dyDescent="0.25">
      <c r="C5302" s="13">
        <v>43215</v>
      </c>
      <c r="D5302" s="5" t="s">
        <v>50</v>
      </c>
      <c r="E5302" s="14">
        <v>1446</v>
      </c>
      <c r="F5302" s="14"/>
      <c r="G5302" s="14">
        <v>100</v>
      </c>
    </row>
    <row r="5303" spans="3:7" ht="30" x14ac:dyDescent="0.25">
      <c r="C5303" s="11">
        <v>43215</v>
      </c>
      <c r="D5303" s="4" t="s">
        <v>5</v>
      </c>
      <c r="E5303" s="12">
        <v>1445</v>
      </c>
      <c r="F5303" s="12"/>
      <c r="G5303" s="12">
        <v>100</v>
      </c>
    </row>
    <row r="5304" spans="3:7" ht="30" x14ac:dyDescent="0.25">
      <c r="C5304" s="13">
        <v>43215</v>
      </c>
      <c r="D5304" s="5" t="s">
        <v>77</v>
      </c>
      <c r="E5304" s="14">
        <v>1428</v>
      </c>
      <c r="F5304" s="14"/>
      <c r="G5304" s="14">
        <v>8</v>
      </c>
    </row>
    <row r="5305" spans="3:7" ht="45" x14ac:dyDescent="0.25">
      <c r="C5305" s="11">
        <v>43215</v>
      </c>
      <c r="D5305" s="4" t="s">
        <v>41</v>
      </c>
      <c r="E5305" s="12">
        <v>765</v>
      </c>
      <c r="F5305" s="12"/>
      <c r="G5305" s="12">
        <v>1</v>
      </c>
    </row>
    <row r="5306" spans="3:7" ht="30" x14ac:dyDescent="0.25">
      <c r="C5306" s="13">
        <v>43215</v>
      </c>
      <c r="D5306" s="5" t="s">
        <v>65</v>
      </c>
      <c r="E5306" s="14">
        <v>256</v>
      </c>
      <c r="F5306" s="14">
        <v>10</v>
      </c>
      <c r="G5306" s="14"/>
    </row>
    <row r="5307" spans="3:7" x14ac:dyDescent="0.25">
      <c r="C5307" s="11">
        <v>43215</v>
      </c>
      <c r="D5307" s="4" t="s">
        <v>251</v>
      </c>
      <c r="E5307" s="12">
        <v>7088</v>
      </c>
      <c r="F5307" s="12"/>
      <c r="G5307" s="12">
        <v>5</v>
      </c>
    </row>
    <row r="5308" spans="3:7" x14ac:dyDescent="0.25">
      <c r="C5308" s="13">
        <v>43215</v>
      </c>
      <c r="D5308" s="5" t="s">
        <v>8</v>
      </c>
      <c r="E5308" s="14">
        <v>7094</v>
      </c>
      <c r="F5308" s="14"/>
      <c r="G5308" s="14">
        <v>10</v>
      </c>
    </row>
    <row r="5309" spans="3:7" x14ac:dyDescent="0.25">
      <c r="C5309" s="11">
        <v>43215</v>
      </c>
      <c r="D5309" s="4" t="s">
        <v>60</v>
      </c>
      <c r="E5309" s="12">
        <v>7085</v>
      </c>
      <c r="F5309" s="12"/>
      <c r="G5309" s="12">
        <v>3</v>
      </c>
    </row>
    <row r="5310" spans="3:7" ht="30" x14ac:dyDescent="0.25">
      <c r="C5310" s="13">
        <v>43215</v>
      </c>
      <c r="D5310" s="5" t="s">
        <v>126</v>
      </c>
      <c r="E5310" s="14">
        <v>4738</v>
      </c>
      <c r="F5310" s="14"/>
      <c r="G5310" s="14">
        <v>18</v>
      </c>
    </row>
    <row r="5311" spans="3:7" x14ac:dyDescent="0.25">
      <c r="C5311" s="11">
        <v>43215</v>
      </c>
      <c r="D5311" s="4" t="s">
        <v>201</v>
      </c>
      <c r="E5311" s="12">
        <v>8764</v>
      </c>
      <c r="F5311" s="12"/>
      <c r="G5311" s="12">
        <v>10</v>
      </c>
    </row>
    <row r="5312" spans="3:7" ht="45" x14ac:dyDescent="0.25">
      <c r="C5312" s="13">
        <v>43215</v>
      </c>
      <c r="D5312" s="5" t="s">
        <v>191</v>
      </c>
      <c r="E5312" s="14">
        <v>304</v>
      </c>
      <c r="F5312" s="14"/>
      <c r="G5312" s="14">
        <v>1</v>
      </c>
    </row>
    <row r="5313" spans="3:7" ht="60" x14ac:dyDescent="0.25">
      <c r="C5313" s="11">
        <v>43215</v>
      </c>
      <c r="D5313" s="4" t="s">
        <v>222</v>
      </c>
      <c r="E5313" s="12">
        <v>9028</v>
      </c>
      <c r="F5313" s="12"/>
      <c r="G5313" s="12">
        <v>4</v>
      </c>
    </row>
    <row r="5314" spans="3:7" ht="45" x14ac:dyDescent="0.25">
      <c r="C5314" s="13">
        <v>43215</v>
      </c>
      <c r="D5314" s="5" t="s">
        <v>252</v>
      </c>
      <c r="E5314" s="14">
        <v>9017</v>
      </c>
      <c r="F5314" s="14"/>
      <c r="G5314" s="14">
        <v>50</v>
      </c>
    </row>
    <row r="5315" spans="3:7" ht="45" x14ac:dyDescent="0.25">
      <c r="C5315" s="11">
        <v>43215</v>
      </c>
      <c r="D5315" s="4" t="s">
        <v>253</v>
      </c>
      <c r="E5315" s="12">
        <v>482</v>
      </c>
      <c r="F5315" s="12"/>
      <c r="G5315" s="12">
        <v>1</v>
      </c>
    </row>
    <row r="5316" spans="3:7" ht="45" x14ac:dyDescent="0.25">
      <c r="C5316" s="13">
        <v>43215</v>
      </c>
      <c r="D5316" s="5" t="s">
        <v>61</v>
      </c>
      <c r="E5316" s="14">
        <v>874</v>
      </c>
      <c r="F5316" s="14">
        <v>20</v>
      </c>
      <c r="G5316" s="14"/>
    </row>
    <row r="5317" spans="3:7" ht="30" x14ac:dyDescent="0.25">
      <c r="C5317" s="11">
        <v>43215</v>
      </c>
      <c r="D5317" s="4" t="s">
        <v>65</v>
      </c>
      <c r="E5317" s="12">
        <v>256</v>
      </c>
      <c r="F5317" s="12"/>
      <c r="G5317" s="12">
        <v>2</v>
      </c>
    </row>
    <row r="5318" spans="3:7" ht="60" x14ac:dyDescent="0.25">
      <c r="C5318" s="13">
        <v>43215</v>
      </c>
      <c r="D5318" s="5" t="s">
        <v>222</v>
      </c>
      <c r="E5318" s="14">
        <v>9028</v>
      </c>
      <c r="F5318" s="14">
        <v>10</v>
      </c>
      <c r="G5318" s="14"/>
    </row>
    <row r="5319" spans="3:7" x14ac:dyDescent="0.25">
      <c r="C5319" s="11">
        <v>43215</v>
      </c>
      <c r="D5319" s="4" t="s">
        <v>201</v>
      </c>
      <c r="E5319" s="12">
        <v>8764</v>
      </c>
      <c r="F5319" s="12"/>
      <c r="G5319" s="12">
        <v>2</v>
      </c>
    </row>
    <row r="5320" spans="3:7" x14ac:dyDescent="0.25">
      <c r="C5320" s="13">
        <v>43215</v>
      </c>
      <c r="D5320" s="5" t="s">
        <v>20</v>
      </c>
      <c r="E5320" s="14">
        <v>1335</v>
      </c>
      <c r="F5320" s="14"/>
      <c r="G5320" s="14">
        <v>2</v>
      </c>
    </row>
    <row r="5321" spans="3:7" ht="45" x14ac:dyDescent="0.25">
      <c r="C5321" s="11">
        <v>43215</v>
      </c>
      <c r="D5321" s="4" t="s">
        <v>254</v>
      </c>
      <c r="E5321" s="12">
        <v>128</v>
      </c>
      <c r="F5321" s="12">
        <v>10</v>
      </c>
      <c r="G5321" s="12"/>
    </row>
    <row r="5322" spans="3:7" ht="30" x14ac:dyDescent="0.25">
      <c r="C5322" s="13">
        <v>43215</v>
      </c>
      <c r="D5322" s="5" t="s">
        <v>255</v>
      </c>
      <c r="E5322" s="14">
        <v>1002</v>
      </c>
      <c r="F5322" s="14">
        <v>10</v>
      </c>
      <c r="G5322" s="14"/>
    </row>
    <row r="5323" spans="3:7" ht="45" x14ac:dyDescent="0.25">
      <c r="C5323" s="11">
        <v>43215</v>
      </c>
      <c r="D5323" s="4" t="s">
        <v>136</v>
      </c>
      <c r="E5323" s="12">
        <v>1448</v>
      </c>
      <c r="F5323" s="12">
        <v>6</v>
      </c>
      <c r="G5323" s="12"/>
    </row>
    <row r="5324" spans="3:7" ht="45" x14ac:dyDescent="0.25">
      <c r="C5324" s="13">
        <v>43215</v>
      </c>
      <c r="D5324" s="5" t="s">
        <v>256</v>
      </c>
      <c r="E5324" s="14">
        <v>768</v>
      </c>
      <c r="F5324" s="14">
        <v>5</v>
      </c>
      <c r="G5324" s="14"/>
    </row>
    <row r="5325" spans="3:7" ht="45" x14ac:dyDescent="0.25">
      <c r="C5325" s="11">
        <v>43215</v>
      </c>
      <c r="D5325" s="4" t="s">
        <v>257</v>
      </c>
      <c r="E5325" s="12">
        <v>1449</v>
      </c>
      <c r="F5325" s="12">
        <v>6</v>
      </c>
      <c r="G5325" s="12"/>
    </row>
    <row r="5326" spans="3:7" ht="30" x14ac:dyDescent="0.25">
      <c r="C5326" s="13">
        <v>43215</v>
      </c>
      <c r="D5326" s="5" t="s">
        <v>23</v>
      </c>
      <c r="E5326" s="14">
        <v>4892</v>
      </c>
      <c r="F5326" s="14">
        <v>2</v>
      </c>
      <c r="G5326" s="14"/>
    </row>
    <row r="5327" spans="3:7" ht="60" x14ac:dyDescent="0.25">
      <c r="C5327" s="11">
        <v>43215</v>
      </c>
      <c r="D5327" s="4" t="s">
        <v>81</v>
      </c>
      <c r="E5327" s="12">
        <v>8957</v>
      </c>
      <c r="F5327" s="12"/>
      <c r="G5327" s="12">
        <v>1</v>
      </c>
    </row>
    <row r="5328" spans="3:7" ht="45" x14ac:dyDescent="0.25">
      <c r="C5328" s="13">
        <v>43215</v>
      </c>
      <c r="D5328" s="5" t="s">
        <v>258</v>
      </c>
      <c r="E5328" s="14">
        <v>8844</v>
      </c>
      <c r="F5328" s="14"/>
      <c r="G5328" s="14">
        <v>5</v>
      </c>
    </row>
    <row r="5329" spans="3:7" ht="30" x14ac:dyDescent="0.25">
      <c r="C5329" s="11">
        <v>43215</v>
      </c>
      <c r="D5329" s="4" t="s">
        <v>259</v>
      </c>
      <c r="E5329" s="12">
        <v>644</v>
      </c>
      <c r="F5329" s="12"/>
      <c r="G5329" s="12">
        <v>1</v>
      </c>
    </row>
    <row r="5330" spans="3:7" x14ac:dyDescent="0.25">
      <c r="C5330" s="13">
        <v>43215</v>
      </c>
      <c r="D5330" s="5" t="s">
        <v>237</v>
      </c>
      <c r="E5330" s="14">
        <v>643</v>
      </c>
      <c r="F5330" s="14"/>
      <c r="G5330" s="14">
        <v>1</v>
      </c>
    </row>
    <row r="5331" spans="3:7" ht="30" x14ac:dyDescent="0.25">
      <c r="C5331" s="11">
        <v>43215</v>
      </c>
      <c r="D5331" s="4" t="s">
        <v>238</v>
      </c>
      <c r="E5331" s="12">
        <v>4519</v>
      </c>
      <c r="F5331" s="12"/>
      <c r="G5331" s="12">
        <v>2</v>
      </c>
    </row>
    <row r="5332" spans="3:7" ht="30" x14ac:dyDescent="0.25">
      <c r="C5332" s="13">
        <v>43215</v>
      </c>
      <c r="D5332" s="5" t="s">
        <v>240</v>
      </c>
      <c r="E5332" s="14">
        <v>4520</v>
      </c>
      <c r="F5332" s="14"/>
      <c r="G5332" s="14">
        <v>6</v>
      </c>
    </row>
    <row r="5333" spans="3:7" ht="45" x14ac:dyDescent="0.25">
      <c r="C5333" s="11">
        <v>43215</v>
      </c>
      <c r="D5333" s="4" t="s">
        <v>55</v>
      </c>
      <c r="E5333" s="12">
        <v>8385</v>
      </c>
      <c r="F5333" s="12"/>
      <c r="G5333" s="12">
        <v>2</v>
      </c>
    </row>
    <row r="5334" spans="3:7" ht="30" x14ac:dyDescent="0.25">
      <c r="C5334" s="13">
        <v>43215</v>
      </c>
      <c r="D5334" s="5" t="s">
        <v>56</v>
      </c>
      <c r="E5334" s="14">
        <v>2270</v>
      </c>
      <c r="F5334" s="14"/>
      <c r="G5334" s="14">
        <v>1</v>
      </c>
    </row>
    <row r="5335" spans="3:7" ht="30" x14ac:dyDescent="0.25">
      <c r="C5335" s="11">
        <v>43215</v>
      </c>
      <c r="D5335" s="4" t="s">
        <v>241</v>
      </c>
      <c r="E5335" s="12">
        <v>2269</v>
      </c>
      <c r="F5335" s="12"/>
      <c r="G5335" s="12">
        <v>2</v>
      </c>
    </row>
    <row r="5336" spans="3:7" ht="30" x14ac:dyDescent="0.25">
      <c r="C5336" s="13">
        <v>43215</v>
      </c>
      <c r="D5336" s="5" t="s">
        <v>59</v>
      </c>
      <c r="E5336" s="14">
        <v>8823</v>
      </c>
      <c r="F5336" s="14"/>
      <c r="G5336" s="14">
        <v>5</v>
      </c>
    </row>
    <row r="5337" spans="3:7" x14ac:dyDescent="0.25">
      <c r="C5337" s="11">
        <v>43215</v>
      </c>
      <c r="D5337" s="4" t="s">
        <v>8</v>
      </c>
      <c r="E5337" s="12">
        <v>7094</v>
      </c>
      <c r="F5337" s="12"/>
      <c r="G5337" s="12">
        <v>3</v>
      </c>
    </row>
    <row r="5338" spans="3:7" x14ac:dyDescent="0.25">
      <c r="C5338" s="13">
        <v>43215</v>
      </c>
      <c r="D5338" s="5" t="s">
        <v>60</v>
      </c>
      <c r="E5338" s="14">
        <v>7085</v>
      </c>
      <c r="F5338" s="14"/>
      <c r="G5338" s="14">
        <v>2</v>
      </c>
    </row>
    <row r="5339" spans="3:7" ht="30" x14ac:dyDescent="0.25">
      <c r="C5339" s="11">
        <v>43215</v>
      </c>
      <c r="D5339" s="4" t="s">
        <v>62</v>
      </c>
      <c r="E5339" s="12">
        <v>1661</v>
      </c>
      <c r="F5339" s="12"/>
      <c r="G5339" s="12">
        <v>4</v>
      </c>
    </row>
    <row r="5340" spans="3:7" ht="30" x14ac:dyDescent="0.25">
      <c r="C5340" s="13">
        <v>43215</v>
      </c>
      <c r="D5340" s="5" t="s">
        <v>32</v>
      </c>
      <c r="E5340" s="14">
        <v>4523</v>
      </c>
      <c r="F5340" s="14"/>
      <c r="G5340" s="14">
        <v>7</v>
      </c>
    </row>
    <row r="5341" spans="3:7" ht="30" x14ac:dyDescent="0.25">
      <c r="C5341" s="11">
        <v>43215</v>
      </c>
      <c r="D5341" s="4" t="s">
        <v>242</v>
      </c>
      <c r="E5341" s="12">
        <v>276</v>
      </c>
      <c r="F5341" s="12"/>
      <c r="G5341" s="12">
        <v>3</v>
      </c>
    </row>
    <row r="5342" spans="3:7" ht="45" x14ac:dyDescent="0.25">
      <c r="C5342" s="13">
        <v>43215</v>
      </c>
      <c r="D5342" s="5" t="s">
        <v>64</v>
      </c>
      <c r="E5342" s="14">
        <v>7623</v>
      </c>
      <c r="F5342" s="14"/>
      <c r="G5342" s="14">
        <v>6</v>
      </c>
    </row>
    <row r="5343" spans="3:7" ht="45" x14ac:dyDescent="0.25">
      <c r="C5343" s="11">
        <v>43215</v>
      </c>
      <c r="D5343" s="4" t="s">
        <v>260</v>
      </c>
      <c r="E5343" s="12">
        <v>5679</v>
      </c>
      <c r="F5343" s="12"/>
      <c r="G5343" s="12">
        <v>100</v>
      </c>
    </row>
    <row r="5344" spans="3:7" ht="30" x14ac:dyDescent="0.25">
      <c r="C5344" s="13">
        <v>43215</v>
      </c>
      <c r="D5344" s="5" t="s">
        <v>23</v>
      </c>
      <c r="E5344" s="14">
        <v>4892</v>
      </c>
      <c r="F5344" s="14"/>
      <c r="G5344" s="14">
        <v>2</v>
      </c>
    </row>
    <row r="5345" spans="3:7" ht="45" x14ac:dyDescent="0.25">
      <c r="C5345" s="11">
        <v>43215</v>
      </c>
      <c r="D5345" s="4" t="s">
        <v>261</v>
      </c>
      <c r="E5345" s="12">
        <v>419</v>
      </c>
      <c r="F5345" s="12"/>
      <c r="G5345" s="12">
        <v>1000</v>
      </c>
    </row>
    <row r="5346" spans="3:7" ht="30" x14ac:dyDescent="0.25">
      <c r="C5346" s="13">
        <v>43215</v>
      </c>
      <c r="D5346" s="5" t="s">
        <v>262</v>
      </c>
      <c r="E5346" s="14">
        <v>468</v>
      </c>
      <c r="F5346" s="14"/>
      <c r="G5346" s="14">
        <v>1</v>
      </c>
    </row>
    <row r="5347" spans="3:7" x14ac:dyDescent="0.25">
      <c r="C5347" s="11">
        <v>43215</v>
      </c>
      <c r="D5347" s="4" t="s">
        <v>83</v>
      </c>
      <c r="E5347" s="12">
        <v>842</v>
      </c>
      <c r="F5347" s="12"/>
      <c r="G5347" s="12">
        <v>36</v>
      </c>
    </row>
    <row r="5348" spans="3:7" x14ac:dyDescent="0.25">
      <c r="C5348" s="13">
        <v>43215</v>
      </c>
      <c r="D5348" s="5" t="s">
        <v>103</v>
      </c>
      <c r="E5348" s="14">
        <v>7366</v>
      </c>
      <c r="F5348" s="14"/>
      <c r="G5348" s="14">
        <v>2</v>
      </c>
    </row>
    <row r="5349" spans="3:7" ht="30" x14ac:dyDescent="0.25">
      <c r="C5349" s="11">
        <v>43215</v>
      </c>
      <c r="D5349" s="4" t="s">
        <v>263</v>
      </c>
      <c r="E5349" s="12">
        <v>1119</v>
      </c>
      <c r="F5349" s="12"/>
      <c r="G5349" s="12">
        <v>1</v>
      </c>
    </row>
    <row r="5350" spans="3:7" x14ac:dyDescent="0.25">
      <c r="C5350" s="13">
        <v>43214</v>
      </c>
      <c r="D5350" s="5" t="s">
        <v>128</v>
      </c>
      <c r="E5350" s="14">
        <v>7358</v>
      </c>
      <c r="F5350" s="14">
        <v>10</v>
      </c>
      <c r="G5350" s="14"/>
    </row>
    <row r="5351" spans="3:7" x14ac:dyDescent="0.25">
      <c r="C5351" s="11">
        <v>43214</v>
      </c>
      <c r="D5351" s="4" t="s">
        <v>230</v>
      </c>
      <c r="E5351" s="12">
        <v>7359</v>
      </c>
      <c r="F5351" s="12">
        <v>10</v>
      </c>
      <c r="G5351" s="12"/>
    </row>
    <row r="5352" spans="3:7" x14ac:dyDescent="0.25">
      <c r="C5352" s="13">
        <v>43214</v>
      </c>
      <c r="D5352" s="5" t="s">
        <v>127</v>
      </c>
      <c r="E5352" s="14">
        <v>7360</v>
      </c>
      <c r="F5352" s="14">
        <v>15</v>
      </c>
      <c r="G5352" s="14"/>
    </row>
    <row r="5353" spans="3:7" ht="30" x14ac:dyDescent="0.25">
      <c r="C5353" s="11">
        <v>43214</v>
      </c>
      <c r="D5353" s="4" t="s">
        <v>5</v>
      </c>
      <c r="E5353" s="12">
        <v>1445</v>
      </c>
      <c r="F5353" s="12"/>
      <c r="G5353" s="12">
        <v>100</v>
      </c>
    </row>
    <row r="5354" spans="3:7" x14ac:dyDescent="0.25">
      <c r="C5354" s="13">
        <v>43214</v>
      </c>
      <c r="D5354" s="5" t="s">
        <v>112</v>
      </c>
      <c r="E5354" s="14">
        <v>932</v>
      </c>
      <c r="F5354" s="14"/>
      <c r="G5354" s="14">
        <v>45</v>
      </c>
    </row>
    <row r="5355" spans="3:7" ht="30" x14ac:dyDescent="0.25">
      <c r="C5355" s="11">
        <v>43214</v>
      </c>
      <c r="D5355" s="4" t="s">
        <v>113</v>
      </c>
      <c r="E5355" s="12">
        <v>4377</v>
      </c>
      <c r="F5355" s="12">
        <v>538</v>
      </c>
      <c r="G5355" s="12"/>
    </row>
    <row r="5356" spans="3:7" x14ac:dyDescent="0.25">
      <c r="C5356" s="13">
        <v>43214</v>
      </c>
      <c r="D5356" s="5" t="s">
        <v>264</v>
      </c>
      <c r="E5356" s="14">
        <v>8271</v>
      </c>
      <c r="F5356" s="14"/>
      <c r="G5356" s="14">
        <v>1</v>
      </c>
    </row>
    <row r="5357" spans="3:7" ht="45" x14ac:dyDescent="0.25">
      <c r="C5357" s="11">
        <v>43214</v>
      </c>
      <c r="D5357" s="4" t="s">
        <v>69</v>
      </c>
      <c r="E5357" s="12">
        <v>9527</v>
      </c>
      <c r="F5357" s="12"/>
      <c r="G5357" s="12">
        <v>45</v>
      </c>
    </row>
    <row r="5358" spans="3:7" ht="60" x14ac:dyDescent="0.25">
      <c r="C5358" s="13">
        <v>43214</v>
      </c>
      <c r="D5358" s="5" t="s">
        <v>68</v>
      </c>
      <c r="E5358" s="14">
        <v>9526</v>
      </c>
      <c r="F5358" s="14"/>
      <c r="G5358" s="14">
        <v>3</v>
      </c>
    </row>
    <row r="5359" spans="3:7" ht="45" x14ac:dyDescent="0.25">
      <c r="C5359" s="11">
        <v>43214</v>
      </c>
      <c r="D5359" s="4" t="s">
        <v>122</v>
      </c>
      <c r="E5359" s="12">
        <v>2191</v>
      </c>
      <c r="F5359" s="12"/>
      <c r="G5359" s="12">
        <v>500</v>
      </c>
    </row>
    <row r="5360" spans="3:7" ht="30" x14ac:dyDescent="0.25">
      <c r="C5360" s="13">
        <v>43214</v>
      </c>
      <c r="D5360" s="5" t="s">
        <v>265</v>
      </c>
      <c r="E5360" s="14">
        <v>9597</v>
      </c>
      <c r="F5360" s="14"/>
      <c r="G5360" s="14">
        <v>1</v>
      </c>
    </row>
    <row r="5361" spans="3:7" ht="30" x14ac:dyDescent="0.25">
      <c r="C5361" s="11">
        <v>43214</v>
      </c>
      <c r="D5361" s="4" t="s">
        <v>123</v>
      </c>
      <c r="E5361" s="12">
        <v>9170</v>
      </c>
      <c r="F5361" s="12">
        <v>1</v>
      </c>
      <c r="G5361" s="12"/>
    </row>
    <row r="5362" spans="3:7" ht="30" x14ac:dyDescent="0.25">
      <c r="C5362" s="13">
        <v>43214</v>
      </c>
      <c r="D5362" s="5" t="s">
        <v>54</v>
      </c>
      <c r="E5362" s="14">
        <v>7825</v>
      </c>
      <c r="F5362" s="14"/>
      <c r="G5362" s="14">
        <v>29</v>
      </c>
    </row>
    <row r="5363" spans="3:7" ht="45" x14ac:dyDescent="0.25">
      <c r="C5363" s="11">
        <v>43214</v>
      </c>
      <c r="D5363" s="4" t="s">
        <v>124</v>
      </c>
      <c r="E5363" s="12">
        <v>7681</v>
      </c>
      <c r="F5363" s="12"/>
      <c r="G5363" s="12">
        <v>1</v>
      </c>
    </row>
    <row r="5364" spans="3:7" ht="30" x14ac:dyDescent="0.25">
      <c r="C5364" s="13">
        <v>43214</v>
      </c>
      <c r="D5364" s="5" t="s">
        <v>125</v>
      </c>
      <c r="E5364" s="14">
        <v>4858</v>
      </c>
      <c r="F5364" s="14">
        <v>1</v>
      </c>
      <c r="G5364" s="14"/>
    </row>
    <row r="5365" spans="3:7" ht="30" x14ac:dyDescent="0.25">
      <c r="C5365" s="11">
        <v>43214</v>
      </c>
      <c r="D5365" s="4" t="s">
        <v>266</v>
      </c>
      <c r="E5365" s="12">
        <v>7956</v>
      </c>
      <c r="F5365" s="12"/>
      <c r="G5365" s="12">
        <v>3</v>
      </c>
    </row>
    <row r="5366" spans="3:7" x14ac:dyDescent="0.25">
      <c r="C5366" s="13">
        <v>43214</v>
      </c>
      <c r="D5366" s="5" t="s">
        <v>127</v>
      </c>
      <c r="E5366" s="14">
        <v>7360</v>
      </c>
      <c r="F5366" s="14">
        <v>1</v>
      </c>
      <c r="G5366" s="14"/>
    </row>
    <row r="5367" spans="3:7" ht="30" x14ac:dyDescent="0.25">
      <c r="C5367" s="11">
        <v>43214</v>
      </c>
      <c r="D5367" s="4" t="s">
        <v>129</v>
      </c>
      <c r="E5367" s="12">
        <v>4866</v>
      </c>
      <c r="F5367" s="12"/>
      <c r="G5367" s="12">
        <v>1</v>
      </c>
    </row>
    <row r="5368" spans="3:7" ht="30" x14ac:dyDescent="0.25">
      <c r="C5368" s="13">
        <v>43214</v>
      </c>
      <c r="D5368" s="5" t="s">
        <v>21</v>
      </c>
      <c r="E5368" s="14">
        <v>4864</v>
      </c>
      <c r="F5368" s="14"/>
      <c r="G5368" s="14">
        <v>7</v>
      </c>
    </row>
    <row r="5369" spans="3:7" ht="30" x14ac:dyDescent="0.25">
      <c r="C5369" s="11">
        <v>43214</v>
      </c>
      <c r="D5369" s="4" t="s">
        <v>52</v>
      </c>
      <c r="E5369" s="12">
        <v>4863</v>
      </c>
      <c r="F5369" s="12"/>
      <c r="G5369" s="12">
        <v>8</v>
      </c>
    </row>
    <row r="5370" spans="3:7" ht="30" x14ac:dyDescent="0.25">
      <c r="C5370" s="13">
        <v>43214</v>
      </c>
      <c r="D5370" s="5" t="s">
        <v>49</v>
      </c>
      <c r="E5370" s="14">
        <v>5082</v>
      </c>
      <c r="F5370" s="14"/>
      <c r="G5370" s="14">
        <v>5000</v>
      </c>
    </row>
    <row r="5371" spans="3:7" ht="45" x14ac:dyDescent="0.25">
      <c r="C5371" s="11">
        <v>43214</v>
      </c>
      <c r="D5371" s="4" t="s">
        <v>192</v>
      </c>
      <c r="E5371" s="12">
        <v>8914</v>
      </c>
      <c r="F5371" s="12">
        <v>1</v>
      </c>
      <c r="G5371" s="12"/>
    </row>
    <row r="5372" spans="3:7" ht="30" x14ac:dyDescent="0.25">
      <c r="C5372" s="13">
        <v>43214</v>
      </c>
      <c r="D5372" s="5" t="s">
        <v>131</v>
      </c>
      <c r="E5372" s="14">
        <v>8310</v>
      </c>
      <c r="F5372" s="14">
        <v>2</v>
      </c>
      <c r="G5372" s="14"/>
    </row>
    <row r="5373" spans="3:7" ht="30" x14ac:dyDescent="0.25">
      <c r="C5373" s="11">
        <v>43214</v>
      </c>
      <c r="D5373" s="4" t="s">
        <v>134</v>
      </c>
      <c r="E5373" s="12">
        <v>4634</v>
      </c>
      <c r="F5373" s="12">
        <v>2</v>
      </c>
      <c r="G5373" s="12"/>
    </row>
    <row r="5374" spans="3:7" ht="45" x14ac:dyDescent="0.25">
      <c r="C5374" s="13">
        <v>43214</v>
      </c>
      <c r="D5374" s="5" t="s">
        <v>136</v>
      </c>
      <c r="E5374" s="14">
        <v>1448</v>
      </c>
      <c r="F5374" s="14"/>
      <c r="G5374" s="14">
        <v>4</v>
      </c>
    </row>
    <row r="5375" spans="3:7" ht="30" x14ac:dyDescent="0.25">
      <c r="C5375" s="11">
        <v>43214</v>
      </c>
      <c r="D5375" s="4" t="s">
        <v>50</v>
      </c>
      <c r="E5375" s="12">
        <v>1446</v>
      </c>
      <c r="F5375" s="12"/>
      <c r="G5375" s="12">
        <v>300</v>
      </c>
    </row>
    <row r="5376" spans="3:7" ht="30" x14ac:dyDescent="0.25">
      <c r="C5376" s="13">
        <v>43214</v>
      </c>
      <c r="D5376" s="5" t="s">
        <v>5</v>
      </c>
      <c r="E5376" s="14">
        <v>1445</v>
      </c>
      <c r="F5376" s="14">
        <v>1401</v>
      </c>
      <c r="G5376" s="14"/>
    </row>
    <row r="5377" spans="3:7" x14ac:dyDescent="0.25">
      <c r="C5377" s="11">
        <v>43214</v>
      </c>
      <c r="D5377" s="4" t="s">
        <v>83</v>
      </c>
      <c r="E5377" s="12">
        <v>842</v>
      </c>
      <c r="F5377" s="12"/>
      <c r="G5377" s="12">
        <v>4</v>
      </c>
    </row>
    <row r="5378" spans="3:7" ht="30" x14ac:dyDescent="0.25">
      <c r="C5378" s="13">
        <v>43214</v>
      </c>
      <c r="D5378" s="5" t="s">
        <v>51</v>
      </c>
      <c r="E5378" s="14">
        <v>1444</v>
      </c>
      <c r="F5378" s="14">
        <v>100</v>
      </c>
      <c r="G5378" s="14"/>
    </row>
    <row r="5379" spans="3:7" ht="30" x14ac:dyDescent="0.25">
      <c r="C5379" s="11">
        <v>43214</v>
      </c>
      <c r="D5379" s="4" t="s">
        <v>186</v>
      </c>
      <c r="E5379" s="12">
        <v>8464</v>
      </c>
      <c r="F5379" s="12"/>
      <c r="G5379" s="12">
        <v>6</v>
      </c>
    </row>
    <row r="5380" spans="3:7" ht="30" x14ac:dyDescent="0.25">
      <c r="C5380" s="13">
        <v>43214</v>
      </c>
      <c r="D5380" s="5" t="s">
        <v>267</v>
      </c>
      <c r="E5380" s="14">
        <v>1005</v>
      </c>
      <c r="F5380" s="14"/>
      <c r="G5380" s="14">
        <v>2</v>
      </c>
    </row>
    <row r="5381" spans="3:7" ht="60" x14ac:dyDescent="0.25">
      <c r="C5381" s="11">
        <v>43214</v>
      </c>
      <c r="D5381" s="4" t="s">
        <v>225</v>
      </c>
      <c r="E5381" s="12">
        <v>625</v>
      </c>
      <c r="F5381" s="12"/>
      <c r="G5381" s="12">
        <v>2</v>
      </c>
    </row>
    <row r="5382" spans="3:7" ht="30" x14ac:dyDescent="0.25">
      <c r="C5382" s="13">
        <v>43214</v>
      </c>
      <c r="D5382" s="5" t="s">
        <v>126</v>
      </c>
      <c r="E5382" s="14">
        <v>4738</v>
      </c>
      <c r="F5382" s="14"/>
      <c r="G5382" s="14">
        <v>1</v>
      </c>
    </row>
    <row r="5383" spans="3:7" ht="30" x14ac:dyDescent="0.25">
      <c r="C5383" s="11">
        <v>43214</v>
      </c>
      <c r="D5383" s="4" t="s">
        <v>22</v>
      </c>
      <c r="E5383" s="12">
        <v>4330</v>
      </c>
      <c r="F5383" s="12"/>
      <c r="G5383" s="12">
        <v>1</v>
      </c>
    </row>
    <row r="5384" spans="3:7" ht="30" x14ac:dyDescent="0.25">
      <c r="C5384" s="13">
        <v>43214</v>
      </c>
      <c r="D5384" s="5" t="s">
        <v>268</v>
      </c>
      <c r="E5384" s="14">
        <v>425</v>
      </c>
      <c r="F5384" s="14"/>
      <c r="G5384" s="14">
        <v>1</v>
      </c>
    </row>
    <row r="5385" spans="3:7" x14ac:dyDescent="0.25">
      <c r="C5385" s="11">
        <v>43214</v>
      </c>
      <c r="D5385" s="4" t="s">
        <v>83</v>
      </c>
      <c r="E5385" s="12">
        <v>842</v>
      </c>
      <c r="F5385" s="12"/>
      <c r="G5385" s="12">
        <v>4</v>
      </c>
    </row>
    <row r="5386" spans="3:7" ht="30" x14ac:dyDescent="0.25">
      <c r="C5386" s="13">
        <v>43214</v>
      </c>
      <c r="D5386" s="5" t="s">
        <v>21</v>
      </c>
      <c r="E5386" s="14">
        <v>4864</v>
      </c>
      <c r="F5386" s="14">
        <v>10</v>
      </c>
      <c r="G5386" s="14"/>
    </row>
    <row r="5387" spans="3:7" ht="30" x14ac:dyDescent="0.25">
      <c r="C5387" s="11">
        <v>43214</v>
      </c>
      <c r="D5387" s="4" t="s">
        <v>129</v>
      </c>
      <c r="E5387" s="12">
        <v>4866</v>
      </c>
      <c r="F5387" s="12">
        <v>10</v>
      </c>
      <c r="G5387" s="12"/>
    </row>
    <row r="5388" spans="3:7" ht="45" x14ac:dyDescent="0.25">
      <c r="C5388" s="13">
        <v>43214</v>
      </c>
      <c r="D5388" s="5" t="s">
        <v>258</v>
      </c>
      <c r="E5388" s="14">
        <v>8844</v>
      </c>
      <c r="F5388" s="14">
        <v>5</v>
      </c>
      <c r="G5388" s="14"/>
    </row>
    <row r="5389" spans="3:7" ht="30" x14ac:dyDescent="0.25">
      <c r="C5389" s="11">
        <v>43214</v>
      </c>
      <c r="D5389" s="4" t="s">
        <v>269</v>
      </c>
      <c r="E5389" s="12">
        <v>1508</v>
      </c>
      <c r="F5389" s="12">
        <v>2</v>
      </c>
      <c r="G5389" s="12"/>
    </row>
    <row r="5390" spans="3:7" x14ac:dyDescent="0.25">
      <c r="C5390" s="13">
        <v>43214</v>
      </c>
      <c r="D5390" s="5" t="s">
        <v>83</v>
      </c>
      <c r="E5390" s="14">
        <v>842</v>
      </c>
      <c r="F5390" s="14"/>
      <c r="G5390" s="14">
        <v>1</v>
      </c>
    </row>
    <row r="5391" spans="3:7" x14ac:dyDescent="0.25">
      <c r="C5391" s="11">
        <v>43214</v>
      </c>
      <c r="D5391" s="4" t="s">
        <v>20</v>
      </c>
      <c r="E5391" s="12">
        <v>1335</v>
      </c>
      <c r="F5391" s="12"/>
      <c r="G5391" s="12">
        <v>5</v>
      </c>
    </row>
    <row r="5392" spans="3:7" ht="75" x14ac:dyDescent="0.25">
      <c r="C5392" s="13">
        <v>43213</v>
      </c>
      <c r="D5392" s="5" t="s">
        <v>85</v>
      </c>
      <c r="E5392" s="14">
        <v>728</v>
      </c>
      <c r="F5392" s="14"/>
      <c r="G5392" s="14">
        <v>2</v>
      </c>
    </row>
    <row r="5393" spans="3:7" ht="60" x14ac:dyDescent="0.25">
      <c r="C5393" s="11">
        <v>43213</v>
      </c>
      <c r="D5393" s="4" t="s">
        <v>86</v>
      </c>
      <c r="E5393" s="12">
        <v>727</v>
      </c>
      <c r="F5393" s="12"/>
      <c r="G5393" s="12">
        <v>2</v>
      </c>
    </row>
    <row r="5394" spans="3:7" ht="30" x14ac:dyDescent="0.25">
      <c r="C5394" s="13">
        <v>43213</v>
      </c>
      <c r="D5394" s="5" t="s">
        <v>33</v>
      </c>
      <c r="E5394" s="14">
        <v>392</v>
      </c>
      <c r="F5394" s="14"/>
      <c r="G5394" s="14">
        <v>3</v>
      </c>
    </row>
    <row r="5395" spans="3:7" ht="30" x14ac:dyDescent="0.25">
      <c r="C5395" s="11">
        <v>43213</v>
      </c>
      <c r="D5395" s="4" t="s">
        <v>65</v>
      </c>
      <c r="E5395" s="12">
        <v>256</v>
      </c>
      <c r="F5395" s="12">
        <v>2</v>
      </c>
      <c r="G5395" s="12"/>
    </row>
    <row r="5396" spans="3:7" x14ac:dyDescent="0.25">
      <c r="C5396" s="13">
        <v>43213</v>
      </c>
      <c r="D5396" s="5" t="s">
        <v>270</v>
      </c>
      <c r="E5396" s="14">
        <v>3630</v>
      </c>
      <c r="F5396" s="14"/>
      <c r="G5396" s="14">
        <v>1</v>
      </c>
    </row>
    <row r="5397" spans="3:7" ht="45" x14ac:dyDescent="0.25">
      <c r="C5397" s="11">
        <v>43213</v>
      </c>
      <c r="D5397" s="4" t="s">
        <v>188</v>
      </c>
      <c r="E5397" s="12">
        <v>4910</v>
      </c>
      <c r="F5397" s="12"/>
      <c r="G5397" s="12">
        <v>2</v>
      </c>
    </row>
    <row r="5398" spans="3:7" x14ac:dyDescent="0.25">
      <c r="C5398" s="13">
        <v>43213</v>
      </c>
      <c r="D5398" s="5" t="s">
        <v>110</v>
      </c>
      <c r="E5398" s="14">
        <v>8397</v>
      </c>
      <c r="F5398" s="14"/>
      <c r="G5398" s="14">
        <v>1</v>
      </c>
    </row>
    <row r="5399" spans="3:7" ht="45" x14ac:dyDescent="0.25">
      <c r="C5399" s="11">
        <v>43213</v>
      </c>
      <c r="D5399" s="4" t="s">
        <v>188</v>
      </c>
      <c r="E5399" s="12">
        <v>4910</v>
      </c>
      <c r="F5399" s="12">
        <v>1</v>
      </c>
      <c r="G5399" s="12"/>
    </row>
    <row r="5400" spans="3:7" ht="30" x14ac:dyDescent="0.25">
      <c r="C5400" s="13">
        <v>43213</v>
      </c>
      <c r="D5400" s="5" t="s">
        <v>271</v>
      </c>
      <c r="E5400" s="14">
        <v>3625</v>
      </c>
      <c r="F5400" s="14"/>
      <c r="G5400" s="14">
        <v>16</v>
      </c>
    </row>
    <row r="5401" spans="3:7" x14ac:dyDescent="0.25">
      <c r="C5401" s="11">
        <v>43213</v>
      </c>
      <c r="D5401" s="4" t="s">
        <v>272</v>
      </c>
      <c r="E5401" s="12">
        <v>8002</v>
      </c>
      <c r="F5401" s="12">
        <v>1</v>
      </c>
      <c r="G5401" s="12"/>
    </row>
    <row r="5402" spans="3:7" x14ac:dyDescent="0.25">
      <c r="C5402" s="13">
        <v>43213</v>
      </c>
      <c r="D5402" s="5" t="s">
        <v>273</v>
      </c>
      <c r="E5402" s="14">
        <v>8003</v>
      </c>
      <c r="F5402" s="14">
        <v>1</v>
      </c>
      <c r="G5402" s="14"/>
    </row>
    <row r="5403" spans="3:7" x14ac:dyDescent="0.25">
      <c r="C5403" s="11">
        <v>43213</v>
      </c>
      <c r="D5403" s="4" t="s">
        <v>274</v>
      </c>
      <c r="E5403" s="12">
        <v>8004</v>
      </c>
      <c r="F5403" s="12">
        <v>1</v>
      </c>
      <c r="G5403" s="12"/>
    </row>
    <row r="5404" spans="3:7" x14ac:dyDescent="0.25">
      <c r="C5404" s="13">
        <v>43213</v>
      </c>
      <c r="D5404" s="5" t="s">
        <v>275</v>
      </c>
      <c r="E5404" s="14">
        <v>8005</v>
      </c>
      <c r="F5404" s="14">
        <v>1</v>
      </c>
      <c r="G5404" s="14"/>
    </row>
    <row r="5405" spans="3:7" x14ac:dyDescent="0.25">
      <c r="C5405" s="11">
        <v>43213</v>
      </c>
      <c r="D5405" s="4" t="s">
        <v>276</v>
      </c>
      <c r="E5405" s="12">
        <v>8006</v>
      </c>
      <c r="F5405" s="12">
        <v>1</v>
      </c>
      <c r="G5405" s="12"/>
    </row>
    <row r="5406" spans="3:7" ht="30" x14ac:dyDescent="0.25">
      <c r="C5406" s="13">
        <v>43213</v>
      </c>
      <c r="D5406" s="5" t="s">
        <v>277</v>
      </c>
      <c r="E5406" s="14">
        <v>8690</v>
      </c>
      <c r="F5406" s="14">
        <v>1</v>
      </c>
      <c r="G5406" s="14"/>
    </row>
    <row r="5407" spans="3:7" ht="30" x14ac:dyDescent="0.25">
      <c r="C5407" s="11">
        <v>43213</v>
      </c>
      <c r="D5407" s="4" t="s">
        <v>278</v>
      </c>
      <c r="E5407" s="12">
        <v>8011</v>
      </c>
      <c r="F5407" s="12">
        <v>2</v>
      </c>
      <c r="G5407" s="12"/>
    </row>
    <row r="5408" spans="3:7" ht="30" x14ac:dyDescent="0.25">
      <c r="C5408" s="13">
        <v>43213</v>
      </c>
      <c r="D5408" s="5" t="s">
        <v>279</v>
      </c>
      <c r="E5408" s="14">
        <v>8012</v>
      </c>
      <c r="F5408" s="14">
        <v>1</v>
      </c>
      <c r="G5408" s="14"/>
    </row>
    <row r="5409" spans="3:7" ht="30" x14ac:dyDescent="0.25">
      <c r="C5409" s="11">
        <v>43213</v>
      </c>
      <c r="D5409" s="4" t="s">
        <v>280</v>
      </c>
      <c r="E5409" s="12">
        <v>8013</v>
      </c>
      <c r="F5409" s="12">
        <v>1</v>
      </c>
      <c r="G5409" s="12"/>
    </row>
    <row r="5410" spans="3:7" x14ac:dyDescent="0.25">
      <c r="C5410" s="13">
        <v>43213</v>
      </c>
      <c r="D5410" s="5" t="s">
        <v>281</v>
      </c>
      <c r="E5410" s="14">
        <v>8206</v>
      </c>
      <c r="F5410" s="14">
        <v>3</v>
      </c>
      <c r="G5410" s="14"/>
    </row>
    <row r="5411" spans="3:7" ht="30" x14ac:dyDescent="0.25">
      <c r="C5411" s="11">
        <v>43213</v>
      </c>
      <c r="D5411" s="4" t="s">
        <v>282</v>
      </c>
      <c r="E5411" s="12">
        <v>8014</v>
      </c>
      <c r="F5411" s="12">
        <v>1</v>
      </c>
      <c r="G5411" s="12"/>
    </row>
    <row r="5412" spans="3:7" ht="30" x14ac:dyDescent="0.25">
      <c r="C5412" s="13">
        <v>43213</v>
      </c>
      <c r="D5412" s="5" t="s">
        <v>283</v>
      </c>
      <c r="E5412" s="14">
        <v>8015</v>
      </c>
      <c r="F5412" s="14">
        <v>2</v>
      </c>
      <c r="G5412" s="14"/>
    </row>
    <row r="5413" spans="3:7" x14ac:dyDescent="0.25">
      <c r="C5413" s="11">
        <v>43213</v>
      </c>
      <c r="D5413" s="4" t="s">
        <v>284</v>
      </c>
      <c r="E5413" s="12">
        <v>8007</v>
      </c>
      <c r="F5413" s="12">
        <v>1</v>
      </c>
      <c r="G5413" s="12"/>
    </row>
    <row r="5414" spans="3:7" ht="30" x14ac:dyDescent="0.25">
      <c r="C5414" s="13">
        <v>43213</v>
      </c>
      <c r="D5414" s="5" t="s">
        <v>285</v>
      </c>
      <c r="E5414" s="14">
        <v>10343</v>
      </c>
      <c r="F5414" s="14">
        <v>5</v>
      </c>
      <c r="G5414" s="14"/>
    </row>
    <row r="5415" spans="3:7" ht="30" x14ac:dyDescent="0.25">
      <c r="C5415" s="11">
        <v>43213</v>
      </c>
      <c r="D5415" s="4" t="s">
        <v>71</v>
      </c>
      <c r="E5415" s="12">
        <v>1435</v>
      </c>
      <c r="F5415" s="12"/>
      <c r="G5415" s="12">
        <v>1</v>
      </c>
    </row>
    <row r="5416" spans="3:7" ht="30" x14ac:dyDescent="0.25">
      <c r="C5416" s="13">
        <v>43213</v>
      </c>
      <c r="D5416" s="5" t="s">
        <v>66</v>
      </c>
      <c r="E5416" s="14">
        <v>2234</v>
      </c>
      <c r="F5416" s="14"/>
      <c r="G5416" s="14">
        <v>20</v>
      </c>
    </row>
    <row r="5417" spans="3:7" x14ac:dyDescent="0.25">
      <c r="C5417" s="11">
        <v>43213</v>
      </c>
      <c r="D5417" s="4" t="s">
        <v>83</v>
      </c>
      <c r="E5417" s="12">
        <v>842</v>
      </c>
      <c r="F5417" s="12"/>
      <c r="G5417" s="12">
        <v>7</v>
      </c>
    </row>
    <row r="5418" spans="3:7" x14ac:dyDescent="0.25">
      <c r="C5418" s="13">
        <v>43213</v>
      </c>
      <c r="D5418" s="5" t="s">
        <v>205</v>
      </c>
      <c r="E5418" s="14">
        <v>7084</v>
      </c>
      <c r="F5418" s="14"/>
      <c r="G5418" s="14">
        <v>1</v>
      </c>
    </row>
    <row r="5419" spans="3:7" ht="30" x14ac:dyDescent="0.25">
      <c r="C5419" s="11">
        <v>43213</v>
      </c>
      <c r="D5419" s="4" t="s">
        <v>24</v>
      </c>
      <c r="E5419" s="12">
        <v>7087</v>
      </c>
      <c r="F5419" s="12"/>
      <c r="G5419" s="12">
        <v>1</v>
      </c>
    </row>
    <row r="5420" spans="3:7" ht="30" x14ac:dyDescent="0.25">
      <c r="C5420" s="13">
        <v>43213</v>
      </c>
      <c r="D5420" s="5" t="s">
        <v>286</v>
      </c>
      <c r="E5420" s="14">
        <v>549</v>
      </c>
      <c r="F5420" s="14"/>
      <c r="G5420" s="14">
        <v>1</v>
      </c>
    </row>
    <row r="5421" spans="3:7" x14ac:dyDescent="0.25">
      <c r="C5421" s="11">
        <v>43213</v>
      </c>
      <c r="D5421" s="4" t="s">
        <v>27</v>
      </c>
      <c r="E5421" s="12">
        <v>537</v>
      </c>
      <c r="F5421" s="12"/>
      <c r="G5421" s="12">
        <v>1</v>
      </c>
    </row>
    <row r="5422" spans="3:7" ht="45" x14ac:dyDescent="0.25">
      <c r="C5422" s="13">
        <v>43213</v>
      </c>
      <c r="D5422" s="5" t="s">
        <v>28</v>
      </c>
      <c r="E5422" s="14">
        <v>608</v>
      </c>
      <c r="F5422" s="14"/>
      <c r="G5422" s="14">
        <v>1</v>
      </c>
    </row>
    <row r="5423" spans="3:7" ht="45" x14ac:dyDescent="0.25">
      <c r="C5423" s="11">
        <v>43213</v>
      </c>
      <c r="D5423" s="4" t="s">
        <v>29</v>
      </c>
      <c r="E5423" s="12">
        <v>610</v>
      </c>
      <c r="F5423" s="12"/>
      <c r="G5423" s="12">
        <v>1</v>
      </c>
    </row>
    <row r="5424" spans="3:7" ht="30" x14ac:dyDescent="0.25">
      <c r="C5424" s="13">
        <v>43213</v>
      </c>
      <c r="D5424" s="5" t="s">
        <v>30</v>
      </c>
      <c r="E5424" s="14">
        <v>609</v>
      </c>
      <c r="F5424" s="14"/>
      <c r="G5424" s="14">
        <v>1</v>
      </c>
    </row>
    <row r="5425" spans="3:7" ht="30" x14ac:dyDescent="0.25">
      <c r="C5425" s="11">
        <v>43213</v>
      </c>
      <c r="D5425" s="4" t="s">
        <v>31</v>
      </c>
      <c r="E5425" s="12">
        <v>611</v>
      </c>
      <c r="F5425" s="12"/>
      <c r="G5425" s="12">
        <v>3</v>
      </c>
    </row>
    <row r="5426" spans="3:7" x14ac:dyDescent="0.25">
      <c r="C5426" s="13">
        <v>43213</v>
      </c>
      <c r="D5426" s="5" t="s">
        <v>201</v>
      </c>
      <c r="E5426" s="14">
        <v>8764</v>
      </c>
      <c r="F5426" s="14"/>
      <c r="G5426" s="14">
        <v>2</v>
      </c>
    </row>
    <row r="5427" spans="3:7" ht="45" x14ac:dyDescent="0.25">
      <c r="C5427" s="11">
        <v>43213</v>
      </c>
      <c r="D5427" s="4" t="s">
        <v>35</v>
      </c>
      <c r="E5427" s="12">
        <v>4911</v>
      </c>
      <c r="F5427" s="12"/>
      <c r="G5427" s="12">
        <v>12</v>
      </c>
    </row>
    <row r="5428" spans="3:7" ht="45" x14ac:dyDescent="0.25">
      <c r="C5428" s="13">
        <v>43213</v>
      </c>
      <c r="D5428" s="5" t="s">
        <v>188</v>
      </c>
      <c r="E5428" s="14">
        <v>4910</v>
      </c>
      <c r="F5428" s="14"/>
      <c r="G5428" s="14">
        <v>12</v>
      </c>
    </row>
    <row r="5429" spans="3:7" ht="30" x14ac:dyDescent="0.25">
      <c r="C5429" s="11">
        <v>43213</v>
      </c>
      <c r="D5429" s="4" t="s">
        <v>216</v>
      </c>
      <c r="E5429" s="12">
        <v>189</v>
      </c>
      <c r="F5429" s="12">
        <v>178</v>
      </c>
      <c r="G5429" s="12"/>
    </row>
    <row r="5430" spans="3:7" ht="30" x14ac:dyDescent="0.25">
      <c r="C5430" s="13">
        <v>43213</v>
      </c>
      <c r="D5430" s="5" t="s">
        <v>108</v>
      </c>
      <c r="E5430" s="14" t="s">
        <v>109</v>
      </c>
      <c r="F5430" s="14"/>
      <c r="G5430" s="14">
        <v>1</v>
      </c>
    </row>
    <row r="5431" spans="3:7" ht="30" x14ac:dyDescent="0.25">
      <c r="C5431" s="11">
        <v>43213</v>
      </c>
      <c r="D5431" s="4" t="s">
        <v>65</v>
      </c>
      <c r="E5431" s="12">
        <v>256</v>
      </c>
      <c r="F5431" s="12">
        <v>20</v>
      </c>
      <c r="G5431" s="12"/>
    </row>
    <row r="5432" spans="3:7" x14ac:dyDescent="0.25">
      <c r="C5432" s="13">
        <v>43213</v>
      </c>
      <c r="D5432" s="5" t="s">
        <v>103</v>
      </c>
      <c r="E5432" s="14">
        <v>7366</v>
      </c>
      <c r="F5432" s="14"/>
      <c r="G5432" s="14">
        <v>1</v>
      </c>
    </row>
    <row r="5433" spans="3:7" ht="45" x14ac:dyDescent="0.25">
      <c r="C5433" s="11">
        <v>43213</v>
      </c>
      <c r="D5433" s="4" t="s">
        <v>191</v>
      </c>
      <c r="E5433" s="12">
        <v>304</v>
      </c>
      <c r="F5433" s="12"/>
      <c r="G5433" s="12">
        <v>1</v>
      </c>
    </row>
    <row r="5434" spans="3:7" ht="45" x14ac:dyDescent="0.25">
      <c r="C5434" s="13">
        <v>43213</v>
      </c>
      <c r="D5434" s="5" t="s">
        <v>287</v>
      </c>
      <c r="E5434" s="14">
        <v>4340</v>
      </c>
      <c r="F5434" s="14">
        <v>1</v>
      </c>
      <c r="G5434" s="14"/>
    </row>
    <row r="5435" spans="3:7" ht="45" x14ac:dyDescent="0.25">
      <c r="C5435" s="11">
        <v>43213</v>
      </c>
      <c r="D5435" s="4" t="s">
        <v>39</v>
      </c>
      <c r="E5435" s="12">
        <v>1452</v>
      </c>
      <c r="F5435" s="12">
        <v>1</v>
      </c>
      <c r="G5435" s="12"/>
    </row>
    <row r="5436" spans="3:7" ht="45" x14ac:dyDescent="0.25">
      <c r="C5436" s="13">
        <v>43213</v>
      </c>
      <c r="D5436" s="5" t="s">
        <v>9</v>
      </c>
      <c r="E5436" s="14">
        <v>180</v>
      </c>
      <c r="F5436" s="14"/>
      <c r="G5436" s="14">
        <v>10</v>
      </c>
    </row>
    <row r="5437" spans="3:7" ht="45" x14ac:dyDescent="0.25">
      <c r="C5437" s="11">
        <v>43213</v>
      </c>
      <c r="D5437" s="4" t="s">
        <v>35</v>
      </c>
      <c r="E5437" s="12">
        <v>4911</v>
      </c>
      <c r="F5437" s="12"/>
      <c r="G5437" s="12">
        <v>22</v>
      </c>
    </row>
    <row r="5438" spans="3:7" ht="45" x14ac:dyDescent="0.25">
      <c r="C5438" s="13">
        <v>43213</v>
      </c>
      <c r="D5438" s="5" t="s">
        <v>35</v>
      </c>
      <c r="E5438" s="14">
        <v>4911</v>
      </c>
      <c r="F5438" s="14">
        <v>35</v>
      </c>
      <c r="G5438" s="14"/>
    </row>
    <row r="5439" spans="3:7" ht="45" x14ac:dyDescent="0.25">
      <c r="C5439" s="11">
        <v>43213</v>
      </c>
      <c r="D5439" s="4" t="s">
        <v>188</v>
      </c>
      <c r="E5439" s="12">
        <v>4910</v>
      </c>
      <c r="F5439" s="12"/>
      <c r="G5439" s="12">
        <v>36</v>
      </c>
    </row>
    <row r="5440" spans="3:7" ht="45" x14ac:dyDescent="0.25">
      <c r="C5440" s="13">
        <v>43213</v>
      </c>
      <c r="D5440" s="5" t="s">
        <v>288</v>
      </c>
      <c r="E5440" s="14">
        <v>434</v>
      </c>
      <c r="F5440" s="14"/>
      <c r="G5440" s="14">
        <v>3</v>
      </c>
    </row>
    <row r="5441" spans="3:7" ht="30" x14ac:dyDescent="0.25">
      <c r="C5441" s="11">
        <v>43213</v>
      </c>
      <c r="D5441" s="4" t="s">
        <v>33</v>
      </c>
      <c r="E5441" s="12">
        <v>392</v>
      </c>
      <c r="F5441" s="12"/>
      <c r="G5441" s="12">
        <v>3</v>
      </c>
    </row>
    <row r="5442" spans="3:7" ht="45" x14ac:dyDescent="0.25">
      <c r="C5442" s="13">
        <v>43213</v>
      </c>
      <c r="D5442" s="5" t="s">
        <v>43</v>
      </c>
      <c r="E5442" s="14">
        <v>767</v>
      </c>
      <c r="F5442" s="14"/>
      <c r="G5442" s="14">
        <v>4</v>
      </c>
    </row>
    <row r="5443" spans="3:7" ht="45" x14ac:dyDescent="0.25">
      <c r="C5443" s="11">
        <v>43213</v>
      </c>
      <c r="D5443" s="4" t="s">
        <v>189</v>
      </c>
      <c r="E5443" s="12">
        <v>766</v>
      </c>
      <c r="F5443" s="12"/>
      <c r="G5443" s="12">
        <v>4</v>
      </c>
    </row>
    <row r="5444" spans="3:7" ht="45" x14ac:dyDescent="0.25">
      <c r="C5444" s="13">
        <v>43213</v>
      </c>
      <c r="D5444" s="5" t="s">
        <v>41</v>
      </c>
      <c r="E5444" s="14">
        <v>765</v>
      </c>
      <c r="F5444" s="14"/>
      <c r="G5444" s="14">
        <v>4</v>
      </c>
    </row>
    <row r="5445" spans="3:7" ht="30" x14ac:dyDescent="0.25">
      <c r="C5445" s="11">
        <v>43213</v>
      </c>
      <c r="D5445" s="4" t="s">
        <v>111</v>
      </c>
      <c r="E5445" s="12">
        <v>8214</v>
      </c>
      <c r="F5445" s="12"/>
      <c r="G5445" s="12">
        <v>24</v>
      </c>
    </row>
    <row r="5446" spans="3:7" ht="30" x14ac:dyDescent="0.25">
      <c r="C5446" s="13">
        <v>43213</v>
      </c>
      <c r="D5446" s="5" t="s">
        <v>238</v>
      </c>
      <c r="E5446" s="14">
        <v>4519</v>
      </c>
      <c r="F5446" s="14"/>
      <c r="G5446" s="14">
        <v>1</v>
      </c>
    </row>
    <row r="5447" spans="3:7" ht="30" x14ac:dyDescent="0.25">
      <c r="C5447" s="11">
        <v>43213</v>
      </c>
      <c r="D5447" s="4" t="s">
        <v>240</v>
      </c>
      <c r="E5447" s="12">
        <v>4520</v>
      </c>
      <c r="F5447" s="12"/>
      <c r="G5447" s="12">
        <v>2</v>
      </c>
    </row>
    <row r="5448" spans="3:7" ht="30" x14ac:dyDescent="0.25">
      <c r="C5448" s="13">
        <v>43213</v>
      </c>
      <c r="D5448" s="5" t="s">
        <v>54</v>
      </c>
      <c r="E5448" s="14">
        <v>7825</v>
      </c>
      <c r="F5448" s="14"/>
      <c r="G5448" s="14">
        <v>1</v>
      </c>
    </row>
    <row r="5449" spans="3:7" ht="30" x14ac:dyDescent="0.25">
      <c r="C5449" s="11">
        <v>43213</v>
      </c>
      <c r="D5449" s="4" t="s">
        <v>33</v>
      </c>
      <c r="E5449" s="12">
        <v>392</v>
      </c>
      <c r="F5449" s="12"/>
      <c r="G5449" s="12">
        <v>1</v>
      </c>
    </row>
    <row r="5450" spans="3:7" ht="30" x14ac:dyDescent="0.25">
      <c r="C5450" s="13">
        <v>43213</v>
      </c>
      <c r="D5450" s="5" t="s">
        <v>62</v>
      </c>
      <c r="E5450" s="14">
        <v>1661</v>
      </c>
      <c r="F5450" s="14"/>
      <c r="G5450" s="14">
        <v>4</v>
      </c>
    </row>
    <row r="5451" spans="3:7" ht="30" x14ac:dyDescent="0.25">
      <c r="C5451" s="11">
        <v>43213</v>
      </c>
      <c r="D5451" s="4" t="s">
        <v>32</v>
      </c>
      <c r="E5451" s="12">
        <v>4523</v>
      </c>
      <c r="F5451" s="12"/>
      <c r="G5451" s="12">
        <v>15</v>
      </c>
    </row>
    <row r="5452" spans="3:7" x14ac:dyDescent="0.25">
      <c r="C5452" s="13">
        <v>43213</v>
      </c>
      <c r="D5452" s="5" t="s">
        <v>103</v>
      </c>
      <c r="E5452" s="14">
        <v>7366</v>
      </c>
      <c r="F5452" s="14"/>
      <c r="G5452" s="14">
        <v>5</v>
      </c>
    </row>
    <row r="5453" spans="3:7" ht="30" x14ac:dyDescent="0.25">
      <c r="C5453" s="11">
        <v>43213</v>
      </c>
      <c r="D5453" s="4" t="s">
        <v>168</v>
      </c>
      <c r="E5453" s="12">
        <v>700</v>
      </c>
      <c r="F5453" s="12"/>
      <c r="G5453" s="12">
        <v>2</v>
      </c>
    </row>
    <row r="5454" spans="3:7" ht="45" x14ac:dyDescent="0.25">
      <c r="C5454" s="13">
        <v>43213</v>
      </c>
      <c r="D5454" s="5" t="s">
        <v>140</v>
      </c>
      <c r="E5454" s="14">
        <v>3622</v>
      </c>
      <c r="F5454" s="14"/>
      <c r="G5454" s="14">
        <v>12</v>
      </c>
    </row>
    <row r="5455" spans="3:7" ht="45" x14ac:dyDescent="0.25">
      <c r="C5455" s="11">
        <v>43213</v>
      </c>
      <c r="D5455" s="4" t="s">
        <v>64</v>
      </c>
      <c r="E5455" s="12">
        <v>7623</v>
      </c>
      <c r="F5455" s="12"/>
      <c r="G5455" s="12">
        <v>6</v>
      </c>
    </row>
    <row r="5456" spans="3:7" x14ac:dyDescent="0.25">
      <c r="C5456" s="13">
        <v>43213</v>
      </c>
      <c r="D5456" s="5" t="s">
        <v>103</v>
      </c>
      <c r="E5456" s="14">
        <v>7366</v>
      </c>
      <c r="F5456" s="14"/>
      <c r="G5456" s="14">
        <v>3</v>
      </c>
    </row>
    <row r="5457" spans="3:7" ht="30" x14ac:dyDescent="0.25">
      <c r="C5457" s="11">
        <v>43213</v>
      </c>
      <c r="D5457" s="4" t="s">
        <v>242</v>
      </c>
      <c r="E5457" s="12">
        <v>276</v>
      </c>
      <c r="F5457" s="12"/>
      <c r="G5457" s="12">
        <v>1</v>
      </c>
    </row>
    <row r="5458" spans="3:7" x14ac:dyDescent="0.25">
      <c r="C5458" s="13">
        <v>43213</v>
      </c>
      <c r="D5458" s="5" t="s">
        <v>201</v>
      </c>
      <c r="E5458" s="14">
        <v>8764</v>
      </c>
      <c r="F5458" s="14"/>
      <c r="G5458" s="14">
        <v>1</v>
      </c>
    </row>
    <row r="5459" spans="3:7" x14ac:dyDescent="0.25">
      <c r="C5459" s="11">
        <v>43213</v>
      </c>
      <c r="D5459" s="4" t="s">
        <v>201</v>
      </c>
      <c r="E5459" s="12">
        <v>8764</v>
      </c>
      <c r="F5459" s="12"/>
      <c r="G5459" s="12">
        <v>2</v>
      </c>
    </row>
    <row r="5460" spans="3:7" ht="30" x14ac:dyDescent="0.25">
      <c r="C5460" s="13">
        <v>43213</v>
      </c>
      <c r="D5460" s="5" t="s">
        <v>212</v>
      </c>
      <c r="E5460" s="14">
        <v>1298</v>
      </c>
      <c r="F5460" s="14"/>
      <c r="G5460" s="14">
        <v>2</v>
      </c>
    </row>
    <row r="5461" spans="3:7" ht="30" x14ac:dyDescent="0.25">
      <c r="C5461" s="11">
        <v>43210</v>
      </c>
      <c r="D5461" s="4" t="s">
        <v>67</v>
      </c>
      <c r="E5461" s="12">
        <v>913</v>
      </c>
      <c r="F5461" s="12"/>
      <c r="G5461" s="12">
        <v>2</v>
      </c>
    </row>
    <row r="5462" spans="3:7" ht="30" x14ac:dyDescent="0.25">
      <c r="C5462" s="13">
        <v>43210</v>
      </c>
      <c r="D5462" s="5" t="s">
        <v>178</v>
      </c>
      <c r="E5462" s="14" t="s">
        <v>179</v>
      </c>
      <c r="F5462" s="14"/>
      <c r="G5462" s="14">
        <v>1</v>
      </c>
    </row>
    <row r="5463" spans="3:7" ht="30" x14ac:dyDescent="0.25">
      <c r="C5463" s="11">
        <v>43210</v>
      </c>
      <c r="D5463" s="4" t="s">
        <v>289</v>
      </c>
      <c r="E5463" s="12">
        <v>308</v>
      </c>
      <c r="F5463" s="12"/>
      <c r="G5463" s="12">
        <v>5</v>
      </c>
    </row>
    <row r="5464" spans="3:7" ht="30" x14ac:dyDescent="0.25">
      <c r="C5464" s="13">
        <v>43210</v>
      </c>
      <c r="D5464" s="5" t="s">
        <v>5</v>
      </c>
      <c r="E5464" s="14">
        <v>1445</v>
      </c>
      <c r="F5464" s="14"/>
      <c r="G5464" s="14">
        <v>100</v>
      </c>
    </row>
    <row r="5465" spans="3:7" ht="30" x14ac:dyDescent="0.25">
      <c r="C5465" s="11">
        <v>43210</v>
      </c>
      <c r="D5465" s="4" t="s">
        <v>65</v>
      </c>
      <c r="E5465" s="12">
        <v>256</v>
      </c>
      <c r="F5465" s="12">
        <v>1</v>
      </c>
      <c r="G5465" s="12"/>
    </row>
    <row r="5466" spans="3:7" ht="30" x14ac:dyDescent="0.25">
      <c r="C5466" s="13">
        <v>43210</v>
      </c>
      <c r="D5466" s="5" t="s">
        <v>144</v>
      </c>
      <c r="E5466" s="14">
        <v>1261</v>
      </c>
      <c r="F5466" s="14">
        <v>1</v>
      </c>
      <c r="G5466" s="14"/>
    </row>
    <row r="5467" spans="3:7" ht="45" x14ac:dyDescent="0.25">
      <c r="C5467" s="11">
        <v>43210</v>
      </c>
      <c r="D5467" s="4" t="s">
        <v>192</v>
      </c>
      <c r="E5467" s="12">
        <v>8914</v>
      </c>
      <c r="F5467" s="12"/>
      <c r="G5467" s="12">
        <v>1</v>
      </c>
    </row>
    <row r="5468" spans="3:7" x14ac:dyDescent="0.25">
      <c r="C5468" s="13">
        <v>43210</v>
      </c>
      <c r="D5468" s="5" t="s">
        <v>201</v>
      </c>
      <c r="E5468" s="14">
        <v>8764</v>
      </c>
      <c r="F5468" s="14"/>
      <c r="G5468" s="14">
        <v>2</v>
      </c>
    </row>
    <row r="5469" spans="3:7" ht="30" x14ac:dyDescent="0.25">
      <c r="C5469" s="11">
        <v>43210</v>
      </c>
      <c r="D5469" s="4" t="s">
        <v>126</v>
      </c>
      <c r="E5469" s="12">
        <v>4738</v>
      </c>
      <c r="F5469" s="12"/>
      <c r="G5469" s="12">
        <v>1</v>
      </c>
    </row>
    <row r="5470" spans="3:7" ht="30" x14ac:dyDescent="0.25">
      <c r="C5470" s="13">
        <v>43210</v>
      </c>
      <c r="D5470" s="5" t="s">
        <v>24</v>
      </c>
      <c r="E5470" s="14">
        <v>7087</v>
      </c>
      <c r="F5470" s="14"/>
      <c r="G5470" s="14">
        <v>1</v>
      </c>
    </row>
    <row r="5471" spans="3:7" ht="30" x14ac:dyDescent="0.25">
      <c r="C5471" s="11">
        <v>43210</v>
      </c>
      <c r="D5471" s="4" t="s">
        <v>25</v>
      </c>
      <c r="E5471" s="12">
        <v>238</v>
      </c>
      <c r="F5471" s="12"/>
      <c r="G5471" s="12">
        <v>125</v>
      </c>
    </row>
    <row r="5472" spans="3:7" ht="45" x14ac:dyDescent="0.25">
      <c r="C5472" s="13">
        <v>43210</v>
      </c>
      <c r="D5472" s="5" t="s">
        <v>64</v>
      </c>
      <c r="E5472" s="14">
        <v>7623</v>
      </c>
      <c r="F5472" s="14"/>
      <c r="G5472" s="14">
        <v>1</v>
      </c>
    </row>
    <row r="5473" spans="3:7" ht="45" x14ac:dyDescent="0.25">
      <c r="C5473" s="11">
        <v>43210</v>
      </c>
      <c r="D5473" s="4" t="s">
        <v>26</v>
      </c>
      <c r="E5473" s="12">
        <v>476</v>
      </c>
      <c r="F5473" s="12"/>
      <c r="G5473" s="12">
        <v>4</v>
      </c>
    </row>
    <row r="5474" spans="3:7" ht="45" x14ac:dyDescent="0.25">
      <c r="C5474" s="13">
        <v>43210</v>
      </c>
      <c r="D5474" s="5" t="s">
        <v>28</v>
      </c>
      <c r="E5474" s="14">
        <v>608</v>
      </c>
      <c r="F5474" s="14"/>
      <c r="G5474" s="14">
        <v>4</v>
      </c>
    </row>
    <row r="5475" spans="3:7" ht="45" x14ac:dyDescent="0.25">
      <c r="C5475" s="11">
        <v>43210</v>
      </c>
      <c r="D5475" s="4" t="s">
        <v>29</v>
      </c>
      <c r="E5475" s="12">
        <v>610</v>
      </c>
      <c r="F5475" s="12"/>
      <c r="G5475" s="12">
        <v>2</v>
      </c>
    </row>
    <row r="5476" spans="3:7" ht="30" x14ac:dyDescent="0.25">
      <c r="C5476" s="13">
        <v>43210</v>
      </c>
      <c r="D5476" s="5" t="s">
        <v>30</v>
      </c>
      <c r="E5476" s="14">
        <v>609</v>
      </c>
      <c r="F5476" s="14"/>
      <c r="G5476" s="14">
        <v>4</v>
      </c>
    </row>
    <row r="5477" spans="3:7" ht="30" x14ac:dyDescent="0.25">
      <c r="C5477" s="11">
        <v>43210</v>
      </c>
      <c r="D5477" s="4" t="s">
        <v>31</v>
      </c>
      <c r="E5477" s="12">
        <v>611</v>
      </c>
      <c r="F5477" s="12"/>
      <c r="G5477" s="12">
        <v>2</v>
      </c>
    </row>
    <row r="5478" spans="3:7" ht="30" x14ac:dyDescent="0.25">
      <c r="C5478" s="13">
        <v>43210</v>
      </c>
      <c r="D5478" s="5" t="s">
        <v>32</v>
      </c>
      <c r="E5478" s="14">
        <v>4523</v>
      </c>
      <c r="F5478" s="14"/>
      <c r="G5478" s="14">
        <v>10</v>
      </c>
    </row>
    <row r="5479" spans="3:7" x14ac:dyDescent="0.25">
      <c r="C5479" s="11">
        <v>43210</v>
      </c>
      <c r="D5479" s="4" t="s">
        <v>34</v>
      </c>
      <c r="E5479" s="12">
        <v>520</v>
      </c>
      <c r="F5479" s="12"/>
      <c r="G5479" s="12">
        <v>1</v>
      </c>
    </row>
    <row r="5480" spans="3:7" ht="45" x14ac:dyDescent="0.25">
      <c r="C5480" s="13">
        <v>43210</v>
      </c>
      <c r="D5480" s="5" t="s">
        <v>233</v>
      </c>
      <c r="E5480" s="14">
        <v>4909</v>
      </c>
      <c r="F5480" s="14"/>
      <c r="G5480" s="14">
        <v>10</v>
      </c>
    </row>
    <row r="5481" spans="3:7" ht="45" x14ac:dyDescent="0.25">
      <c r="C5481" s="11">
        <v>43210</v>
      </c>
      <c r="D5481" s="4" t="s">
        <v>290</v>
      </c>
      <c r="E5481" s="12">
        <v>4908</v>
      </c>
      <c r="F5481" s="12"/>
      <c r="G5481" s="12">
        <v>20</v>
      </c>
    </row>
    <row r="5482" spans="3:7" ht="45" x14ac:dyDescent="0.25">
      <c r="C5482" s="13">
        <v>43210</v>
      </c>
      <c r="D5482" s="5" t="s">
        <v>35</v>
      </c>
      <c r="E5482" s="14">
        <v>4911</v>
      </c>
      <c r="F5482" s="14"/>
      <c r="G5482" s="14">
        <v>11</v>
      </c>
    </row>
    <row r="5483" spans="3:7" x14ac:dyDescent="0.25">
      <c r="C5483" s="11">
        <v>43210</v>
      </c>
      <c r="D5483" s="4" t="s">
        <v>36</v>
      </c>
      <c r="E5483" s="12">
        <v>7934</v>
      </c>
      <c r="F5483" s="12"/>
      <c r="G5483" s="12">
        <v>10</v>
      </c>
    </row>
    <row r="5484" spans="3:7" ht="60" x14ac:dyDescent="0.25">
      <c r="C5484" s="13">
        <v>43210</v>
      </c>
      <c r="D5484" s="5" t="s">
        <v>95</v>
      </c>
      <c r="E5484" s="14">
        <v>305</v>
      </c>
      <c r="F5484" s="14"/>
      <c r="G5484" s="14">
        <v>50</v>
      </c>
    </row>
    <row r="5485" spans="3:7" ht="75" x14ac:dyDescent="0.25">
      <c r="C5485" s="11">
        <v>43210</v>
      </c>
      <c r="D5485" s="4" t="s">
        <v>204</v>
      </c>
      <c r="E5485" s="12">
        <v>424</v>
      </c>
      <c r="F5485" s="12"/>
      <c r="G5485" s="12">
        <v>1</v>
      </c>
    </row>
    <row r="5486" spans="3:7" ht="30" x14ac:dyDescent="0.25">
      <c r="C5486" s="13">
        <v>43210</v>
      </c>
      <c r="D5486" s="5" t="s">
        <v>291</v>
      </c>
      <c r="E5486" s="14">
        <v>579</v>
      </c>
      <c r="F5486" s="14"/>
      <c r="G5486" s="14">
        <v>50</v>
      </c>
    </row>
    <row r="5487" spans="3:7" ht="45" x14ac:dyDescent="0.25">
      <c r="C5487" s="11">
        <v>43210</v>
      </c>
      <c r="D5487" s="4" t="s">
        <v>41</v>
      </c>
      <c r="E5487" s="12">
        <v>765</v>
      </c>
      <c r="F5487" s="12"/>
      <c r="G5487" s="12">
        <v>1</v>
      </c>
    </row>
    <row r="5488" spans="3:7" ht="30" x14ac:dyDescent="0.25">
      <c r="C5488" s="13">
        <v>43210</v>
      </c>
      <c r="D5488" s="5" t="s">
        <v>218</v>
      </c>
      <c r="E5488" s="14">
        <v>981</v>
      </c>
      <c r="F5488" s="14"/>
      <c r="G5488" s="14">
        <v>100</v>
      </c>
    </row>
    <row r="5489" spans="3:7" ht="30" x14ac:dyDescent="0.25">
      <c r="C5489" s="11">
        <v>43210</v>
      </c>
      <c r="D5489" s="4" t="s">
        <v>219</v>
      </c>
      <c r="E5489" s="12">
        <v>980</v>
      </c>
      <c r="F5489" s="12"/>
      <c r="G5489" s="12">
        <v>100</v>
      </c>
    </row>
    <row r="5490" spans="3:7" ht="30" x14ac:dyDescent="0.25">
      <c r="C5490" s="13">
        <v>43210</v>
      </c>
      <c r="D5490" s="5" t="s">
        <v>220</v>
      </c>
      <c r="E5490" s="14">
        <v>979</v>
      </c>
      <c r="F5490" s="14"/>
      <c r="G5490" s="14">
        <v>50</v>
      </c>
    </row>
    <row r="5491" spans="3:7" ht="30" x14ac:dyDescent="0.25">
      <c r="C5491" s="11">
        <v>43210</v>
      </c>
      <c r="D5491" s="4" t="s">
        <v>42</v>
      </c>
      <c r="E5491" s="12">
        <v>187</v>
      </c>
      <c r="F5491" s="12"/>
      <c r="G5491" s="12">
        <v>50</v>
      </c>
    </row>
    <row r="5492" spans="3:7" ht="30" x14ac:dyDescent="0.25">
      <c r="C5492" s="13">
        <v>43210</v>
      </c>
      <c r="D5492" s="5" t="s">
        <v>224</v>
      </c>
      <c r="E5492" s="14">
        <v>1577</v>
      </c>
      <c r="F5492" s="14"/>
      <c r="G5492" s="14">
        <v>20</v>
      </c>
    </row>
    <row r="5493" spans="3:7" ht="30" x14ac:dyDescent="0.25">
      <c r="C5493" s="11">
        <v>43210</v>
      </c>
      <c r="D5493" s="4" t="s">
        <v>44</v>
      </c>
      <c r="E5493" s="12">
        <v>188</v>
      </c>
      <c r="F5493" s="12"/>
      <c r="G5493" s="12">
        <v>50</v>
      </c>
    </row>
    <row r="5494" spans="3:7" ht="45" x14ac:dyDescent="0.25">
      <c r="C5494" s="13">
        <v>43210</v>
      </c>
      <c r="D5494" s="5" t="s">
        <v>46</v>
      </c>
      <c r="E5494" s="14">
        <v>331</v>
      </c>
      <c r="F5494" s="14"/>
      <c r="G5494" s="14">
        <v>6</v>
      </c>
    </row>
    <row r="5495" spans="3:7" ht="45" x14ac:dyDescent="0.25">
      <c r="C5495" s="11">
        <v>43210</v>
      </c>
      <c r="D5495" s="4" t="s">
        <v>147</v>
      </c>
      <c r="E5495" s="12">
        <v>334</v>
      </c>
      <c r="F5495" s="12"/>
      <c r="G5495" s="12">
        <v>5</v>
      </c>
    </row>
    <row r="5496" spans="3:7" ht="45" x14ac:dyDescent="0.25">
      <c r="C5496" s="13">
        <v>43210</v>
      </c>
      <c r="D5496" s="5" t="s">
        <v>148</v>
      </c>
      <c r="E5496" s="14">
        <v>333</v>
      </c>
      <c r="F5496" s="14"/>
      <c r="G5496" s="14">
        <v>6</v>
      </c>
    </row>
    <row r="5497" spans="3:7" ht="45" x14ac:dyDescent="0.25">
      <c r="C5497" s="11">
        <v>43210</v>
      </c>
      <c r="D5497" s="4" t="s">
        <v>232</v>
      </c>
      <c r="E5497" s="12">
        <v>332</v>
      </c>
      <c r="F5497" s="12"/>
      <c r="G5497" s="12">
        <v>5</v>
      </c>
    </row>
    <row r="5498" spans="3:7" x14ac:dyDescent="0.25">
      <c r="C5498" s="13">
        <v>43210</v>
      </c>
      <c r="D5498" s="5" t="s">
        <v>90</v>
      </c>
      <c r="E5498" s="14">
        <v>1467</v>
      </c>
      <c r="F5498" s="14"/>
      <c r="G5498" s="14">
        <v>1</v>
      </c>
    </row>
    <row r="5499" spans="3:7" x14ac:dyDescent="0.25">
      <c r="C5499" s="11">
        <v>43210</v>
      </c>
      <c r="D5499" s="4" t="s">
        <v>90</v>
      </c>
      <c r="E5499" s="12">
        <v>1467</v>
      </c>
      <c r="F5499" s="12"/>
      <c r="G5499" s="12">
        <v>5</v>
      </c>
    </row>
    <row r="5500" spans="3:7" ht="30" x14ac:dyDescent="0.25">
      <c r="C5500" s="13">
        <v>43210</v>
      </c>
      <c r="D5500" s="5" t="s">
        <v>241</v>
      </c>
      <c r="E5500" s="14">
        <v>2269</v>
      </c>
      <c r="F5500" s="14"/>
      <c r="G5500" s="14">
        <v>6</v>
      </c>
    </row>
    <row r="5501" spans="3:7" ht="30" x14ac:dyDescent="0.25">
      <c r="C5501" s="11">
        <v>43210</v>
      </c>
      <c r="D5501" s="4" t="s">
        <v>58</v>
      </c>
      <c r="E5501" s="12">
        <v>8824</v>
      </c>
      <c r="F5501" s="12"/>
      <c r="G5501" s="12">
        <v>2</v>
      </c>
    </row>
    <row r="5502" spans="3:7" ht="30" x14ac:dyDescent="0.25">
      <c r="C5502" s="13">
        <v>43210</v>
      </c>
      <c r="D5502" s="5" t="s">
        <v>59</v>
      </c>
      <c r="E5502" s="14">
        <v>8823</v>
      </c>
      <c r="F5502" s="14"/>
      <c r="G5502" s="14">
        <v>2</v>
      </c>
    </row>
    <row r="5503" spans="3:7" x14ac:dyDescent="0.25">
      <c r="C5503" s="11">
        <v>43210</v>
      </c>
      <c r="D5503" s="4" t="s">
        <v>8</v>
      </c>
      <c r="E5503" s="12">
        <v>7094</v>
      </c>
      <c r="F5503" s="12"/>
      <c r="G5503" s="12">
        <v>1</v>
      </c>
    </row>
    <row r="5504" spans="3:7" x14ac:dyDescent="0.25">
      <c r="C5504" s="13">
        <v>43210</v>
      </c>
      <c r="D5504" s="5" t="s">
        <v>60</v>
      </c>
      <c r="E5504" s="14">
        <v>7085</v>
      </c>
      <c r="F5504" s="14"/>
      <c r="G5504" s="14">
        <v>1</v>
      </c>
    </row>
    <row r="5505" spans="3:7" ht="30" x14ac:dyDescent="0.25">
      <c r="C5505" s="11">
        <v>43210</v>
      </c>
      <c r="D5505" s="4" t="s">
        <v>5</v>
      </c>
      <c r="E5505" s="12">
        <v>1445</v>
      </c>
      <c r="F5505" s="12"/>
      <c r="G5505" s="12">
        <v>1000</v>
      </c>
    </row>
    <row r="5506" spans="3:7" ht="45" x14ac:dyDescent="0.25">
      <c r="C5506" s="13">
        <v>43210</v>
      </c>
      <c r="D5506" s="5" t="s">
        <v>9</v>
      </c>
      <c r="E5506" s="14">
        <v>180</v>
      </c>
      <c r="F5506" s="14"/>
      <c r="G5506" s="14">
        <v>5</v>
      </c>
    </row>
    <row r="5507" spans="3:7" ht="30" x14ac:dyDescent="0.25">
      <c r="C5507" s="11">
        <v>43210</v>
      </c>
      <c r="D5507" s="4" t="s">
        <v>32</v>
      </c>
      <c r="E5507" s="12">
        <v>4523</v>
      </c>
      <c r="F5507" s="12"/>
      <c r="G5507" s="12">
        <v>10</v>
      </c>
    </row>
    <row r="5508" spans="3:7" ht="45" x14ac:dyDescent="0.25">
      <c r="C5508" s="13">
        <v>43210</v>
      </c>
      <c r="D5508" s="5" t="s">
        <v>19</v>
      </c>
      <c r="E5508" s="14">
        <v>5709</v>
      </c>
      <c r="F5508" s="14"/>
      <c r="G5508" s="14">
        <v>3</v>
      </c>
    </row>
    <row r="5509" spans="3:7" ht="30" x14ac:dyDescent="0.25">
      <c r="C5509" s="11">
        <v>43210</v>
      </c>
      <c r="D5509" s="4" t="s">
        <v>167</v>
      </c>
      <c r="E5509" s="12">
        <v>1587</v>
      </c>
      <c r="F5509" s="12"/>
      <c r="G5509" s="12">
        <v>2</v>
      </c>
    </row>
    <row r="5510" spans="3:7" ht="30" x14ac:dyDescent="0.25">
      <c r="C5510" s="13">
        <v>43210</v>
      </c>
      <c r="D5510" s="5" t="s">
        <v>18</v>
      </c>
      <c r="E5510" s="14">
        <v>726</v>
      </c>
      <c r="F5510" s="14"/>
      <c r="G5510" s="14">
        <v>1</v>
      </c>
    </row>
    <row r="5511" spans="3:7" x14ac:dyDescent="0.25">
      <c r="C5511" s="11">
        <v>43210</v>
      </c>
      <c r="D5511" s="4" t="s">
        <v>201</v>
      </c>
      <c r="E5511" s="12">
        <v>8764</v>
      </c>
      <c r="F5511" s="12"/>
      <c r="G5511" s="12">
        <v>2</v>
      </c>
    </row>
    <row r="5512" spans="3:7" ht="30" x14ac:dyDescent="0.25">
      <c r="C5512" s="13">
        <v>43210</v>
      </c>
      <c r="D5512" s="5" t="s">
        <v>242</v>
      </c>
      <c r="E5512" s="14">
        <v>276</v>
      </c>
      <c r="F5512" s="14"/>
      <c r="G5512" s="14">
        <v>1</v>
      </c>
    </row>
    <row r="5513" spans="3:7" ht="45" x14ac:dyDescent="0.25">
      <c r="C5513" s="11">
        <v>43210</v>
      </c>
      <c r="D5513" s="4" t="s">
        <v>64</v>
      </c>
      <c r="E5513" s="12">
        <v>7623</v>
      </c>
      <c r="F5513" s="12"/>
      <c r="G5513" s="12">
        <v>6</v>
      </c>
    </row>
    <row r="5514" spans="3:7" ht="30" x14ac:dyDescent="0.25">
      <c r="C5514" s="13">
        <v>43210</v>
      </c>
      <c r="D5514" s="5" t="s">
        <v>238</v>
      </c>
      <c r="E5514" s="14">
        <v>4519</v>
      </c>
      <c r="F5514" s="14"/>
      <c r="G5514" s="14">
        <v>4</v>
      </c>
    </row>
    <row r="5515" spans="3:7" ht="30" x14ac:dyDescent="0.25">
      <c r="C5515" s="11">
        <v>43210</v>
      </c>
      <c r="D5515" s="4" t="s">
        <v>239</v>
      </c>
      <c r="E5515" s="12">
        <v>615</v>
      </c>
      <c r="F5515" s="12"/>
      <c r="G5515" s="12">
        <v>1</v>
      </c>
    </row>
    <row r="5516" spans="3:7" ht="30" x14ac:dyDescent="0.25">
      <c r="C5516" s="13">
        <v>43210</v>
      </c>
      <c r="D5516" s="5" t="s">
        <v>240</v>
      </c>
      <c r="E5516" s="14">
        <v>4520</v>
      </c>
      <c r="F5516" s="14"/>
      <c r="G5516" s="14">
        <v>7</v>
      </c>
    </row>
    <row r="5517" spans="3:7" ht="30" x14ac:dyDescent="0.25">
      <c r="C5517" s="11">
        <v>43209</v>
      </c>
      <c r="D5517" s="4" t="s">
        <v>21</v>
      </c>
      <c r="E5517" s="12">
        <v>4864</v>
      </c>
      <c r="F5517" s="12"/>
      <c r="G5517" s="12">
        <v>2</v>
      </c>
    </row>
    <row r="5518" spans="3:7" ht="30" x14ac:dyDescent="0.25">
      <c r="C5518" s="13">
        <v>43209</v>
      </c>
      <c r="D5518" s="5" t="s">
        <v>292</v>
      </c>
      <c r="E5518" s="14">
        <v>3627</v>
      </c>
      <c r="F5518" s="14"/>
      <c r="G5518" s="14">
        <v>1</v>
      </c>
    </row>
    <row r="5519" spans="3:7" ht="30" x14ac:dyDescent="0.25">
      <c r="C5519" s="11">
        <v>43209</v>
      </c>
      <c r="D5519" s="4" t="s">
        <v>293</v>
      </c>
      <c r="E5519" s="12">
        <v>3626</v>
      </c>
      <c r="F5519" s="12"/>
      <c r="G5519" s="12">
        <v>1</v>
      </c>
    </row>
    <row r="5520" spans="3:7" ht="30" x14ac:dyDescent="0.25">
      <c r="C5520" s="13">
        <v>43209</v>
      </c>
      <c r="D5520" s="5" t="s">
        <v>99</v>
      </c>
      <c r="E5520" s="14">
        <v>4275</v>
      </c>
      <c r="F5520" s="14"/>
      <c r="G5520" s="14">
        <v>5</v>
      </c>
    </row>
    <row r="5521" spans="3:7" ht="30" x14ac:dyDescent="0.25">
      <c r="C5521" s="11">
        <v>43209</v>
      </c>
      <c r="D5521" s="4" t="s">
        <v>126</v>
      </c>
      <c r="E5521" s="12">
        <v>4738</v>
      </c>
      <c r="F5521" s="12"/>
      <c r="G5521" s="12">
        <v>1</v>
      </c>
    </row>
    <row r="5522" spans="3:7" ht="30" x14ac:dyDescent="0.25">
      <c r="C5522" s="13">
        <v>43209</v>
      </c>
      <c r="D5522" s="5" t="s">
        <v>294</v>
      </c>
      <c r="E5522" s="14">
        <v>1554</v>
      </c>
      <c r="F5522" s="14"/>
      <c r="G5522" s="14">
        <v>1</v>
      </c>
    </row>
    <row r="5523" spans="3:7" ht="30" x14ac:dyDescent="0.25">
      <c r="C5523" s="11">
        <v>43209</v>
      </c>
      <c r="D5523" s="4" t="s">
        <v>44</v>
      </c>
      <c r="E5523" s="12">
        <v>188</v>
      </c>
      <c r="F5523" s="12"/>
      <c r="G5523" s="12">
        <v>100</v>
      </c>
    </row>
    <row r="5524" spans="3:7" ht="30" x14ac:dyDescent="0.25">
      <c r="C5524" s="13">
        <v>43209</v>
      </c>
      <c r="D5524" s="5" t="s">
        <v>42</v>
      </c>
      <c r="E5524" s="14">
        <v>187</v>
      </c>
      <c r="F5524" s="14"/>
      <c r="G5524" s="14">
        <v>100</v>
      </c>
    </row>
    <row r="5525" spans="3:7" ht="30" x14ac:dyDescent="0.25">
      <c r="C5525" s="11">
        <v>43209</v>
      </c>
      <c r="D5525" s="4" t="s">
        <v>218</v>
      </c>
      <c r="E5525" s="12">
        <v>981</v>
      </c>
      <c r="F5525" s="12"/>
      <c r="G5525" s="12">
        <v>100</v>
      </c>
    </row>
    <row r="5526" spans="3:7" ht="30" x14ac:dyDescent="0.25">
      <c r="C5526" s="13">
        <v>43209</v>
      </c>
      <c r="D5526" s="5" t="s">
        <v>219</v>
      </c>
      <c r="E5526" s="14">
        <v>980</v>
      </c>
      <c r="F5526" s="14"/>
      <c r="G5526" s="14">
        <v>100</v>
      </c>
    </row>
    <row r="5527" spans="3:7" ht="30" x14ac:dyDescent="0.25">
      <c r="C5527" s="11">
        <v>43209</v>
      </c>
      <c r="D5527" s="4" t="s">
        <v>220</v>
      </c>
      <c r="E5527" s="12">
        <v>979</v>
      </c>
      <c r="F5527" s="12"/>
      <c r="G5527" s="12">
        <v>50</v>
      </c>
    </row>
    <row r="5528" spans="3:7" x14ac:dyDescent="0.25">
      <c r="C5528" s="13">
        <v>43209</v>
      </c>
      <c r="D5528" s="5" t="s">
        <v>103</v>
      </c>
      <c r="E5528" s="14">
        <v>7366</v>
      </c>
      <c r="F5528" s="14"/>
      <c r="G5528" s="14">
        <v>3</v>
      </c>
    </row>
    <row r="5529" spans="3:7" ht="30" x14ac:dyDescent="0.25">
      <c r="C5529" s="11">
        <v>43209</v>
      </c>
      <c r="D5529" s="4" t="s">
        <v>65</v>
      </c>
      <c r="E5529" s="12">
        <v>256</v>
      </c>
      <c r="F5529" s="12"/>
      <c r="G5529" s="12">
        <v>1</v>
      </c>
    </row>
    <row r="5530" spans="3:7" ht="30" x14ac:dyDescent="0.25">
      <c r="C5530" s="13">
        <v>43209</v>
      </c>
      <c r="D5530" s="5" t="s">
        <v>65</v>
      </c>
      <c r="E5530" s="14">
        <v>256</v>
      </c>
      <c r="F5530" s="14"/>
      <c r="G5530" s="14">
        <v>1</v>
      </c>
    </row>
    <row r="5531" spans="3:7" ht="30" x14ac:dyDescent="0.25">
      <c r="C5531" s="11">
        <v>43209</v>
      </c>
      <c r="D5531" s="4" t="s">
        <v>65</v>
      </c>
      <c r="E5531" s="12">
        <v>256</v>
      </c>
      <c r="F5531" s="12"/>
      <c r="G5531" s="12">
        <v>1</v>
      </c>
    </row>
    <row r="5532" spans="3:7" ht="30" x14ac:dyDescent="0.25">
      <c r="C5532" s="13">
        <v>43209</v>
      </c>
      <c r="D5532" s="5" t="s">
        <v>65</v>
      </c>
      <c r="E5532" s="14">
        <v>256</v>
      </c>
      <c r="F5532" s="14">
        <v>2</v>
      </c>
      <c r="G5532" s="14"/>
    </row>
    <row r="5533" spans="3:7" ht="30" x14ac:dyDescent="0.25">
      <c r="C5533" s="11">
        <v>43209</v>
      </c>
      <c r="D5533" s="4" t="s">
        <v>65</v>
      </c>
      <c r="E5533" s="12">
        <v>256</v>
      </c>
      <c r="F5533" s="12">
        <v>2</v>
      </c>
      <c r="G5533" s="12"/>
    </row>
    <row r="5534" spans="3:7" ht="30" x14ac:dyDescent="0.25">
      <c r="C5534" s="13">
        <v>43209</v>
      </c>
      <c r="D5534" s="5" t="s">
        <v>65</v>
      </c>
      <c r="E5534" s="14">
        <v>256</v>
      </c>
      <c r="F5534" s="14">
        <v>2</v>
      </c>
      <c r="G5534" s="14"/>
    </row>
    <row r="5535" spans="3:7" ht="30" x14ac:dyDescent="0.25">
      <c r="C5535" s="11">
        <v>43209</v>
      </c>
      <c r="D5535" s="4" t="s">
        <v>271</v>
      </c>
      <c r="E5535" s="12">
        <v>3625</v>
      </c>
      <c r="F5535" s="12"/>
      <c r="G5535" s="12">
        <v>1</v>
      </c>
    </row>
    <row r="5536" spans="3:7" ht="30" x14ac:dyDescent="0.25">
      <c r="C5536" s="13">
        <v>43209</v>
      </c>
      <c r="D5536" s="5" t="s">
        <v>126</v>
      </c>
      <c r="E5536" s="14">
        <v>4738</v>
      </c>
      <c r="F5536" s="14">
        <v>120</v>
      </c>
      <c r="G5536" s="14"/>
    </row>
    <row r="5537" spans="3:7" ht="30" x14ac:dyDescent="0.25">
      <c r="C5537" s="11">
        <v>43209</v>
      </c>
      <c r="D5537" s="4" t="s">
        <v>65</v>
      </c>
      <c r="E5537" s="12">
        <v>256</v>
      </c>
      <c r="F5537" s="12"/>
      <c r="G5537" s="12">
        <v>4</v>
      </c>
    </row>
    <row r="5538" spans="3:7" ht="30" x14ac:dyDescent="0.25">
      <c r="C5538" s="13">
        <v>43209</v>
      </c>
      <c r="D5538" s="5" t="s">
        <v>65</v>
      </c>
      <c r="E5538" s="14">
        <v>256</v>
      </c>
      <c r="F5538" s="14">
        <v>10</v>
      </c>
      <c r="G5538" s="14"/>
    </row>
    <row r="5539" spans="3:7" x14ac:dyDescent="0.25">
      <c r="C5539" s="11">
        <v>43209</v>
      </c>
      <c r="D5539" s="4" t="s">
        <v>90</v>
      </c>
      <c r="E5539" s="12">
        <v>1467</v>
      </c>
      <c r="F5539" s="12">
        <v>12</v>
      </c>
      <c r="G5539" s="12"/>
    </row>
    <row r="5540" spans="3:7" ht="30" x14ac:dyDescent="0.25">
      <c r="C5540" s="13">
        <v>43209</v>
      </c>
      <c r="D5540" s="5" t="s">
        <v>71</v>
      </c>
      <c r="E5540" s="14">
        <v>1435</v>
      </c>
      <c r="F5540" s="14">
        <v>30</v>
      </c>
      <c r="G5540" s="14"/>
    </row>
    <row r="5541" spans="3:7" x14ac:dyDescent="0.25">
      <c r="C5541" s="11">
        <v>43209</v>
      </c>
      <c r="D5541" s="4" t="s">
        <v>91</v>
      </c>
      <c r="E5541" s="12">
        <v>1465</v>
      </c>
      <c r="F5541" s="12">
        <v>10</v>
      </c>
      <c r="G5541" s="12"/>
    </row>
    <row r="5542" spans="3:7" ht="45" x14ac:dyDescent="0.25">
      <c r="C5542" s="13">
        <v>43209</v>
      </c>
      <c r="D5542" s="5" t="s">
        <v>253</v>
      </c>
      <c r="E5542" s="14">
        <v>482</v>
      </c>
      <c r="F5542" s="14">
        <v>3</v>
      </c>
      <c r="G5542" s="14"/>
    </row>
    <row r="5543" spans="3:7" x14ac:dyDescent="0.25">
      <c r="C5543" s="11">
        <v>43209</v>
      </c>
      <c r="D5543" s="4" t="s">
        <v>170</v>
      </c>
      <c r="E5543" s="12">
        <v>1906</v>
      </c>
      <c r="F5543" s="12">
        <v>6</v>
      </c>
      <c r="G5543" s="12"/>
    </row>
    <row r="5544" spans="3:7" x14ac:dyDescent="0.25">
      <c r="C5544" s="13">
        <v>43209</v>
      </c>
      <c r="D5544" s="5" t="s">
        <v>295</v>
      </c>
      <c r="E5544" s="14">
        <v>400</v>
      </c>
      <c r="F5544" s="14">
        <v>2</v>
      </c>
      <c r="G5544" s="14"/>
    </row>
    <row r="5545" spans="3:7" ht="45" x14ac:dyDescent="0.25">
      <c r="C5545" s="11">
        <v>43209</v>
      </c>
      <c r="D5545" s="4" t="s">
        <v>232</v>
      </c>
      <c r="E5545" s="12">
        <v>332</v>
      </c>
      <c r="F5545" s="12"/>
      <c r="G5545" s="12">
        <v>2</v>
      </c>
    </row>
    <row r="5546" spans="3:7" ht="45" x14ac:dyDescent="0.25">
      <c r="C5546" s="13">
        <v>43209</v>
      </c>
      <c r="D5546" s="5" t="s">
        <v>232</v>
      </c>
      <c r="E5546" s="14">
        <v>332</v>
      </c>
      <c r="F5546" s="14">
        <v>12</v>
      </c>
      <c r="G5546" s="14"/>
    </row>
    <row r="5547" spans="3:7" ht="30" x14ac:dyDescent="0.25">
      <c r="C5547" s="11">
        <v>43209</v>
      </c>
      <c r="D5547" s="4" t="s">
        <v>65</v>
      </c>
      <c r="E5547" s="12">
        <v>256</v>
      </c>
      <c r="F5547" s="12"/>
      <c r="G5547" s="12">
        <v>12</v>
      </c>
    </row>
    <row r="5548" spans="3:7" ht="30" x14ac:dyDescent="0.25">
      <c r="C5548" s="13">
        <v>43209</v>
      </c>
      <c r="D5548" s="5" t="s">
        <v>65</v>
      </c>
      <c r="E5548" s="14">
        <v>256</v>
      </c>
      <c r="F5548" s="14">
        <v>24</v>
      </c>
      <c r="G5548" s="14"/>
    </row>
    <row r="5549" spans="3:7" ht="30" x14ac:dyDescent="0.25">
      <c r="C5549" s="11">
        <v>43209</v>
      </c>
      <c r="D5549" s="4" t="s">
        <v>77</v>
      </c>
      <c r="E5549" s="12">
        <v>1428</v>
      </c>
      <c r="F5549" s="12"/>
      <c r="G5549" s="12">
        <v>30</v>
      </c>
    </row>
    <row r="5550" spans="3:7" ht="30" x14ac:dyDescent="0.25">
      <c r="C5550" s="13">
        <v>43209</v>
      </c>
      <c r="D5550" s="5" t="s">
        <v>76</v>
      </c>
      <c r="E5550" s="14">
        <v>1429</v>
      </c>
      <c r="F5550" s="14"/>
      <c r="G5550" s="14">
        <v>20</v>
      </c>
    </row>
    <row r="5551" spans="3:7" x14ac:dyDescent="0.25">
      <c r="C5551" s="11">
        <v>43209</v>
      </c>
      <c r="D5551" s="4" t="s">
        <v>230</v>
      </c>
      <c r="E5551" s="12">
        <v>7359</v>
      </c>
      <c r="F5551" s="12"/>
      <c r="G5551" s="12">
        <v>3</v>
      </c>
    </row>
    <row r="5552" spans="3:7" ht="45" x14ac:dyDescent="0.25">
      <c r="C5552" s="13">
        <v>43209</v>
      </c>
      <c r="D5552" s="5" t="s">
        <v>191</v>
      </c>
      <c r="E5552" s="14">
        <v>304</v>
      </c>
      <c r="F5552" s="14"/>
      <c r="G5552" s="14">
        <v>1</v>
      </c>
    </row>
    <row r="5553" spans="3:7" ht="75" x14ac:dyDescent="0.25">
      <c r="C5553" s="11">
        <v>43209</v>
      </c>
      <c r="D5553" s="4" t="s">
        <v>84</v>
      </c>
      <c r="E5553" s="12">
        <v>462</v>
      </c>
      <c r="F5553" s="12"/>
      <c r="G5553" s="12">
        <v>1</v>
      </c>
    </row>
    <row r="5554" spans="3:7" x14ac:dyDescent="0.25">
      <c r="C5554" s="13">
        <v>43209</v>
      </c>
      <c r="D5554" s="5" t="s">
        <v>90</v>
      </c>
      <c r="E5554" s="14">
        <v>1467</v>
      </c>
      <c r="F5554" s="14">
        <v>14</v>
      </c>
      <c r="G5554" s="14"/>
    </row>
    <row r="5555" spans="3:7" ht="30" x14ac:dyDescent="0.25">
      <c r="C5555" s="11">
        <v>43209</v>
      </c>
      <c r="D5555" s="4" t="s">
        <v>212</v>
      </c>
      <c r="E5555" s="12">
        <v>1298</v>
      </c>
      <c r="F5555" s="12"/>
      <c r="G5555" s="12">
        <v>1</v>
      </c>
    </row>
    <row r="5556" spans="3:7" x14ac:dyDescent="0.25">
      <c r="C5556" s="13">
        <v>43208</v>
      </c>
      <c r="D5556" s="5" t="s">
        <v>103</v>
      </c>
      <c r="E5556" s="14">
        <v>7366</v>
      </c>
      <c r="F5556" s="14"/>
      <c r="G5556" s="14">
        <v>1</v>
      </c>
    </row>
    <row r="5557" spans="3:7" ht="30" x14ac:dyDescent="0.25">
      <c r="C5557" s="11">
        <v>43208</v>
      </c>
      <c r="D5557" s="4" t="s">
        <v>76</v>
      </c>
      <c r="E5557" s="12">
        <v>1429</v>
      </c>
      <c r="F5557" s="12"/>
      <c r="G5557" s="12">
        <v>2</v>
      </c>
    </row>
    <row r="5558" spans="3:7" ht="30" x14ac:dyDescent="0.25">
      <c r="C5558" s="13">
        <v>43208</v>
      </c>
      <c r="D5558" s="5" t="s">
        <v>199</v>
      </c>
      <c r="E5558" s="14">
        <v>676</v>
      </c>
      <c r="F5558" s="14"/>
      <c r="G5558" s="14">
        <v>1</v>
      </c>
    </row>
    <row r="5559" spans="3:7" ht="30" x14ac:dyDescent="0.25">
      <c r="C5559" s="11">
        <v>43208</v>
      </c>
      <c r="D5559" s="4" t="s">
        <v>195</v>
      </c>
      <c r="E5559" s="12">
        <v>8314</v>
      </c>
      <c r="F5559" s="12"/>
      <c r="G5559" s="12">
        <v>1</v>
      </c>
    </row>
    <row r="5560" spans="3:7" ht="30" x14ac:dyDescent="0.25">
      <c r="C5560" s="13">
        <v>43208</v>
      </c>
      <c r="D5560" s="5" t="s">
        <v>197</v>
      </c>
      <c r="E5560" s="14">
        <v>678</v>
      </c>
      <c r="F5560" s="14"/>
      <c r="G5560" s="14">
        <v>1</v>
      </c>
    </row>
    <row r="5561" spans="3:7" ht="30" x14ac:dyDescent="0.25">
      <c r="C5561" s="11">
        <v>43208</v>
      </c>
      <c r="D5561" s="4" t="s">
        <v>198</v>
      </c>
      <c r="E5561" s="12">
        <v>681</v>
      </c>
      <c r="F5561" s="12"/>
      <c r="G5561" s="12">
        <v>1</v>
      </c>
    </row>
    <row r="5562" spans="3:7" ht="45" x14ac:dyDescent="0.25">
      <c r="C5562" s="13">
        <v>43208</v>
      </c>
      <c r="D5562" s="5" t="s">
        <v>200</v>
      </c>
      <c r="E5562" s="14">
        <v>680</v>
      </c>
      <c r="F5562" s="14"/>
      <c r="G5562" s="14">
        <v>1</v>
      </c>
    </row>
    <row r="5563" spans="3:7" ht="30" x14ac:dyDescent="0.25">
      <c r="C5563" s="11">
        <v>43208</v>
      </c>
      <c r="D5563" s="4" t="s">
        <v>196</v>
      </c>
      <c r="E5563" s="12">
        <v>705</v>
      </c>
      <c r="F5563" s="12"/>
      <c r="G5563" s="12">
        <v>1</v>
      </c>
    </row>
    <row r="5564" spans="3:7" ht="45" x14ac:dyDescent="0.25">
      <c r="C5564" s="13">
        <v>43208</v>
      </c>
      <c r="D5564" s="5" t="s">
        <v>202</v>
      </c>
      <c r="E5564" s="14">
        <v>693</v>
      </c>
      <c r="F5564" s="14"/>
      <c r="G5564" s="14">
        <v>1</v>
      </c>
    </row>
    <row r="5565" spans="3:7" ht="45" x14ac:dyDescent="0.25">
      <c r="C5565" s="11">
        <v>43208</v>
      </c>
      <c r="D5565" s="4" t="s">
        <v>89</v>
      </c>
      <c r="E5565" s="12">
        <v>155</v>
      </c>
      <c r="F5565" s="12"/>
      <c r="G5565" s="12">
        <v>1</v>
      </c>
    </row>
    <row r="5566" spans="3:7" ht="30" x14ac:dyDescent="0.25">
      <c r="C5566" s="13">
        <v>43208</v>
      </c>
      <c r="D5566" s="5" t="s">
        <v>100</v>
      </c>
      <c r="E5566" s="14" t="s">
        <v>101</v>
      </c>
      <c r="F5566" s="14"/>
      <c r="G5566" s="14">
        <v>1</v>
      </c>
    </row>
    <row r="5567" spans="3:7" x14ac:dyDescent="0.25">
      <c r="C5567" s="11">
        <v>43208</v>
      </c>
      <c r="D5567" s="4" t="s">
        <v>128</v>
      </c>
      <c r="E5567" s="12">
        <v>7358</v>
      </c>
      <c r="F5567" s="12"/>
      <c r="G5567" s="12">
        <v>1</v>
      </c>
    </row>
    <row r="5568" spans="3:7" ht="30" x14ac:dyDescent="0.25">
      <c r="C5568" s="13">
        <v>43208</v>
      </c>
      <c r="D5568" s="5" t="s">
        <v>82</v>
      </c>
      <c r="E5568" s="14">
        <v>715</v>
      </c>
      <c r="F5568" s="14"/>
      <c r="G5568" s="14">
        <v>1</v>
      </c>
    </row>
    <row r="5569" spans="3:7" x14ac:dyDescent="0.25">
      <c r="C5569" s="11">
        <v>43208</v>
      </c>
      <c r="D5569" s="4" t="s">
        <v>90</v>
      </c>
      <c r="E5569" s="12">
        <v>1467</v>
      </c>
      <c r="F5569" s="12"/>
      <c r="G5569" s="12">
        <v>3</v>
      </c>
    </row>
    <row r="5570" spans="3:7" ht="45" x14ac:dyDescent="0.25">
      <c r="C5570" s="13">
        <v>43208</v>
      </c>
      <c r="D5570" s="5" t="s">
        <v>288</v>
      </c>
      <c r="E5570" s="14">
        <v>434</v>
      </c>
      <c r="F5570" s="14">
        <v>12</v>
      </c>
      <c r="G5570" s="14"/>
    </row>
    <row r="5571" spans="3:7" ht="45" x14ac:dyDescent="0.25">
      <c r="C5571" s="11">
        <v>43208</v>
      </c>
      <c r="D5571" s="4" t="s">
        <v>88</v>
      </c>
      <c r="E5571" s="12">
        <v>4277</v>
      </c>
      <c r="F5571" s="12"/>
      <c r="G5571" s="12">
        <v>1</v>
      </c>
    </row>
    <row r="5572" spans="3:7" x14ac:dyDescent="0.25">
      <c r="C5572" s="13">
        <v>43208</v>
      </c>
      <c r="D5572" s="5" t="s">
        <v>203</v>
      </c>
      <c r="E5572" s="14">
        <v>7080</v>
      </c>
      <c r="F5572" s="14"/>
      <c r="G5572" s="14">
        <v>1</v>
      </c>
    </row>
    <row r="5573" spans="3:7" x14ac:dyDescent="0.25">
      <c r="C5573" s="11">
        <v>43208</v>
      </c>
      <c r="D5573" s="4" t="s">
        <v>127</v>
      </c>
      <c r="E5573" s="12">
        <v>7360</v>
      </c>
      <c r="F5573" s="12"/>
      <c r="G5573" s="12">
        <v>1</v>
      </c>
    </row>
    <row r="5574" spans="3:7" x14ac:dyDescent="0.25">
      <c r="C5574" s="13">
        <v>43208</v>
      </c>
      <c r="D5574" s="5" t="s">
        <v>83</v>
      </c>
      <c r="E5574" s="14">
        <v>842</v>
      </c>
      <c r="F5574" s="14"/>
      <c r="G5574" s="14">
        <v>1</v>
      </c>
    </row>
    <row r="5575" spans="3:7" ht="60" x14ac:dyDescent="0.25">
      <c r="C5575" s="11">
        <v>43208</v>
      </c>
      <c r="D5575" s="4" t="s">
        <v>81</v>
      </c>
      <c r="E5575" s="12">
        <v>8957</v>
      </c>
      <c r="F5575" s="12"/>
      <c r="G5575" s="12">
        <v>1</v>
      </c>
    </row>
    <row r="5576" spans="3:7" ht="45" x14ac:dyDescent="0.25">
      <c r="C5576" s="13">
        <v>43208</v>
      </c>
      <c r="D5576" s="5" t="s">
        <v>191</v>
      </c>
      <c r="E5576" s="14">
        <v>304</v>
      </c>
      <c r="F5576" s="14"/>
      <c r="G5576" s="14">
        <v>1</v>
      </c>
    </row>
    <row r="5577" spans="3:7" ht="45" x14ac:dyDescent="0.25">
      <c r="C5577" s="11">
        <v>43208</v>
      </c>
      <c r="D5577" s="4" t="s">
        <v>89</v>
      </c>
      <c r="E5577" s="12">
        <v>155</v>
      </c>
      <c r="F5577" s="12"/>
      <c r="G5577" s="12">
        <v>2</v>
      </c>
    </row>
    <row r="5578" spans="3:7" ht="45" x14ac:dyDescent="0.25">
      <c r="C5578" s="13">
        <v>43208</v>
      </c>
      <c r="D5578" s="5" t="s">
        <v>47</v>
      </c>
      <c r="E5578" s="14">
        <v>9089</v>
      </c>
      <c r="F5578" s="14"/>
      <c r="G5578" s="14">
        <v>3</v>
      </c>
    </row>
    <row r="5579" spans="3:7" ht="30" x14ac:dyDescent="0.25">
      <c r="C5579" s="11">
        <v>43208</v>
      </c>
      <c r="D5579" s="4" t="s">
        <v>296</v>
      </c>
      <c r="E5579" s="12">
        <v>8686</v>
      </c>
      <c r="F5579" s="12"/>
      <c r="G5579" s="12">
        <v>3</v>
      </c>
    </row>
    <row r="5580" spans="3:7" x14ac:dyDescent="0.25">
      <c r="C5580" s="13">
        <v>43208</v>
      </c>
      <c r="D5580" s="5" t="s">
        <v>201</v>
      </c>
      <c r="E5580" s="14">
        <v>8764</v>
      </c>
      <c r="F5580" s="14"/>
      <c r="G5580" s="14">
        <v>1</v>
      </c>
    </row>
    <row r="5581" spans="3:7" ht="30" x14ac:dyDescent="0.25">
      <c r="C5581" s="11">
        <v>43208</v>
      </c>
      <c r="D5581" s="4" t="s">
        <v>296</v>
      </c>
      <c r="E5581" s="12">
        <v>8686</v>
      </c>
      <c r="F5581" s="12">
        <v>6</v>
      </c>
      <c r="G5581" s="12"/>
    </row>
    <row r="5582" spans="3:7" ht="45" x14ac:dyDescent="0.25">
      <c r="C5582" s="13">
        <v>43208</v>
      </c>
      <c r="D5582" s="5" t="s">
        <v>47</v>
      </c>
      <c r="E5582" s="14">
        <v>9089</v>
      </c>
      <c r="F5582" s="14">
        <v>6</v>
      </c>
      <c r="G5582" s="14"/>
    </row>
    <row r="5583" spans="3:7" ht="30" x14ac:dyDescent="0.25">
      <c r="C5583" s="11">
        <v>43208</v>
      </c>
      <c r="D5583" s="4" t="s">
        <v>297</v>
      </c>
      <c r="E5583" s="12">
        <v>2031</v>
      </c>
      <c r="F5583" s="12"/>
      <c r="G5583" s="12">
        <v>2</v>
      </c>
    </row>
    <row r="5584" spans="3:7" ht="30" x14ac:dyDescent="0.25">
      <c r="C5584" s="13">
        <v>43208</v>
      </c>
      <c r="D5584" s="5" t="s">
        <v>178</v>
      </c>
      <c r="E5584" s="14" t="s">
        <v>179</v>
      </c>
      <c r="F5584" s="14"/>
      <c r="G5584" s="14">
        <v>1</v>
      </c>
    </row>
    <row r="5585" spans="3:7" ht="30" x14ac:dyDescent="0.25">
      <c r="C5585" s="11">
        <v>43208</v>
      </c>
      <c r="D5585" s="4" t="s">
        <v>162</v>
      </c>
      <c r="E5585" s="12" t="s">
        <v>163</v>
      </c>
      <c r="F5585" s="12">
        <v>3</v>
      </c>
      <c r="G5585" s="12"/>
    </row>
    <row r="5586" spans="3:7" ht="30" x14ac:dyDescent="0.25">
      <c r="C5586" s="13">
        <v>43208</v>
      </c>
      <c r="D5586" s="5" t="s">
        <v>65</v>
      </c>
      <c r="E5586" s="14">
        <v>256</v>
      </c>
      <c r="F5586" s="14"/>
      <c r="G5586" s="14">
        <v>1</v>
      </c>
    </row>
    <row r="5587" spans="3:7" ht="30" x14ac:dyDescent="0.25">
      <c r="C5587" s="11">
        <v>43208</v>
      </c>
      <c r="D5587" s="4" t="s">
        <v>131</v>
      </c>
      <c r="E5587" s="12">
        <v>8310</v>
      </c>
      <c r="F5587" s="12"/>
      <c r="G5587" s="12">
        <v>1</v>
      </c>
    </row>
    <row r="5588" spans="3:7" x14ac:dyDescent="0.25">
      <c r="C5588" s="13">
        <v>43208</v>
      </c>
      <c r="D5588" s="5" t="s">
        <v>170</v>
      </c>
      <c r="E5588" s="14">
        <v>1906</v>
      </c>
      <c r="F5588" s="14"/>
      <c r="G5588" s="14">
        <v>1</v>
      </c>
    </row>
    <row r="5589" spans="3:7" x14ac:dyDescent="0.25">
      <c r="C5589" s="11">
        <v>43208</v>
      </c>
      <c r="D5589" s="4" t="s">
        <v>91</v>
      </c>
      <c r="E5589" s="12">
        <v>1465</v>
      </c>
      <c r="F5589" s="12"/>
      <c r="G5589" s="12">
        <v>2</v>
      </c>
    </row>
    <row r="5590" spans="3:7" ht="30" x14ac:dyDescent="0.25">
      <c r="C5590" s="13">
        <v>43208</v>
      </c>
      <c r="D5590" s="5" t="s">
        <v>92</v>
      </c>
      <c r="E5590" s="14">
        <v>1007</v>
      </c>
      <c r="F5590" s="14"/>
      <c r="G5590" s="14">
        <v>4</v>
      </c>
    </row>
    <row r="5591" spans="3:7" ht="30" x14ac:dyDescent="0.25">
      <c r="C5591" s="11">
        <v>43208</v>
      </c>
      <c r="D5591" s="4" t="s">
        <v>298</v>
      </c>
      <c r="E5591" s="12">
        <v>10057</v>
      </c>
      <c r="F5591" s="12"/>
      <c r="G5591" s="12">
        <v>4</v>
      </c>
    </row>
    <row r="5592" spans="3:7" ht="30" x14ac:dyDescent="0.25">
      <c r="C5592" s="13">
        <v>43208</v>
      </c>
      <c r="D5592" s="5" t="s">
        <v>299</v>
      </c>
      <c r="E5592" s="14">
        <v>1494</v>
      </c>
      <c r="F5592" s="14"/>
      <c r="G5592" s="14">
        <v>6</v>
      </c>
    </row>
    <row r="5593" spans="3:7" x14ac:dyDescent="0.25">
      <c r="C5593" s="11">
        <v>43208</v>
      </c>
      <c r="D5593" s="4" t="s">
        <v>270</v>
      </c>
      <c r="E5593" s="12">
        <v>3630</v>
      </c>
      <c r="F5593" s="12"/>
      <c r="G5593" s="12">
        <v>2</v>
      </c>
    </row>
    <row r="5594" spans="3:7" ht="45" x14ac:dyDescent="0.25">
      <c r="C5594" s="13">
        <v>43208</v>
      </c>
      <c r="D5594" s="5" t="s">
        <v>98</v>
      </c>
      <c r="E5594" s="14">
        <v>3629</v>
      </c>
      <c r="F5594" s="14"/>
      <c r="G5594" s="14">
        <v>2</v>
      </c>
    </row>
    <row r="5595" spans="3:7" ht="30" x14ac:dyDescent="0.25">
      <c r="C5595" s="11">
        <v>43208</v>
      </c>
      <c r="D5595" s="4" t="s">
        <v>259</v>
      </c>
      <c r="E5595" s="12">
        <v>644</v>
      </c>
      <c r="F5595" s="12"/>
      <c r="G5595" s="12">
        <v>1</v>
      </c>
    </row>
    <row r="5596" spans="3:7" x14ac:dyDescent="0.25">
      <c r="C5596" s="13">
        <v>43208</v>
      </c>
      <c r="D5596" s="5" t="s">
        <v>237</v>
      </c>
      <c r="E5596" s="14">
        <v>643</v>
      </c>
      <c r="F5596" s="14"/>
      <c r="G5596" s="14">
        <v>1</v>
      </c>
    </row>
    <row r="5597" spans="3:7" ht="30" x14ac:dyDescent="0.25">
      <c r="C5597" s="11">
        <v>43208</v>
      </c>
      <c r="D5597" s="4" t="s">
        <v>238</v>
      </c>
      <c r="E5597" s="12">
        <v>4519</v>
      </c>
      <c r="F5597" s="12"/>
      <c r="G5597" s="12">
        <v>3</v>
      </c>
    </row>
    <row r="5598" spans="3:7" ht="30" x14ac:dyDescent="0.25">
      <c r="C5598" s="13">
        <v>43208</v>
      </c>
      <c r="D5598" s="5" t="s">
        <v>240</v>
      </c>
      <c r="E5598" s="14">
        <v>4520</v>
      </c>
      <c r="F5598" s="14"/>
      <c r="G5598" s="14">
        <v>5</v>
      </c>
    </row>
    <row r="5599" spans="3:7" ht="30" x14ac:dyDescent="0.25">
      <c r="C5599" s="11">
        <v>43208</v>
      </c>
      <c r="D5599" s="4" t="s">
        <v>33</v>
      </c>
      <c r="E5599" s="12">
        <v>392</v>
      </c>
      <c r="F5599" s="12"/>
      <c r="G5599" s="12">
        <v>1</v>
      </c>
    </row>
    <row r="5600" spans="3:7" ht="30" x14ac:dyDescent="0.25">
      <c r="C5600" s="13">
        <v>43208</v>
      </c>
      <c r="D5600" s="5" t="s">
        <v>241</v>
      </c>
      <c r="E5600" s="14">
        <v>2269</v>
      </c>
      <c r="F5600" s="14"/>
      <c r="G5600" s="14">
        <v>1</v>
      </c>
    </row>
    <row r="5601" spans="3:7" ht="45" x14ac:dyDescent="0.25">
      <c r="C5601" s="11">
        <v>43208</v>
      </c>
      <c r="D5601" s="4" t="s">
        <v>221</v>
      </c>
      <c r="E5601" s="12">
        <v>4907</v>
      </c>
      <c r="F5601" s="12"/>
      <c r="G5601" s="12">
        <v>12</v>
      </c>
    </row>
    <row r="5602" spans="3:7" ht="45" x14ac:dyDescent="0.25">
      <c r="C5602" s="13">
        <v>43208</v>
      </c>
      <c r="D5602" s="5" t="s">
        <v>188</v>
      </c>
      <c r="E5602" s="14">
        <v>4910</v>
      </c>
      <c r="F5602" s="14"/>
      <c r="G5602" s="14">
        <v>12</v>
      </c>
    </row>
    <row r="5603" spans="3:7" x14ac:dyDescent="0.25">
      <c r="C5603" s="11">
        <v>43208</v>
      </c>
      <c r="D5603" s="4" t="s">
        <v>60</v>
      </c>
      <c r="E5603" s="12">
        <v>7085</v>
      </c>
      <c r="F5603" s="12"/>
      <c r="G5603" s="12">
        <v>4</v>
      </c>
    </row>
    <row r="5604" spans="3:7" ht="30" x14ac:dyDescent="0.25">
      <c r="C5604" s="13">
        <v>43208</v>
      </c>
      <c r="D5604" s="5" t="s">
        <v>62</v>
      </c>
      <c r="E5604" s="14">
        <v>1661</v>
      </c>
      <c r="F5604" s="14"/>
      <c r="G5604" s="14">
        <v>4</v>
      </c>
    </row>
    <row r="5605" spans="3:7" ht="30" x14ac:dyDescent="0.25">
      <c r="C5605" s="11">
        <v>43208</v>
      </c>
      <c r="D5605" s="4" t="s">
        <v>167</v>
      </c>
      <c r="E5605" s="12">
        <v>1587</v>
      </c>
      <c r="F5605" s="12"/>
      <c r="G5605" s="12">
        <v>200</v>
      </c>
    </row>
    <row r="5606" spans="3:7" x14ac:dyDescent="0.25">
      <c r="C5606" s="13">
        <v>43208</v>
      </c>
      <c r="D5606" s="5" t="s">
        <v>103</v>
      </c>
      <c r="E5606" s="14">
        <v>7366</v>
      </c>
      <c r="F5606" s="14"/>
      <c r="G5606" s="14">
        <v>3</v>
      </c>
    </row>
    <row r="5607" spans="3:7" x14ac:dyDescent="0.25">
      <c r="C5607" s="11">
        <v>43208</v>
      </c>
      <c r="D5607" s="4" t="s">
        <v>63</v>
      </c>
      <c r="E5607" s="12">
        <v>268</v>
      </c>
      <c r="F5607" s="12"/>
      <c r="G5607" s="12">
        <v>2</v>
      </c>
    </row>
    <row r="5608" spans="3:7" ht="45" x14ac:dyDescent="0.25">
      <c r="C5608" s="13">
        <v>43208</v>
      </c>
      <c r="D5608" s="5" t="s">
        <v>140</v>
      </c>
      <c r="E5608" s="14">
        <v>3622</v>
      </c>
      <c r="F5608" s="14"/>
      <c r="G5608" s="14">
        <v>12</v>
      </c>
    </row>
    <row r="5609" spans="3:7" ht="45" x14ac:dyDescent="0.25">
      <c r="C5609" s="11">
        <v>43208</v>
      </c>
      <c r="D5609" s="4" t="s">
        <v>64</v>
      </c>
      <c r="E5609" s="12">
        <v>7623</v>
      </c>
      <c r="F5609" s="12"/>
      <c r="G5609" s="12">
        <v>12</v>
      </c>
    </row>
    <row r="5610" spans="3:7" ht="30" x14ac:dyDescent="0.25">
      <c r="C5610" s="13">
        <v>43208</v>
      </c>
      <c r="D5610" s="5" t="s">
        <v>145</v>
      </c>
      <c r="E5610" s="14">
        <v>911</v>
      </c>
      <c r="F5610" s="14"/>
      <c r="G5610" s="14">
        <v>1</v>
      </c>
    </row>
    <row r="5611" spans="3:7" ht="75" x14ac:dyDescent="0.25">
      <c r="C5611" s="11">
        <v>43207</v>
      </c>
      <c r="D5611" s="4" t="s">
        <v>85</v>
      </c>
      <c r="E5611" s="12">
        <v>728</v>
      </c>
      <c r="F5611" s="12"/>
      <c r="G5611" s="12">
        <v>10</v>
      </c>
    </row>
    <row r="5612" spans="3:7" ht="30" x14ac:dyDescent="0.25">
      <c r="C5612" s="13">
        <v>43207</v>
      </c>
      <c r="D5612" s="5" t="s">
        <v>73</v>
      </c>
      <c r="E5612" s="14">
        <v>912</v>
      </c>
      <c r="F5612" s="14"/>
      <c r="G5612" s="14">
        <v>1</v>
      </c>
    </row>
    <row r="5613" spans="3:7" ht="30" x14ac:dyDescent="0.25">
      <c r="C5613" s="11">
        <v>43207</v>
      </c>
      <c r="D5613" s="4" t="s">
        <v>71</v>
      </c>
      <c r="E5613" s="12">
        <v>1435</v>
      </c>
      <c r="F5613" s="12"/>
      <c r="G5613" s="12">
        <v>1</v>
      </c>
    </row>
    <row r="5614" spans="3:7" x14ac:dyDescent="0.25">
      <c r="C5614" s="13">
        <v>43207</v>
      </c>
      <c r="D5614" s="5" t="s">
        <v>83</v>
      </c>
      <c r="E5614" s="14">
        <v>842</v>
      </c>
      <c r="F5614" s="14"/>
      <c r="G5614" s="14">
        <v>2</v>
      </c>
    </row>
    <row r="5615" spans="3:7" ht="45" x14ac:dyDescent="0.25">
      <c r="C5615" s="11">
        <v>43207</v>
      </c>
      <c r="D5615" s="4" t="s">
        <v>19</v>
      </c>
      <c r="E5615" s="12">
        <v>5709</v>
      </c>
      <c r="F5615" s="12"/>
      <c r="G5615" s="12">
        <v>300</v>
      </c>
    </row>
    <row r="5616" spans="3:7" ht="45" x14ac:dyDescent="0.25">
      <c r="C5616" s="13">
        <v>43207</v>
      </c>
      <c r="D5616" s="5" t="s">
        <v>40</v>
      </c>
      <c r="E5616" s="14">
        <v>1381</v>
      </c>
      <c r="F5616" s="14"/>
      <c r="G5616" s="14">
        <v>1</v>
      </c>
    </row>
    <row r="5617" spans="3:7" ht="30" x14ac:dyDescent="0.25">
      <c r="C5617" s="11">
        <v>43207</v>
      </c>
      <c r="D5617" s="4" t="s">
        <v>80</v>
      </c>
      <c r="E5617" s="12">
        <v>3640</v>
      </c>
      <c r="F5617" s="12"/>
      <c r="G5617" s="12">
        <v>40</v>
      </c>
    </row>
    <row r="5618" spans="3:7" ht="30" x14ac:dyDescent="0.25">
      <c r="C5618" s="13">
        <v>43207</v>
      </c>
      <c r="D5618" s="5" t="s">
        <v>5</v>
      </c>
      <c r="E5618" s="14">
        <v>1445</v>
      </c>
      <c r="F5618" s="14"/>
      <c r="G5618" s="14">
        <v>100</v>
      </c>
    </row>
    <row r="5619" spans="3:7" ht="45" x14ac:dyDescent="0.25">
      <c r="C5619" s="11">
        <v>43207</v>
      </c>
      <c r="D5619" s="4" t="s">
        <v>188</v>
      </c>
      <c r="E5619" s="12">
        <v>4910</v>
      </c>
      <c r="F5619" s="12"/>
      <c r="G5619" s="12">
        <v>24</v>
      </c>
    </row>
    <row r="5620" spans="3:7" ht="30" x14ac:dyDescent="0.25">
      <c r="C5620" s="13">
        <v>43207</v>
      </c>
      <c r="D5620" s="5" t="s">
        <v>73</v>
      </c>
      <c r="E5620" s="14">
        <v>912</v>
      </c>
      <c r="F5620" s="14"/>
      <c r="G5620" s="14">
        <v>1</v>
      </c>
    </row>
    <row r="5621" spans="3:7" ht="30" x14ac:dyDescent="0.25">
      <c r="C5621" s="11">
        <v>43207</v>
      </c>
      <c r="D5621" s="4" t="s">
        <v>78</v>
      </c>
      <c r="E5621" s="12">
        <v>3634</v>
      </c>
      <c r="F5621" s="12"/>
      <c r="G5621" s="12">
        <v>60</v>
      </c>
    </row>
    <row r="5622" spans="3:7" ht="30" x14ac:dyDescent="0.25">
      <c r="C5622" s="13">
        <v>43207</v>
      </c>
      <c r="D5622" s="5" t="s">
        <v>209</v>
      </c>
      <c r="E5622" s="14">
        <v>174</v>
      </c>
      <c r="F5622" s="14"/>
      <c r="G5622" s="14">
        <v>3</v>
      </c>
    </row>
    <row r="5623" spans="3:7" ht="30" x14ac:dyDescent="0.25">
      <c r="C5623" s="11">
        <v>43207</v>
      </c>
      <c r="D5623" s="4" t="s">
        <v>300</v>
      </c>
      <c r="E5623" s="12">
        <v>175</v>
      </c>
      <c r="F5623" s="12"/>
      <c r="G5623" s="12">
        <v>3</v>
      </c>
    </row>
    <row r="5624" spans="3:7" ht="30" x14ac:dyDescent="0.25">
      <c r="C5624" s="13">
        <v>43207</v>
      </c>
      <c r="D5624" s="5" t="s">
        <v>171</v>
      </c>
      <c r="E5624" s="14" t="s">
        <v>172</v>
      </c>
      <c r="F5624" s="14"/>
      <c r="G5624" s="14">
        <v>1</v>
      </c>
    </row>
    <row r="5625" spans="3:7" ht="60" x14ac:dyDescent="0.25">
      <c r="C5625" s="11">
        <v>43207</v>
      </c>
      <c r="D5625" s="4" t="s">
        <v>81</v>
      </c>
      <c r="E5625" s="12">
        <v>8957</v>
      </c>
      <c r="F5625" s="12"/>
      <c r="G5625" s="12">
        <v>1</v>
      </c>
    </row>
    <row r="5626" spans="3:7" x14ac:dyDescent="0.25">
      <c r="C5626" s="13">
        <v>43207</v>
      </c>
      <c r="D5626" s="5" t="s">
        <v>103</v>
      </c>
      <c r="E5626" s="14">
        <v>7366</v>
      </c>
      <c r="F5626" s="14"/>
      <c r="G5626" s="14">
        <v>1</v>
      </c>
    </row>
    <row r="5627" spans="3:7" ht="30" x14ac:dyDescent="0.25">
      <c r="C5627" s="11">
        <v>43207</v>
      </c>
      <c r="D5627" s="4" t="s">
        <v>78</v>
      </c>
      <c r="E5627" s="12">
        <v>3634</v>
      </c>
      <c r="F5627" s="12">
        <v>60</v>
      </c>
      <c r="G5627" s="12"/>
    </row>
    <row r="5628" spans="3:7" ht="30" x14ac:dyDescent="0.25">
      <c r="C5628" s="13">
        <v>43207</v>
      </c>
      <c r="D5628" s="5" t="s">
        <v>80</v>
      </c>
      <c r="E5628" s="14">
        <v>3640</v>
      </c>
      <c r="F5628" s="14">
        <v>40</v>
      </c>
      <c r="G5628" s="14"/>
    </row>
    <row r="5629" spans="3:7" ht="45" x14ac:dyDescent="0.25">
      <c r="C5629" s="11">
        <v>43207</v>
      </c>
      <c r="D5629" s="4" t="s">
        <v>260</v>
      </c>
      <c r="E5629" s="12">
        <v>5679</v>
      </c>
      <c r="F5629" s="12"/>
      <c r="G5629" s="12">
        <v>30</v>
      </c>
    </row>
    <row r="5630" spans="3:7" ht="30" x14ac:dyDescent="0.25">
      <c r="C5630" s="13">
        <v>43207</v>
      </c>
      <c r="D5630" s="5" t="s">
        <v>301</v>
      </c>
      <c r="E5630" s="14" t="s">
        <v>302</v>
      </c>
      <c r="F5630" s="14"/>
      <c r="G5630" s="14">
        <v>1</v>
      </c>
    </row>
    <row r="5631" spans="3:7" ht="30" x14ac:dyDescent="0.25">
      <c r="C5631" s="11">
        <v>43207</v>
      </c>
      <c r="D5631" s="4" t="s">
        <v>220</v>
      </c>
      <c r="E5631" s="12">
        <v>979</v>
      </c>
      <c r="F5631" s="12">
        <v>350</v>
      </c>
      <c r="G5631" s="12"/>
    </row>
    <row r="5632" spans="3:7" ht="30" x14ac:dyDescent="0.25">
      <c r="C5632" s="13">
        <v>43207</v>
      </c>
      <c r="D5632" s="5" t="s">
        <v>219</v>
      </c>
      <c r="E5632" s="14">
        <v>980</v>
      </c>
      <c r="F5632" s="14">
        <v>600</v>
      </c>
      <c r="G5632" s="14"/>
    </row>
    <row r="5633" spans="3:7" ht="30" x14ac:dyDescent="0.25">
      <c r="C5633" s="11">
        <v>43207</v>
      </c>
      <c r="D5633" s="4" t="s">
        <v>218</v>
      </c>
      <c r="E5633" s="12">
        <v>981</v>
      </c>
      <c r="F5633" s="12">
        <v>800</v>
      </c>
      <c r="G5633" s="12"/>
    </row>
    <row r="5634" spans="3:7" ht="75" x14ac:dyDescent="0.25">
      <c r="C5634" s="13">
        <v>43207</v>
      </c>
      <c r="D5634" s="5" t="s">
        <v>85</v>
      </c>
      <c r="E5634" s="14">
        <v>728</v>
      </c>
      <c r="F5634" s="14">
        <v>150</v>
      </c>
      <c r="G5634" s="14"/>
    </row>
    <row r="5635" spans="3:7" ht="30" x14ac:dyDescent="0.25">
      <c r="C5635" s="11">
        <v>43207</v>
      </c>
      <c r="D5635" s="4" t="s">
        <v>289</v>
      </c>
      <c r="E5635" s="12">
        <v>308</v>
      </c>
      <c r="F5635" s="12">
        <v>10</v>
      </c>
      <c r="G5635" s="12"/>
    </row>
    <row r="5636" spans="3:7" ht="45" x14ac:dyDescent="0.25">
      <c r="C5636" s="13">
        <v>43207</v>
      </c>
      <c r="D5636" s="5" t="s">
        <v>188</v>
      </c>
      <c r="E5636" s="14">
        <v>4910</v>
      </c>
      <c r="F5636" s="14"/>
      <c r="G5636" s="14">
        <v>20</v>
      </c>
    </row>
    <row r="5637" spans="3:7" ht="30" x14ac:dyDescent="0.25">
      <c r="C5637" s="11">
        <v>43207</v>
      </c>
      <c r="D5637" s="4" t="s">
        <v>166</v>
      </c>
      <c r="E5637" s="12">
        <v>822</v>
      </c>
      <c r="F5637" s="12">
        <v>5</v>
      </c>
      <c r="G5637" s="12"/>
    </row>
    <row r="5638" spans="3:7" ht="45" x14ac:dyDescent="0.25">
      <c r="C5638" s="13">
        <v>43207</v>
      </c>
      <c r="D5638" s="5" t="s">
        <v>188</v>
      </c>
      <c r="E5638" s="14">
        <v>4910</v>
      </c>
      <c r="F5638" s="14">
        <v>150</v>
      </c>
      <c r="G5638" s="14"/>
    </row>
    <row r="5639" spans="3:7" ht="30" x14ac:dyDescent="0.25">
      <c r="C5639" s="11">
        <v>43207</v>
      </c>
      <c r="D5639" s="4" t="s">
        <v>211</v>
      </c>
      <c r="E5639" s="12">
        <v>9702</v>
      </c>
      <c r="F5639" s="12"/>
      <c r="G5639" s="12">
        <v>16</v>
      </c>
    </row>
    <row r="5640" spans="3:7" ht="30" x14ac:dyDescent="0.25">
      <c r="C5640" s="13">
        <v>43207</v>
      </c>
      <c r="D5640" s="5" t="s">
        <v>65</v>
      </c>
      <c r="E5640" s="14">
        <v>256</v>
      </c>
      <c r="F5640" s="14"/>
      <c r="G5640" s="14">
        <v>1</v>
      </c>
    </row>
    <row r="5641" spans="3:7" ht="30" x14ac:dyDescent="0.25">
      <c r="C5641" s="11">
        <v>43207</v>
      </c>
      <c r="D5641" s="4" t="s">
        <v>65</v>
      </c>
      <c r="E5641" s="12">
        <v>256</v>
      </c>
      <c r="F5641" s="12"/>
      <c r="G5641" s="12">
        <v>2</v>
      </c>
    </row>
    <row r="5642" spans="3:7" ht="45" x14ac:dyDescent="0.25">
      <c r="C5642" s="13">
        <v>43207</v>
      </c>
      <c r="D5642" s="5" t="s">
        <v>88</v>
      </c>
      <c r="E5642" s="14">
        <v>4277</v>
      </c>
      <c r="F5642" s="14"/>
      <c r="G5642" s="14">
        <v>5</v>
      </c>
    </row>
    <row r="5643" spans="3:7" x14ac:dyDescent="0.25">
      <c r="C5643" s="11">
        <v>43207</v>
      </c>
      <c r="D5643" s="4" t="s">
        <v>303</v>
      </c>
      <c r="E5643" s="12">
        <v>7082</v>
      </c>
      <c r="F5643" s="12"/>
      <c r="G5643" s="12">
        <v>20</v>
      </c>
    </row>
    <row r="5644" spans="3:7" x14ac:dyDescent="0.25">
      <c r="C5644" s="13">
        <v>43207</v>
      </c>
      <c r="D5644" s="5" t="s">
        <v>304</v>
      </c>
      <c r="E5644" s="14">
        <v>7081</v>
      </c>
      <c r="F5644" s="14"/>
      <c r="G5644" s="14">
        <v>20</v>
      </c>
    </row>
    <row r="5645" spans="3:7" x14ac:dyDescent="0.25">
      <c r="C5645" s="11">
        <v>43207</v>
      </c>
      <c r="D5645" s="4" t="s">
        <v>203</v>
      </c>
      <c r="E5645" s="12">
        <v>7080</v>
      </c>
      <c r="F5645" s="12"/>
      <c r="G5645" s="12">
        <v>10</v>
      </c>
    </row>
    <row r="5646" spans="3:7" x14ac:dyDescent="0.25">
      <c r="C5646" s="13">
        <v>43207</v>
      </c>
      <c r="D5646" s="5" t="s">
        <v>305</v>
      </c>
      <c r="E5646" s="14">
        <v>7079</v>
      </c>
      <c r="F5646" s="14"/>
      <c r="G5646" s="14">
        <v>20</v>
      </c>
    </row>
    <row r="5647" spans="3:7" ht="30" x14ac:dyDescent="0.25">
      <c r="C5647" s="11">
        <v>43207</v>
      </c>
      <c r="D5647" s="4" t="s">
        <v>58</v>
      </c>
      <c r="E5647" s="12">
        <v>8824</v>
      </c>
      <c r="F5647" s="12"/>
      <c r="G5647" s="12">
        <v>3</v>
      </c>
    </row>
    <row r="5648" spans="3:7" ht="45" x14ac:dyDescent="0.25">
      <c r="C5648" s="13">
        <v>43207</v>
      </c>
      <c r="D5648" s="5" t="s">
        <v>9</v>
      </c>
      <c r="E5648" s="14">
        <v>180</v>
      </c>
      <c r="F5648" s="14"/>
      <c r="G5648" s="14">
        <v>5</v>
      </c>
    </row>
    <row r="5649" spans="3:7" ht="45" x14ac:dyDescent="0.25">
      <c r="C5649" s="11">
        <v>43207</v>
      </c>
      <c r="D5649" s="4" t="s">
        <v>221</v>
      </c>
      <c r="E5649" s="12">
        <v>4907</v>
      </c>
      <c r="F5649" s="12"/>
      <c r="G5649" s="12">
        <v>20</v>
      </c>
    </row>
    <row r="5650" spans="3:7" ht="45" x14ac:dyDescent="0.25">
      <c r="C5650" s="13">
        <v>43207</v>
      </c>
      <c r="D5650" s="5" t="s">
        <v>35</v>
      </c>
      <c r="E5650" s="14">
        <v>4911</v>
      </c>
      <c r="F5650" s="14"/>
      <c r="G5650" s="14">
        <v>20</v>
      </c>
    </row>
    <row r="5651" spans="3:7" ht="45" x14ac:dyDescent="0.25">
      <c r="C5651" s="11">
        <v>43207</v>
      </c>
      <c r="D5651" s="4" t="s">
        <v>233</v>
      </c>
      <c r="E5651" s="12">
        <v>4909</v>
      </c>
      <c r="F5651" s="12"/>
      <c r="G5651" s="12">
        <v>20</v>
      </c>
    </row>
    <row r="5652" spans="3:7" ht="30" x14ac:dyDescent="0.25">
      <c r="C5652" s="13">
        <v>43207</v>
      </c>
      <c r="D5652" s="5" t="s">
        <v>66</v>
      </c>
      <c r="E5652" s="14">
        <v>2234</v>
      </c>
      <c r="F5652" s="14"/>
      <c r="G5652" s="14">
        <v>10</v>
      </c>
    </row>
    <row r="5653" spans="3:7" ht="45" x14ac:dyDescent="0.25">
      <c r="C5653" s="11">
        <v>43207</v>
      </c>
      <c r="D5653" s="4" t="s">
        <v>41</v>
      </c>
      <c r="E5653" s="12">
        <v>765</v>
      </c>
      <c r="F5653" s="12"/>
      <c r="G5653" s="12">
        <v>1</v>
      </c>
    </row>
    <row r="5654" spans="3:7" ht="30" x14ac:dyDescent="0.25">
      <c r="C5654" s="13">
        <v>43207</v>
      </c>
      <c r="D5654" s="5" t="s">
        <v>126</v>
      </c>
      <c r="E5654" s="14">
        <v>4738</v>
      </c>
      <c r="F5654" s="14"/>
      <c r="G5654" s="14">
        <v>1</v>
      </c>
    </row>
    <row r="5655" spans="3:7" ht="45" x14ac:dyDescent="0.25">
      <c r="C5655" s="11">
        <v>43206</v>
      </c>
      <c r="D5655" s="4" t="s">
        <v>306</v>
      </c>
      <c r="E5655" s="12">
        <v>5680</v>
      </c>
      <c r="F5655" s="12"/>
      <c r="G5655" s="12">
        <v>10</v>
      </c>
    </row>
    <row r="5656" spans="3:7" ht="30.75" thickBot="1" x14ac:dyDescent="0.3">
      <c r="C5656" s="17">
        <v>43206</v>
      </c>
      <c r="D5656" s="7" t="s">
        <v>77</v>
      </c>
      <c r="E5656" s="18">
        <v>1428</v>
      </c>
      <c r="F5656" s="18"/>
      <c r="G5656" s="18">
        <v>1</v>
      </c>
    </row>
    <row r="5657" spans="3:7" x14ac:dyDescent="0.25">
      <c r="C5657" s="11">
        <v>43206</v>
      </c>
      <c r="D5657" s="4" t="s">
        <v>90</v>
      </c>
      <c r="E5657" s="12">
        <v>1467</v>
      </c>
      <c r="F5657" s="12"/>
      <c r="G5657" s="12">
        <v>1</v>
      </c>
    </row>
    <row r="5658" spans="3:7" ht="45" x14ac:dyDescent="0.25">
      <c r="C5658" s="13">
        <v>43206</v>
      </c>
      <c r="D5658" s="5" t="s">
        <v>9</v>
      </c>
      <c r="E5658" s="14">
        <v>180</v>
      </c>
      <c r="F5658" s="14"/>
      <c r="G5658" s="14">
        <v>5</v>
      </c>
    </row>
    <row r="5659" spans="3:7" ht="60" x14ac:dyDescent="0.25">
      <c r="C5659" s="11">
        <v>43206</v>
      </c>
      <c r="D5659" s="4" t="s">
        <v>81</v>
      </c>
      <c r="E5659" s="12">
        <v>8957</v>
      </c>
      <c r="F5659" s="12"/>
      <c r="G5659" s="12">
        <v>1</v>
      </c>
    </row>
    <row r="5660" spans="3:7" ht="30" x14ac:dyDescent="0.25">
      <c r="C5660" s="13">
        <v>43206</v>
      </c>
      <c r="D5660" s="5" t="s">
        <v>271</v>
      </c>
      <c r="E5660" s="14">
        <v>3625</v>
      </c>
      <c r="F5660" s="14"/>
      <c r="G5660" s="14">
        <v>1</v>
      </c>
    </row>
    <row r="5661" spans="3:7" ht="30" x14ac:dyDescent="0.25">
      <c r="C5661" s="11">
        <v>43206</v>
      </c>
      <c r="D5661" s="4" t="s">
        <v>76</v>
      </c>
      <c r="E5661" s="12">
        <v>1429</v>
      </c>
      <c r="F5661" s="12"/>
      <c r="G5661" s="12">
        <v>2</v>
      </c>
    </row>
    <row r="5662" spans="3:7" ht="30" x14ac:dyDescent="0.25">
      <c r="C5662" s="13">
        <v>43206</v>
      </c>
      <c r="D5662" s="5" t="s">
        <v>65</v>
      </c>
      <c r="E5662" s="14">
        <v>256</v>
      </c>
      <c r="F5662" s="14"/>
      <c r="G5662" s="14">
        <v>2</v>
      </c>
    </row>
    <row r="5663" spans="3:7" ht="30" x14ac:dyDescent="0.25">
      <c r="C5663" s="11">
        <v>43206</v>
      </c>
      <c r="D5663" s="4" t="s">
        <v>307</v>
      </c>
      <c r="E5663" s="12" t="s">
        <v>308</v>
      </c>
      <c r="F5663" s="12"/>
      <c r="G5663" s="12">
        <v>1</v>
      </c>
    </row>
    <row r="5664" spans="3:7" ht="30" x14ac:dyDescent="0.25">
      <c r="C5664" s="13">
        <v>43206</v>
      </c>
      <c r="D5664" s="5" t="s">
        <v>21</v>
      </c>
      <c r="E5664" s="14">
        <v>4864</v>
      </c>
      <c r="F5664" s="14"/>
      <c r="G5664" s="14">
        <v>1</v>
      </c>
    </row>
    <row r="5665" spans="3:7" ht="45" x14ac:dyDescent="0.25">
      <c r="C5665" s="11">
        <v>43206</v>
      </c>
      <c r="D5665" s="4" t="s">
        <v>70</v>
      </c>
      <c r="E5665" s="12">
        <v>5112</v>
      </c>
      <c r="F5665" s="12"/>
      <c r="G5665" s="12">
        <v>5</v>
      </c>
    </row>
    <row r="5666" spans="3:7" ht="60" x14ac:dyDescent="0.25">
      <c r="C5666" s="13">
        <v>43206</v>
      </c>
      <c r="D5666" s="5" t="s">
        <v>72</v>
      </c>
      <c r="E5666" s="14">
        <v>3001</v>
      </c>
      <c r="F5666" s="14">
        <v>3</v>
      </c>
      <c r="G5666" s="14"/>
    </row>
    <row r="5667" spans="3:7" ht="45" x14ac:dyDescent="0.25">
      <c r="C5667" s="11">
        <v>43206</v>
      </c>
      <c r="D5667" s="4" t="s">
        <v>191</v>
      </c>
      <c r="E5667" s="12">
        <v>304</v>
      </c>
      <c r="F5667" s="12"/>
      <c r="G5667" s="12">
        <v>1</v>
      </c>
    </row>
    <row r="5668" spans="3:7" ht="30" x14ac:dyDescent="0.25">
      <c r="C5668" s="13">
        <v>43206</v>
      </c>
      <c r="D5668" s="5" t="s">
        <v>271</v>
      </c>
      <c r="E5668" s="14">
        <v>3625</v>
      </c>
      <c r="F5668" s="14"/>
      <c r="G5668" s="14">
        <v>1</v>
      </c>
    </row>
    <row r="5669" spans="3:7" ht="60" x14ac:dyDescent="0.25">
      <c r="C5669" s="11">
        <v>43206</v>
      </c>
      <c r="D5669" s="4" t="s">
        <v>10</v>
      </c>
      <c r="E5669" s="12">
        <v>892</v>
      </c>
      <c r="F5669" s="12"/>
      <c r="G5669" s="12">
        <v>1</v>
      </c>
    </row>
    <row r="5670" spans="3:7" ht="30" x14ac:dyDescent="0.25">
      <c r="C5670" s="13">
        <v>43206</v>
      </c>
      <c r="D5670" s="5" t="s">
        <v>309</v>
      </c>
      <c r="E5670" s="14">
        <v>4925</v>
      </c>
      <c r="F5670" s="14"/>
      <c r="G5670" s="14">
        <v>100</v>
      </c>
    </row>
    <row r="5671" spans="3:7" ht="75" x14ac:dyDescent="0.25">
      <c r="C5671" s="11">
        <v>43206</v>
      </c>
      <c r="D5671" s="4" t="s">
        <v>137</v>
      </c>
      <c r="E5671" s="12">
        <v>8921</v>
      </c>
      <c r="F5671" s="12">
        <v>36</v>
      </c>
      <c r="G5671" s="12"/>
    </row>
    <row r="5672" spans="3:7" ht="30" x14ac:dyDescent="0.25">
      <c r="C5672" s="13">
        <v>43206</v>
      </c>
      <c r="D5672" s="5" t="s">
        <v>65</v>
      </c>
      <c r="E5672" s="14">
        <v>256</v>
      </c>
      <c r="F5672" s="14">
        <v>1</v>
      </c>
      <c r="G5672" s="14"/>
    </row>
    <row r="5673" spans="3:7" ht="30" x14ac:dyDescent="0.25">
      <c r="C5673" s="11">
        <v>43206</v>
      </c>
      <c r="D5673" s="4" t="s">
        <v>48</v>
      </c>
      <c r="E5673" s="12">
        <v>10194</v>
      </c>
      <c r="F5673" s="12">
        <v>2</v>
      </c>
      <c r="G5673" s="12"/>
    </row>
    <row r="5674" spans="3:7" ht="30" x14ac:dyDescent="0.25">
      <c r="C5674" s="13">
        <v>43206</v>
      </c>
      <c r="D5674" s="5" t="s">
        <v>310</v>
      </c>
      <c r="E5674" s="14">
        <v>8920</v>
      </c>
      <c r="F5674" s="14">
        <v>8</v>
      </c>
      <c r="G5674" s="14"/>
    </row>
    <row r="5675" spans="3:7" ht="60" x14ac:dyDescent="0.25">
      <c r="C5675" s="11">
        <v>43206</v>
      </c>
      <c r="D5675" s="4" t="s">
        <v>68</v>
      </c>
      <c r="E5675" s="12">
        <v>9526</v>
      </c>
      <c r="F5675" s="12">
        <v>33</v>
      </c>
      <c r="G5675" s="12"/>
    </row>
    <row r="5676" spans="3:7" ht="30" x14ac:dyDescent="0.25">
      <c r="C5676" s="13">
        <v>43206</v>
      </c>
      <c r="D5676" s="5" t="s">
        <v>75</v>
      </c>
      <c r="E5676" s="14">
        <v>658</v>
      </c>
      <c r="F5676" s="14"/>
      <c r="G5676" s="14">
        <v>1</v>
      </c>
    </row>
    <row r="5677" spans="3:7" ht="45" x14ac:dyDescent="0.25">
      <c r="C5677" s="11">
        <v>43206</v>
      </c>
      <c r="D5677" s="4" t="s">
        <v>290</v>
      </c>
      <c r="E5677" s="12">
        <v>4908</v>
      </c>
      <c r="F5677" s="12"/>
      <c r="G5677" s="12">
        <v>1</v>
      </c>
    </row>
    <row r="5678" spans="3:7" ht="45" x14ac:dyDescent="0.25">
      <c r="C5678" s="13">
        <v>43206</v>
      </c>
      <c r="D5678" s="5" t="s">
        <v>311</v>
      </c>
      <c r="E5678" s="14">
        <v>1380</v>
      </c>
      <c r="F5678" s="14"/>
      <c r="G5678" s="14">
        <v>1</v>
      </c>
    </row>
    <row r="5679" spans="3:7" ht="45" x14ac:dyDescent="0.25">
      <c r="C5679" s="11">
        <v>43206</v>
      </c>
      <c r="D5679" s="4" t="s">
        <v>147</v>
      </c>
      <c r="E5679" s="12">
        <v>334</v>
      </c>
      <c r="F5679" s="12"/>
      <c r="G5679" s="12">
        <v>1</v>
      </c>
    </row>
    <row r="5680" spans="3:7" ht="45" x14ac:dyDescent="0.25">
      <c r="C5680" s="13">
        <v>43206</v>
      </c>
      <c r="D5680" s="5" t="s">
        <v>148</v>
      </c>
      <c r="E5680" s="14">
        <v>333</v>
      </c>
      <c r="F5680" s="14"/>
      <c r="G5680" s="14">
        <v>1</v>
      </c>
    </row>
    <row r="5681" spans="3:7" ht="45" x14ac:dyDescent="0.25">
      <c r="C5681" s="11">
        <v>43206</v>
      </c>
      <c r="D5681" s="4" t="s">
        <v>46</v>
      </c>
      <c r="E5681" s="12">
        <v>331</v>
      </c>
      <c r="F5681" s="12"/>
      <c r="G5681" s="12">
        <v>1</v>
      </c>
    </row>
    <row r="5682" spans="3:7" ht="30" x14ac:dyDescent="0.25">
      <c r="C5682" s="13">
        <v>43206</v>
      </c>
      <c r="D5682" s="5" t="s">
        <v>155</v>
      </c>
      <c r="E5682" s="14">
        <v>1663</v>
      </c>
      <c r="F5682" s="14"/>
      <c r="G5682" s="14">
        <v>1</v>
      </c>
    </row>
    <row r="5683" spans="3:7" ht="30" x14ac:dyDescent="0.25">
      <c r="C5683" s="11">
        <v>43206</v>
      </c>
      <c r="D5683" s="4" t="s">
        <v>30</v>
      </c>
      <c r="E5683" s="12">
        <v>609</v>
      </c>
      <c r="F5683" s="12">
        <v>40</v>
      </c>
      <c r="G5683" s="12"/>
    </row>
    <row r="5684" spans="3:7" ht="30" x14ac:dyDescent="0.25">
      <c r="C5684" s="13">
        <v>43206</v>
      </c>
      <c r="D5684" s="5" t="s">
        <v>65</v>
      </c>
      <c r="E5684" s="14">
        <v>256</v>
      </c>
      <c r="F5684" s="14"/>
      <c r="G5684" s="14">
        <v>1</v>
      </c>
    </row>
    <row r="5685" spans="3:7" ht="30" x14ac:dyDescent="0.25">
      <c r="C5685" s="11">
        <v>43206</v>
      </c>
      <c r="D5685" s="4" t="s">
        <v>271</v>
      </c>
      <c r="E5685" s="12">
        <v>3625</v>
      </c>
      <c r="F5685" s="12"/>
      <c r="G5685" s="12">
        <v>1</v>
      </c>
    </row>
    <row r="5686" spans="3:7" ht="30" x14ac:dyDescent="0.25">
      <c r="C5686" s="13">
        <v>43206</v>
      </c>
      <c r="D5686" s="5" t="s">
        <v>31</v>
      </c>
      <c r="E5686" s="14">
        <v>611</v>
      </c>
      <c r="F5686" s="14">
        <v>40</v>
      </c>
      <c r="G5686" s="14"/>
    </row>
    <row r="5687" spans="3:7" ht="30" x14ac:dyDescent="0.25">
      <c r="C5687" s="11">
        <v>43206</v>
      </c>
      <c r="D5687" s="4" t="s">
        <v>65</v>
      </c>
      <c r="E5687" s="12">
        <v>256</v>
      </c>
      <c r="F5687" s="12"/>
      <c r="G5687" s="12">
        <v>1</v>
      </c>
    </row>
    <row r="5688" spans="3:7" ht="60" x14ac:dyDescent="0.25">
      <c r="C5688" s="13">
        <v>43206</v>
      </c>
      <c r="D5688" s="5" t="s">
        <v>81</v>
      </c>
      <c r="E5688" s="14">
        <v>8957</v>
      </c>
      <c r="F5688" s="14"/>
      <c r="G5688" s="14">
        <v>1</v>
      </c>
    </row>
    <row r="5689" spans="3:7" ht="30" x14ac:dyDescent="0.25">
      <c r="C5689" s="11">
        <v>43206</v>
      </c>
      <c r="D5689" s="4" t="s">
        <v>71</v>
      </c>
      <c r="E5689" s="12">
        <v>1435</v>
      </c>
      <c r="F5689" s="12"/>
      <c r="G5689" s="12">
        <v>1</v>
      </c>
    </row>
    <row r="5690" spans="3:7" x14ac:dyDescent="0.25">
      <c r="C5690" s="13">
        <v>43206</v>
      </c>
      <c r="D5690" s="5" t="s">
        <v>90</v>
      </c>
      <c r="E5690" s="14">
        <v>1467</v>
      </c>
      <c r="F5690" s="14"/>
      <c r="G5690" s="14">
        <v>1</v>
      </c>
    </row>
    <row r="5691" spans="3:7" x14ac:dyDescent="0.25">
      <c r="C5691" s="11">
        <v>43206</v>
      </c>
      <c r="D5691" s="4" t="s">
        <v>230</v>
      </c>
      <c r="E5691" s="12">
        <v>7359</v>
      </c>
      <c r="F5691" s="12"/>
      <c r="G5691" s="12">
        <v>1</v>
      </c>
    </row>
    <row r="5692" spans="3:7" ht="30" x14ac:dyDescent="0.25">
      <c r="C5692" s="13">
        <v>43206</v>
      </c>
      <c r="D5692" s="5" t="s">
        <v>119</v>
      </c>
      <c r="E5692" s="14">
        <v>4389</v>
      </c>
      <c r="F5692" s="14">
        <v>2400</v>
      </c>
      <c r="G5692" s="14"/>
    </row>
    <row r="5693" spans="3:7" ht="30" x14ac:dyDescent="0.25">
      <c r="C5693" s="11">
        <v>43206</v>
      </c>
      <c r="D5693" s="4" t="s">
        <v>118</v>
      </c>
      <c r="E5693" s="12">
        <v>4390</v>
      </c>
      <c r="F5693" s="12">
        <v>2400</v>
      </c>
      <c r="G5693" s="12"/>
    </row>
    <row r="5694" spans="3:7" ht="45" x14ac:dyDescent="0.25">
      <c r="C5694" s="13">
        <v>43206</v>
      </c>
      <c r="D5694" s="5" t="s">
        <v>256</v>
      </c>
      <c r="E5694" s="14">
        <v>768</v>
      </c>
      <c r="F5694" s="14"/>
      <c r="G5694" s="14">
        <v>2</v>
      </c>
    </row>
    <row r="5695" spans="3:7" ht="45" x14ac:dyDescent="0.25">
      <c r="C5695" s="11">
        <v>43206</v>
      </c>
      <c r="D5695" s="4" t="s">
        <v>254</v>
      </c>
      <c r="E5695" s="12">
        <v>128</v>
      </c>
      <c r="F5695" s="12"/>
      <c r="G5695" s="12">
        <v>2</v>
      </c>
    </row>
    <row r="5696" spans="3:7" ht="30" x14ac:dyDescent="0.25">
      <c r="C5696" s="13">
        <v>43206</v>
      </c>
      <c r="D5696" s="5" t="s">
        <v>312</v>
      </c>
      <c r="E5696" s="14">
        <v>1575</v>
      </c>
      <c r="F5696" s="14">
        <v>50</v>
      </c>
      <c r="G5696" s="14"/>
    </row>
    <row r="5697" spans="3:7" ht="30" x14ac:dyDescent="0.25">
      <c r="C5697" s="11">
        <v>43206</v>
      </c>
      <c r="D5697" s="4" t="s">
        <v>313</v>
      </c>
      <c r="E5697" s="12" t="s">
        <v>314</v>
      </c>
      <c r="F5697" s="12"/>
      <c r="G5697" s="12">
        <v>1</v>
      </c>
    </row>
    <row r="5698" spans="3:7" ht="30" x14ac:dyDescent="0.25">
      <c r="C5698" s="13">
        <v>43206</v>
      </c>
      <c r="D5698" s="5" t="s">
        <v>178</v>
      </c>
      <c r="E5698" s="14" t="s">
        <v>179</v>
      </c>
      <c r="F5698" s="14"/>
      <c r="G5698" s="14">
        <v>1</v>
      </c>
    </row>
    <row r="5699" spans="3:7" ht="30" x14ac:dyDescent="0.25">
      <c r="C5699" s="11">
        <v>43206</v>
      </c>
      <c r="D5699" s="4" t="s">
        <v>126</v>
      </c>
      <c r="E5699" s="12">
        <v>4738</v>
      </c>
      <c r="F5699" s="12"/>
      <c r="G5699" s="12">
        <v>1</v>
      </c>
    </row>
    <row r="5700" spans="3:7" ht="45" x14ac:dyDescent="0.25">
      <c r="C5700" s="13">
        <v>43206</v>
      </c>
      <c r="D5700" s="5" t="s">
        <v>124</v>
      </c>
      <c r="E5700" s="14">
        <v>7681</v>
      </c>
      <c r="F5700" s="14"/>
      <c r="G5700" s="14">
        <v>2</v>
      </c>
    </row>
    <row r="5701" spans="3:7" x14ac:dyDescent="0.25">
      <c r="C5701" s="11">
        <v>43206</v>
      </c>
      <c r="D5701" s="4" t="s">
        <v>205</v>
      </c>
      <c r="E5701" s="12">
        <v>7084</v>
      </c>
      <c r="F5701" s="12"/>
      <c r="G5701" s="12">
        <v>1</v>
      </c>
    </row>
    <row r="5702" spans="3:7" ht="45" x14ac:dyDescent="0.25">
      <c r="C5702" s="13">
        <v>43206</v>
      </c>
      <c r="D5702" s="5" t="s">
        <v>26</v>
      </c>
      <c r="E5702" s="14">
        <v>476</v>
      </c>
      <c r="F5702" s="14"/>
      <c r="G5702" s="14">
        <v>1</v>
      </c>
    </row>
    <row r="5703" spans="3:7" x14ac:dyDescent="0.25">
      <c r="C5703" s="11">
        <v>43206</v>
      </c>
      <c r="D5703" s="4" t="s">
        <v>27</v>
      </c>
      <c r="E5703" s="12">
        <v>537</v>
      </c>
      <c r="F5703" s="12"/>
      <c r="G5703" s="12">
        <v>1</v>
      </c>
    </row>
    <row r="5704" spans="3:7" ht="45" x14ac:dyDescent="0.25">
      <c r="C5704" s="13">
        <v>43206</v>
      </c>
      <c r="D5704" s="5" t="s">
        <v>28</v>
      </c>
      <c r="E5704" s="14">
        <v>608</v>
      </c>
      <c r="F5704" s="14"/>
      <c r="G5704" s="14">
        <v>2</v>
      </c>
    </row>
    <row r="5705" spans="3:7" ht="30" x14ac:dyDescent="0.25">
      <c r="C5705" s="11">
        <v>43206</v>
      </c>
      <c r="D5705" s="4" t="s">
        <v>30</v>
      </c>
      <c r="E5705" s="12">
        <v>609</v>
      </c>
      <c r="F5705" s="12"/>
      <c r="G5705" s="12">
        <v>2</v>
      </c>
    </row>
    <row r="5706" spans="3:7" ht="30" x14ac:dyDescent="0.25">
      <c r="C5706" s="13">
        <v>43206</v>
      </c>
      <c r="D5706" s="5" t="s">
        <v>33</v>
      </c>
      <c r="E5706" s="14">
        <v>392</v>
      </c>
      <c r="F5706" s="14"/>
      <c r="G5706" s="14">
        <v>1</v>
      </c>
    </row>
    <row r="5707" spans="3:7" x14ac:dyDescent="0.25">
      <c r="C5707" s="11">
        <v>43206</v>
      </c>
      <c r="D5707" s="4" t="s">
        <v>206</v>
      </c>
      <c r="E5707" s="12">
        <v>7999</v>
      </c>
      <c r="F5707" s="12"/>
      <c r="G5707" s="12">
        <v>10</v>
      </c>
    </row>
    <row r="5708" spans="3:7" x14ac:dyDescent="0.25">
      <c r="C5708" s="13">
        <v>43206</v>
      </c>
      <c r="D5708" s="5" t="s">
        <v>207</v>
      </c>
      <c r="E5708" s="14">
        <v>7935</v>
      </c>
      <c r="F5708" s="14"/>
      <c r="G5708" s="14">
        <v>10</v>
      </c>
    </row>
    <row r="5709" spans="3:7" x14ac:dyDescent="0.25">
      <c r="C5709" s="11">
        <v>43206</v>
      </c>
      <c r="D5709" s="4" t="s">
        <v>208</v>
      </c>
      <c r="E5709" s="12">
        <v>7933</v>
      </c>
      <c r="F5709" s="12"/>
      <c r="G5709" s="12">
        <v>10</v>
      </c>
    </row>
    <row r="5710" spans="3:7" x14ac:dyDescent="0.25">
      <c r="C5710" s="13">
        <v>43206</v>
      </c>
      <c r="D5710" s="5" t="s">
        <v>37</v>
      </c>
      <c r="E5710" s="14">
        <v>7932</v>
      </c>
      <c r="F5710" s="14"/>
      <c r="G5710" s="14">
        <v>10</v>
      </c>
    </row>
    <row r="5711" spans="3:7" ht="30" x14ac:dyDescent="0.25">
      <c r="C5711" s="11">
        <v>43206</v>
      </c>
      <c r="D5711" s="4" t="s">
        <v>54</v>
      </c>
      <c r="E5711" s="12">
        <v>7825</v>
      </c>
      <c r="F5711" s="12"/>
      <c r="G5711" s="12">
        <v>2</v>
      </c>
    </row>
    <row r="5712" spans="3:7" ht="45" x14ac:dyDescent="0.25">
      <c r="C5712" s="13">
        <v>43206</v>
      </c>
      <c r="D5712" s="5" t="s">
        <v>55</v>
      </c>
      <c r="E5712" s="14">
        <v>8385</v>
      </c>
      <c r="F5712" s="14"/>
      <c r="G5712" s="14">
        <v>1</v>
      </c>
    </row>
    <row r="5713" spans="3:7" ht="30" x14ac:dyDescent="0.25">
      <c r="C5713" s="11">
        <v>43206</v>
      </c>
      <c r="D5713" s="4" t="s">
        <v>58</v>
      </c>
      <c r="E5713" s="12">
        <v>8824</v>
      </c>
      <c r="F5713" s="12"/>
      <c r="G5713" s="12">
        <v>2</v>
      </c>
    </row>
    <row r="5714" spans="3:7" x14ac:dyDescent="0.25">
      <c r="C5714" s="13">
        <v>43206</v>
      </c>
      <c r="D5714" s="5" t="s">
        <v>60</v>
      </c>
      <c r="E5714" s="14">
        <v>7085</v>
      </c>
      <c r="F5714" s="14"/>
      <c r="G5714" s="14">
        <v>1</v>
      </c>
    </row>
    <row r="5715" spans="3:7" ht="45" x14ac:dyDescent="0.25">
      <c r="C5715" s="11">
        <v>43206</v>
      </c>
      <c r="D5715" s="4" t="s">
        <v>64</v>
      </c>
      <c r="E5715" s="12">
        <v>7623</v>
      </c>
      <c r="F5715" s="12"/>
      <c r="G5715" s="12">
        <v>6</v>
      </c>
    </row>
    <row r="5716" spans="3:7" ht="30" x14ac:dyDescent="0.25">
      <c r="C5716" s="13">
        <v>43206</v>
      </c>
      <c r="D5716" s="5" t="s">
        <v>259</v>
      </c>
      <c r="E5716" s="14">
        <v>644</v>
      </c>
      <c r="F5716" s="14"/>
      <c r="G5716" s="14">
        <v>1</v>
      </c>
    </row>
    <row r="5717" spans="3:7" x14ac:dyDescent="0.25">
      <c r="C5717" s="11">
        <v>43206</v>
      </c>
      <c r="D5717" s="4" t="s">
        <v>237</v>
      </c>
      <c r="E5717" s="12">
        <v>643</v>
      </c>
      <c r="F5717" s="12"/>
      <c r="G5717" s="12">
        <v>1</v>
      </c>
    </row>
    <row r="5718" spans="3:7" ht="30" x14ac:dyDescent="0.25">
      <c r="C5718" s="13">
        <v>43206</v>
      </c>
      <c r="D5718" s="5" t="s">
        <v>239</v>
      </c>
      <c r="E5718" s="14">
        <v>615</v>
      </c>
      <c r="F5718" s="14"/>
      <c r="G5718" s="14">
        <v>1</v>
      </c>
    </row>
    <row r="5719" spans="3:7" ht="30" x14ac:dyDescent="0.25">
      <c r="C5719" s="11">
        <v>43206</v>
      </c>
      <c r="D5719" s="4" t="s">
        <v>240</v>
      </c>
      <c r="E5719" s="12">
        <v>4520</v>
      </c>
      <c r="F5719" s="12"/>
      <c r="G5719" s="12">
        <v>4</v>
      </c>
    </row>
    <row r="5720" spans="3:7" ht="30" x14ac:dyDescent="0.25">
      <c r="C5720" s="13">
        <v>43206</v>
      </c>
      <c r="D5720" s="5" t="s">
        <v>278</v>
      </c>
      <c r="E5720" s="14">
        <v>8011</v>
      </c>
      <c r="F5720" s="14"/>
      <c r="G5720" s="14">
        <v>1</v>
      </c>
    </row>
    <row r="5721" spans="3:7" ht="60" x14ac:dyDescent="0.25">
      <c r="C5721" s="11">
        <v>43206</v>
      </c>
      <c r="D5721" s="4" t="s">
        <v>151</v>
      </c>
      <c r="E5721" s="12">
        <v>5064</v>
      </c>
      <c r="F5721" s="12"/>
      <c r="G5721" s="12">
        <v>2</v>
      </c>
    </row>
    <row r="5722" spans="3:7" ht="30" x14ac:dyDescent="0.25">
      <c r="C5722" s="13">
        <v>43206</v>
      </c>
      <c r="D5722" s="5" t="s">
        <v>54</v>
      </c>
      <c r="E5722" s="14">
        <v>7825</v>
      </c>
      <c r="F5722" s="14"/>
      <c r="G5722" s="14">
        <v>1</v>
      </c>
    </row>
    <row r="5723" spans="3:7" ht="30" x14ac:dyDescent="0.25">
      <c r="C5723" s="11">
        <v>43205</v>
      </c>
      <c r="D5723" s="4" t="s">
        <v>77</v>
      </c>
      <c r="E5723" s="12">
        <v>1428</v>
      </c>
      <c r="F5723" s="12"/>
      <c r="G5723" s="12">
        <v>2</v>
      </c>
    </row>
    <row r="5724" spans="3:7" ht="75" x14ac:dyDescent="0.25">
      <c r="C5724" s="13">
        <v>43205</v>
      </c>
      <c r="D5724" s="5" t="s">
        <v>85</v>
      </c>
      <c r="E5724" s="14">
        <v>728</v>
      </c>
      <c r="F5724" s="14"/>
      <c r="G5724" s="14">
        <v>10</v>
      </c>
    </row>
    <row r="5725" spans="3:7" ht="30" x14ac:dyDescent="0.25">
      <c r="C5725" s="11">
        <v>43204</v>
      </c>
      <c r="D5725" s="4" t="s">
        <v>56</v>
      </c>
      <c r="E5725" s="12">
        <v>2270</v>
      </c>
      <c r="F5725" s="12"/>
      <c r="G5725" s="12">
        <v>1</v>
      </c>
    </row>
    <row r="5726" spans="3:7" ht="30" x14ac:dyDescent="0.25">
      <c r="C5726" s="13">
        <v>43204</v>
      </c>
      <c r="D5726" s="5" t="s">
        <v>62</v>
      </c>
      <c r="E5726" s="14">
        <v>1661</v>
      </c>
      <c r="F5726" s="14"/>
      <c r="G5726" s="14">
        <v>2</v>
      </c>
    </row>
    <row r="5727" spans="3:7" x14ac:dyDescent="0.25">
      <c r="C5727" s="11">
        <v>43204</v>
      </c>
      <c r="D5727" s="4" t="s">
        <v>11</v>
      </c>
      <c r="E5727" s="12">
        <v>5733</v>
      </c>
      <c r="F5727" s="12"/>
      <c r="G5727" s="12">
        <v>1</v>
      </c>
    </row>
    <row r="5728" spans="3:7" x14ac:dyDescent="0.25">
      <c r="C5728" s="13">
        <v>43203</v>
      </c>
      <c r="D5728" s="5" t="s">
        <v>315</v>
      </c>
      <c r="E5728" s="14">
        <v>7976</v>
      </c>
      <c r="F5728" s="14">
        <v>1</v>
      </c>
      <c r="G5728" s="14"/>
    </row>
    <row r="5729" spans="3:7" x14ac:dyDescent="0.25">
      <c r="C5729" s="11">
        <v>43203</v>
      </c>
      <c r="D5729" s="4" t="s">
        <v>150</v>
      </c>
      <c r="E5729" s="12">
        <v>7977</v>
      </c>
      <c r="F5729" s="12"/>
      <c r="G5729" s="12">
        <v>1</v>
      </c>
    </row>
    <row r="5730" spans="3:7" x14ac:dyDescent="0.25">
      <c r="C5730" s="13">
        <v>43203</v>
      </c>
      <c r="D5730" s="5" t="s">
        <v>315</v>
      </c>
      <c r="E5730" s="14">
        <v>7976</v>
      </c>
      <c r="F5730" s="14"/>
      <c r="G5730" s="14">
        <v>1</v>
      </c>
    </row>
    <row r="5731" spans="3:7" ht="30" x14ac:dyDescent="0.25">
      <c r="C5731" s="11">
        <v>43203</v>
      </c>
      <c r="D5731" s="4" t="s">
        <v>240</v>
      </c>
      <c r="E5731" s="12">
        <v>4520</v>
      </c>
      <c r="F5731" s="12">
        <v>10</v>
      </c>
      <c r="G5731" s="12"/>
    </row>
    <row r="5732" spans="3:7" ht="30" x14ac:dyDescent="0.25">
      <c r="C5732" s="13">
        <v>43203</v>
      </c>
      <c r="D5732" s="5" t="s">
        <v>30</v>
      </c>
      <c r="E5732" s="14">
        <v>609</v>
      </c>
      <c r="F5732" s="14"/>
      <c r="G5732" s="14">
        <v>1</v>
      </c>
    </row>
    <row r="5733" spans="3:7" ht="30" x14ac:dyDescent="0.25">
      <c r="C5733" s="11">
        <v>43203</v>
      </c>
      <c r="D5733" s="4" t="s">
        <v>31</v>
      </c>
      <c r="E5733" s="12">
        <v>611</v>
      </c>
      <c r="F5733" s="12"/>
      <c r="G5733" s="12">
        <v>1</v>
      </c>
    </row>
    <row r="5734" spans="3:7" x14ac:dyDescent="0.25">
      <c r="C5734" s="13">
        <v>43203</v>
      </c>
      <c r="D5734" s="5" t="s">
        <v>27</v>
      </c>
      <c r="E5734" s="14">
        <v>537</v>
      </c>
      <c r="F5734" s="14"/>
      <c r="G5734" s="14">
        <v>1</v>
      </c>
    </row>
    <row r="5735" spans="3:7" ht="45" x14ac:dyDescent="0.25">
      <c r="C5735" s="11">
        <v>43203</v>
      </c>
      <c r="D5735" s="4" t="s">
        <v>28</v>
      </c>
      <c r="E5735" s="12">
        <v>608</v>
      </c>
      <c r="F5735" s="12"/>
      <c r="G5735" s="12">
        <v>2</v>
      </c>
    </row>
    <row r="5736" spans="3:7" ht="45" x14ac:dyDescent="0.25">
      <c r="C5736" s="13">
        <v>43203</v>
      </c>
      <c r="D5736" s="5" t="s">
        <v>29</v>
      </c>
      <c r="E5736" s="14">
        <v>610</v>
      </c>
      <c r="F5736" s="14"/>
      <c r="G5736" s="14">
        <v>2</v>
      </c>
    </row>
    <row r="5737" spans="3:7" ht="30" x14ac:dyDescent="0.25">
      <c r="C5737" s="11">
        <v>43203</v>
      </c>
      <c r="D5737" s="4" t="s">
        <v>65</v>
      </c>
      <c r="E5737" s="12">
        <v>256</v>
      </c>
      <c r="F5737" s="12">
        <v>6</v>
      </c>
      <c r="G5737" s="12"/>
    </row>
    <row r="5738" spans="3:7" ht="30" x14ac:dyDescent="0.25">
      <c r="C5738" s="13">
        <v>43203</v>
      </c>
      <c r="D5738" s="5" t="s">
        <v>65</v>
      </c>
      <c r="E5738" s="14">
        <v>256</v>
      </c>
      <c r="F5738" s="14"/>
      <c r="G5738" s="14">
        <v>2</v>
      </c>
    </row>
    <row r="5739" spans="3:7" ht="30" x14ac:dyDescent="0.25">
      <c r="C5739" s="11">
        <v>43203</v>
      </c>
      <c r="D5739" s="4" t="s">
        <v>178</v>
      </c>
      <c r="E5739" s="12" t="s">
        <v>179</v>
      </c>
      <c r="F5739" s="12"/>
      <c r="G5739" s="12">
        <v>1</v>
      </c>
    </row>
    <row r="5740" spans="3:7" ht="30" x14ac:dyDescent="0.25">
      <c r="C5740" s="13">
        <v>43203</v>
      </c>
      <c r="D5740" s="5" t="s">
        <v>316</v>
      </c>
      <c r="E5740" s="14">
        <v>445</v>
      </c>
      <c r="F5740" s="14">
        <v>1</v>
      </c>
      <c r="G5740" s="14"/>
    </row>
    <row r="5741" spans="3:7" ht="30" x14ac:dyDescent="0.25">
      <c r="C5741" s="11">
        <v>43203</v>
      </c>
      <c r="D5741" s="4" t="s">
        <v>316</v>
      </c>
      <c r="E5741" s="12">
        <v>445</v>
      </c>
      <c r="F5741" s="12">
        <v>8</v>
      </c>
      <c r="G5741" s="12"/>
    </row>
    <row r="5742" spans="3:7" ht="30" x14ac:dyDescent="0.25">
      <c r="C5742" s="13">
        <v>43203</v>
      </c>
      <c r="D5742" s="5" t="s">
        <v>24</v>
      </c>
      <c r="E5742" s="14">
        <v>7087</v>
      </c>
      <c r="F5742" s="14"/>
      <c r="G5742" s="14">
        <v>2</v>
      </c>
    </row>
    <row r="5743" spans="3:7" ht="45" x14ac:dyDescent="0.25">
      <c r="C5743" s="11">
        <v>43203</v>
      </c>
      <c r="D5743" s="4" t="s">
        <v>26</v>
      </c>
      <c r="E5743" s="12">
        <v>476</v>
      </c>
      <c r="F5743" s="12"/>
      <c r="G5743" s="12">
        <v>3</v>
      </c>
    </row>
    <row r="5744" spans="3:7" x14ac:dyDescent="0.25">
      <c r="C5744" s="13">
        <v>43203</v>
      </c>
      <c r="D5744" s="5" t="s">
        <v>27</v>
      </c>
      <c r="E5744" s="14">
        <v>537</v>
      </c>
      <c r="F5744" s="14"/>
      <c r="G5744" s="14">
        <v>2</v>
      </c>
    </row>
    <row r="5745" spans="3:7" ht="45" x14ac:dyDescent="0.25">
      <c r="C5745" s="11">
        <v>43203</v>
      </c>
      <c r="D5745" s="4" t="s">
        <v>28</v>
      </c>
      <c r="E5745" s="12">
        <v>608</v>
      </c>
      <c r="F5745" s="12"/>
      <c r="G5745" s="12">
        <v>5</v>
      </c>
    </row>
    <row r="5746" spans="3:7" ht="45" x14ac:dyDescent="0.25">
      <c r="C5746" s="13">
        <v>43203</v>
      </c>
      <c r="D5746" s="5" t="s">
        <v>29</v>
      </c>
      <c r="E5746" s="14">
        <v>610</v>
      </c>
      <c r="F5746" s="14"/>
      <c r="G5746" s="14">
        <v>3</v>
      </c>
    </row>
    <row r="5747" spans="3:7" ht="30" x14ac:dyDescent="0.25">
      <c r="C5747" s="11">
        <v>43203</v>
      </c>
      <c r="D5747" s="4" t="s">
        <v>30</v>
      </c>
      <c r="E5747" s="12">
        <v>609</v>
      </c>
      <c r="F5747" s="12"/>
      <c r="G5747" s="12">
        <v>4</v>
      </c>
    </row>
    <row r="5748" spans="3:7" ht="30" x14ac:dyDescent="0.25">
      <c r="C5748" s="13">
        <v>43203</v>
      </c>
      <c r="D5748" s="5" t="s">
        <v>31</v>
      </c>
      <c r="E5748" s="14">
        <v>611</v>
      </c>
      <c r="F5748" s="14"/>
      <c r="G5748" s="14">
        <v>3</v>
      </c>
    </row>
    <row r="5749" spans="3:7" x14ac:dyDescent="0.25">
      <c r="C5749" s="11">
        <v>43203</v>
      </c>
      <c r="D5749" s="4" t="s">
        <v>34</v>
      </c>
      <c r="E5749" s="12">
        <v>520</v>
      </c>
      <c r="F5749" s="12"/>
      <c r="G5749" s="12">
        <v>1</v>
      </c>
    </row>
    <row r="5750" spans="3:7" x14ac:dyDescent="0.25">
      <c r="C5750" s="13">
        <v>43203</v>
      </c>
      <c r="D5750" s="5" t="s">
        <v>234</v>
      </c>
      <c r="E5750" s="14">
        <v>8000</v>
      </c>
      <c r="F5750" s="14"/>
      <c r="G5750" s="14">
        <v>10</v>
      </c>
    </row>
    <row r="5751" spans="3:7" x14ac:dyDescent="0.25">
      <c r="C5751" s="11">
        <v>43203</v>
      </c>
      <c r="D5751" s="4" t="s">
        <v>235</v>
      </c>
      <c r="E5751" s="12">
        <v>7998</v>
      </c>
      <c r="F5751" s="12"/>
      <c r="G5751" s="12">
        <v>10</v>
      </c>
    </row>
    <row r="5752" spans="3:7" ht="45" x14ac:dyDescent="0.25">
      <c r="C5752" s="13">
        <v>43203</v>
      </c>
      <c r="D5752" s="5" t="s">
        <v>221</v>
      </c>
      <c r="E5752" s="14">
        <v>4907</v>
      </c>
      <c r="F5752" s="14"/>
      <c r="G5752" s="14">
        <v>20</v>
      </c>
    </row>
    <row r="5753" spans="3:7" x14ac:dyDescent="0.25">
      <c r="C5753" s="11">
        <v>43203</v>
      </c>
      <c r="D5753" s="4" t="s">
        <v>36</v>
      </c>
      <c r="E5753" s="12">
        <v>7934</v>
      </c>
      <c r="F5753" s="12"/>
      <c r="G5753" s="12">
        <v>20</v>
      </c>
    </row>
    <row r="5754" spans="3:7" x14ac:dyDescent="0.25">
      <c r="C5754" s="13">
        <v>43203</v>
      </c>
      <c r="D5754" s="5" t="s">
        <v>37</v>
      </c>
      <c r="E5754" s="14">
        <v>7932</v>
      </c>
      <c r="F5754" s="14"/>
      <c r="G5754" s="14">
        <v>10</v>
      </c>
    </row>
    <row r="5755" spans="3:7" ht="75" x14ac:dyDescent="0.25">
      <c r="C5755" s="11">
        <v>43203</v>
      </c>
      <c r="D5755" s="4" t="s">
        <v>38</v>
      </c>
      <c r="E5755" s="12">
        <v>551</v>
      </c>
      <c r="F5755" s="12"/>
      <c r="G5755" s="12">
        <v>10</v>
      </c>
    </row>
    <row r="5756" spans="3:7" ht="45" x14ac:dyDescent="0.25">
      <c r="C5756" s="13">
        <v>43203</v>
      </c>
      <c r="D5756" s="5" t="s">
        <v>40</v>
      </c>
      <c r="E5756" s="14">
        <v>1381</v>
      </c>
      <c r="F5756" s="14"/>
      <c r="G5756" s="14">
        <v>1</v>
      </c>
    </row>
    <row r="5757" spans="3:7" ht="30" x14ac:dyDescent="0.25">
      <c r="C5757" s="11">
        <v>43203</v>
      </c>
      <c r="D5757" s="4" t="s">
        <v>218</v>
      </c>
      <c r="E5757" s="12">
        <v>981</v>
      </c>
      <c r="F5757" s="12"/>
      <c r="G5757" s="12">
        <v>50</v>
      </c>
    </row>
    <row r="5758" spans="3:7" ht="30" x14ac:dyDescent="0.25">
      <c r="C5758" s="13">
        <v>43203</v>
      </c>
      <c r="D5758" s="5" t="s">
        <v>219</v>
      </c>
      <c r="E5758" s="14">
        <v>980</v>
      </c>
      <c r="F5758" s="14"/>
      <c r="G5758" s="14">
        <v>50</v>
      </c>
    </row>
    <row r="5759" spans="3:7" ht="30" x14ac:dyDescent="0.25">
      <c r="C5759" s="11">
        <v>43203</v>
      </c>
      <c r="D5759" s="4" t="s">
        <v>317</v>
      </c>
      <c r="E5759" s="12">
        <v>982</v>
      </c>
      <c r="F5759" s="12"/>
      <c r="G5759" s="12">
        <v>50</v>
      </c>
    </row>
    <row r="5760" spans="3:7" ht="30" x14ac:dyDescent="0.25">
      <c r="C5760" s="13">
        <v>43203</v>
      </c>
      <c r="D5760" s="5" t="s">
        <v>42</v>
      </c>
      <c r="E5760" s="14">
        <v>187</v>
      </c>
      <c r="F5760" s="14"/>
      <c r="G5760" s="14">
        <v>100</v>
      </c>
    </row>
    <row r="5761" spans="3:7" ht="30" x14ac:dyDescent="0.25">
      <c r="C5761" s="11">
        <v>43203</v>
      </c>
      <c r="D5761" s="4" t="s">
        <v>44</v>
      </c>
      <c r="E5761" s="12">
        <v>188</v>
      </c>
      <c r="F5761" s="12"/>
      <c r="G5761" s="12">
        <v>100</v>
      </c>
    </row>
    <row r="5762" spans="3:7" ht="30" x14ac:dyDescent="0.25">
      <c r="C5762" s="13">
        <v>43203</v>
      </c>
      <c r="D5762" s="5" t="s">
        <v>33</v>
      </c>
      <c r="E5762" s="14">
        <v>392</v>
      </c>
      <c r="F5762" s="14"/>
      <c r="G5762" s="14">
        <v>1</v>
      </c>
    </row>
    <row r="5763" spans="3:7" ht="45" x14ac:dyDescent="0.25">
      <c r="C5763" s="11">
        <v>43203</v>
      </c>
      <c r="D5763" s="4" t="s">
        <v>46</v>
      </c>
      <c r="E5763" s="12">
        <v>331</v>
      </c>
      <c r="F5763" s="12"/>
      <c r="G5763" s="12">
        <v>2</v>
      </c>
    </row>
    <row r="5764" spans="3:7" ht="45" x14ac:dyDescent="0.25">
      <c r="C5764" s="13">
        <v>43203</v>
      </c>
      <c r="D5764" s="5" t="s">
        <v>147</v>
      </c>
      <c r="E5764" s="14">
        <v>334</v>
      </c>
      <c r="F5764" s="14"/>
      <c r="G5764" s="14">
        <v>2</v>
      </c>
    </row>
    <row r="5765" spans="3:7" ht="45" x14ac:dyDescent="0.25">
      <c r="C5765" s="11">
        <v>43203</v>
      </c>
      <c r="D5765" s="4" t="s">
        <v>148</v>
      </c>
      <c r="E5765" s="12">
        <v>333</v>
      </c>
      <c r="F5765" s="12"/>
      <c r="G5765" s="12">
        <v>2</v>
      </c>
    </row>
    <row r="5766" spans="3:7" ht="45" x14ac:dyDescent="0.25">
      <c r="C5766" s="13">
        <v>43203</v>
      </c>
      <c r="D5766" s="5" t="s">
        <v>221</v>
      </c>
      <c r="E5766" s="14">
        <v>4907</v>
      </c>
      <c r="F5766" s="14"/>
      <c r="G5766" s="14">
        <v>1</v>
      </c>
    </row>
    <row r="5767" spans="3:7" ht="30" x14ac:dyDescent="0.25">
      <c r="C5767" s="11">
        <v>43203</v>
      </c>
      <c r="D5767" s="4" t="s">
        <v>66</v>
      </c>
      <c r="E5767" s="12">
        <v>2234</v>
      </c>
      <c r="F5767" s="12"/>
      <c r="G5767" s="12">
        <v>5</v>
      </c>
    </row>
    <row r="5768" spans="3:7" ht="30" x14ac:dyDescent="0.25">
      <c r="C5768" s="13">
        <v>43203</v>
      </c>
      <c r="D5768" s="5" t="s">
        <v>259</v>
      </c>
      <c r="E5768" s="14">
        <v>644</v>
      </c>
      <c r="F5768" s="14"/>
      <c r="G5768" s="14">
        <v>1</v>
      </c>
    </row>
    <row r="5769" spans="3:7" ht="30" x14ac:dyDescent="0.25">
      <c r="C5769" s="11">
        <v>43203</v>
      </c>
      <c r="D5769" s="4" t="s">
        <v>238</v>
      </c>
      <c r="E5769" s="12">
        <v>4519</v>
      </c>
      <c r="F5769" s="12"/>
      <c r="G5769" s="12">
        <v>4</v>
      </c>
    </row>
    <row r="5770" spans="3:7" ht="30" x14ac:dyDescent="0.25">
      <c r="C5770" s="13">
        <v>43203</v>
      </c>
      <c r="D5770" s="5" t="s">
        <v>240</v>
      </c>
      <c r="E5770" s="14">
        <v>4520</v>
      </c>
      <c r="F5770" s="14"/>
      <c r="G5770" s="14">
        <v>5</v>
      </c>
    </row>
    <row r="5771" spans="3:7" ht="45" x14ac:dyDescent="0.25">
      <c r="C5771" s="11">
        <v>43203</v>
      </c>
      <c r="D5771" s="4" t="s">
        <v>55</v>
      </c>
      <c r="E5771" s="12">
        <v>8385</v>
      </c>
      <c r="F5771" s="12"/>
      <c r="G5771" s="12">
        <v>1</v>
      </c>
    </row>
    <row r="5772" spans="3:7" ht="60" x14ac:dyDescent="0.25">
      <c r="C5772" s="13">
        <v>43203</v>
      </c>
      <c r="D5772" s="5" t="s">
        <v>151</v>
      </c>
      <c r="E5772" s="14">
        <v>5064</v>
      </c>
      <c r="F5772" s="14"/>
      <c r="G5772" s="14">
        <v>5</v>
      </c>
    </row>
    <row r="5773" spans="3:7" ht="30" x14ac:dyDescent="0.25">
      <c r="C5773" s="11">
        <v>43203</v>
      </c>
      <c r="D5773" s="4" t="s">
        <v>56</v>
      </c>
      <c r="E5773" s="12">
        <v>2270</v>
      </c>
      <c r="F5773" s="12"/>
      <c r="G5773" s="12">
        <v>2</v>
      </c>
    </row>
    <row r="5774" spans="3:7" ht="30" x14ac:dyDescent="0.25">
      <c r="C5774" s="13">
        <v>43203</v>
      </c>
      <c r="D5774" s="5" t="s">
        <v>241</v>
      </c>
      <c r="E5774" s="14">
        <v>2269</v>
      </c>
      <c r="F5774" s="14"/>
      <c r="G5774" s="14">
        <v>2</v>
      </c>
    </row>
    <row r="5775" spans="3:7" ht="30" x14ac:dyDescent="0.25">
      <c r="C5775" s="11">
        <v>43203</v>
      </c>
      <c r="D5775" s="4" t="s">
        <v>57</v>
      </c>
      <c r="E5775" s="12">
        <v>8825</v>
      </c>
      <c r="F5775" s="12"/>
      <c r="G5775" s="12">
        <v>4</v>
      </c>
    </row>
    <row r="5776" spans="3:7" ht="30" x14ac:dyDescent="0.25">
      <c r="C5776" s="13">
        <v>43203</v>
      </c>
      <c r="D5776" s="5" t="s">
        <v>58</v>
      </c>
      <c r="E5776" s="14">
        <v>8824</v>
      </c>
      <c r="F5776" s="14"/>
      <c r="G5776" s="14">
        <v>1</v>
      </c>
    </row>
    <row r="5777" spans="3:7" x14ac:dyDescent="0.25">
      <c r="C5777" s="11">
        <v>43203</v>
      </c>
      <c r="D5777" s="4" t="s">
        <v>60</v>
      </c>
      <c r="E5777" s="12">
        <v>7085</v>
      </c>
      <c r="F5777" s="12"/>
      <c r="G5777" s="12">
        <v>2</v>
      </c>
    </row>
    <row r="5778" spans="3:7" ht="30" x14ac:dyDescent="0.25">
      <c r="C5778" s="13">
        <v>43203</v>
      </c>
      <c r="D5778" s="5" t="s">
        <v>62</v>
      </c>
      <c r="E5778" s="14">
        <v>1661</v>
      </c>
      <c r="F5778" s="14"/>
      <c r="G5778" s="14">
        <v>4</v>
      </c>
    </row>
    <row r="5779" spans="3:7" ht="30" x14ac:dyDescent="0.25">
      <c r="C5779" s="11">
        <v>43203</v>
      </c>
      <c r="D5779" s="4" t="s">
        <v>32</v>
      </c>
      <c r="E5779" s="12">
        <v>4523</v>
      </c>
      <c r="F5779" s="12"/>
      <c r="G5779" s="12">
        <v>5</v>
      </c>
    </row>
    <row r="5780" spans="3:7" ht="30" x14ac:dyDescent="0.25">
      <c r="C5780" s="13">
        <v>43203</v>
      </c>
      <c r="D5780" s="5" t="s">
        <v>167</v>
      </c>
      <c r="E5780" s="14">
        <v>1587</v>
      </c>
      <c r="F5780" s="14"/>
      <c r="G5780" s="14">
        <v>300</v>
      </c>
    </row>
    <row r="5781" spans="3:7" x14ac:dyDescent="0.25">
      <c r="C5781" s="11">
        <v>43203</v>
      </c>
      <c r="D5781" s="4" t="s">
        <v>63</v>
      </c>
      <c r="E5781" s="12">
        <v>268</v>
      </c>
      <c r="F5781" s="12"/>
      <c r="G5781" s="12">
        <v>1</v>
      </c>
    </row>
    <row r="5782" spans="3:7" ht="45" x14ac:dyDescent="0.25">
      <c r="C5782" s="13">
        <v>43203</v>
      </c>
      <c r="D5782" s="5" t="s">
        <v>26</v>
      </c>
      <c r="E5782" s="14">
        <v>476</v>
      </c>
      <c r="F5782" s="14"/>
      <c r="G5782" s="14">
        <v>5</v>
      </c>
    </row>
    <row r="5783" spans="3:7" ht="45" x14ac:dyDescent="0.25">
      <c r="C5783" s="11">
        <v>43203</v>
      </c>
      <c r="D5783" s="4" t="s">
        <v>140</v>
      </c>
      <c r="E5783" s="12">
        <v>3622</v>
      </c>
      <c r="F5783" s="12"/>
      <c r="G5783" s="12">
        <v>12</v>
      </c>
    </row>
    <row r="5784" spans="3:7" ht="45" x14ac:dyDescent="0.25">
      <c r="C5784" s="13">
        <v>43203</v>
      </c>
      <c r="D5784" s="5" t="s">
        <v>64</v>
      </c>
      <c r="E5784" s="14">
        <v>7623</v>
      </c>
      <c r="F5784" s="14"/>
      <c r="G5784" s="14">
        <v>12</v>
      </c>
    </row>
    <row r="5785" spans="3:7" ht="30" x14ac:dyDescent="0.25">
      <c r="C5785" s="11">
        <v>43202</v>
      </c>
      <c r="D5785" s="4" t="s">
        <v>76</v>
      </c>
      <c r="E5785" s="12">
        <v>1429</v>
      </c>
      <c r="F5785" s="12"/>
      <c r="G5785" s="12">
        <v>2</v>
      </c>
    </row>
    <row r="5786" spans="3:7" ht="30" x14ac:dyDescent="0.25">
      <c r="C5786" s="13">
        <v>43202</v>
      </c>
      <c r="D5786" s="5" t="s">
        <v>77</v>
      </c>
      <c r="E5786" s="14">
        <v>1428</v>
      </c>
      <c r="F5786" s="14"/>
      <c r="G5786" s="14">
        <v>4</v>
      </c>
    </row>
    <row r="5787" spans="3:7" ht="30" x14ac:dyDescent="0.25">
      <c r="C5787" s="11">
        <v>43202</v>
      </c>
      <c r="D5787" s="4" t="s">
        <v>65</v>
      </c>
      <c r="E5787" s="12">
        <v>256</v>
      </c>
      <c r="F5787" s="12">
        <v>12</v>
      </c>
      <c r="G5787" s="12"/>
    </row>
    <row r="5788" spans="3:7" ht="45" x14ac:dyDescent="0.25">
      <c r="C5788" s="13">
        <v>43202</v>
      </c>
      <c r="D5788" s="5" t="s">
        <v>318</v>
      </c>
      <c r="E5788" s="14">
        <v>9643</v>
      </c>
      <c r="F5788" s="14">
        <v>1</v>
      </c>
      <c r="G5788" s="14"/>
    </row>
    <row r="5789" spans="3:7" ht="30" x14ac:dyDescent="0.25">
      <c r="C5789" s="11">
        <v>43202</v>
      </c>
      <c r="D5789" s="4" t="s">
        <v>65</v>
      </c>
      <c r="E5789" s="12">
        <v>256</v>
      </c>
      <c r="F5789" s="12"/>
      <c r="G5789" s="12">
        <v>6</v>
      </c>
    </row>
    <row r="5790" spans="3:7" ht="30" x14ac:dyDescent="0.25">
      <c r="C5790" s="13">
        <v>43202</v>
      </c>
      <c r="D5790" s="5" t="s">
        <v>241</v>
      </c>
      <c r="E5790" s="14">
        <v>2269</v>
      </c>
      <c r="F5790" s="14">
        <v>2</v>
      </c>
      <c r="G5790" s="14"/>
    </row>
    <row r="5791" spans="3:7" ht="30" x14ac:dyDescent="0.25">
      <c r="C5791" s="11">
        <v>43202</v>
      </c>
      <c r="D5791" s="4" t="s">
        <v>56</v>
      </c>
      <c r="E5791" s="12">
        <v>2270</v>
      </c>
      <c r="F5791" s="12"/>
      <c r="G5791" s="12">
        <v>5</v>
      </c>
    </row>
    <row r="5792" spans="3:7" ht="30" x14ac:dyDescent="0.25">
      <c r="C5792" s="13">
        <v>43202</v>
      </c>
      <c r="D5792" s="5" t="s">
        <v>241</v>
      </c>
      <c r="E5792" s="14">
        <v>2269</v>
      </c>
      <c r="F5792" s="14"/>
      <c r="G5792" s="14">
        <v>10</v>
      </c>
    </row>
    <row r="5793" spans="3:7" ht="30" x14ac:dyDescent="0.25">
      <c r="C5793" s="11">
        <v>43202</v>
      </c>
      <c r="D5793" s="4" t="s">
        <v>166</v>
      </c>
      <c r="E5793" s="12">
        <v>822</v>
      </c>
      <c r="F5793" s="12"/>
      <c r="G5793" s="12">
        <v>2</v>
      </c>
    </row>
    <row r="5794" spans="3:7" ht="30" x14ac:dyDescent="0.25">
      <c r="C5794" s="13">
        <v>43202</v>
      </c>
      <c r="D5794" s="5" t="s">
        <v>142</v>
      </c>
      <c r="E5794" s="14">
        <v>1426</v>
      </c>
      <c r="F5794" s="14"/>
      <c r="G5794" s="14">
        <v>1</v>
      </c>
    </row>
    <row r="5795" spans="3:7" ht="75" x14ac:dyDescent="0.25">
      <c r="C5795" s="11">
        <v>43202</v>
      </c>
      <c r="D5795" s="4" t="s">
        <v>137</v>
      </c>
      <c r="E5795" s="12">
        <v>8921</v>
      </c>
      <c r="F5795" s="12"/>
      <c r="G5795" s="12">
        <v>6</v>
      </c>
    </row>
    <row r="5796" spans="3:7" ht="45" x14ac:dyDescent="0.25">
      <c r="C5796" s="13">
        <v>43202</v>
      </c>
      <c r="D5796" s="5" t="s">
        <v>306</v>
      </c>
      <c r="E5796" s="14">
        <v>5680</v>
      </c>
      <c r="F5796" s="14">
        <v>100</v>
      </c>
      <c r="G5796" s="14"/>
    </row>
    <row r="5797" spans="3:7" ht="30" x14ac:dyDescent="0.25">
      <c r="C5797" s="11">
        <v>43202</v>
      </c>
      <c r="D5797" s="4" t="s">
        <v>99</v>
      </c>
      <c r="E5797" s="12">
        <v>4275</v>
      </c>
      <c r="F5797" s="12"/>
      <c r="G5797" s="12">
        <v>1</v>
      </c>
    </row>
    <row r="5798" spans="3:7" ht="45" x14ac:dyDescent="0.25">
      <c r="C5798" s="13">
        <v>43202</v>
      </c>
      <c r="D5798" s="5" t="s">
        <v>28</v>
      </c>
      <c r="E5798" s="14">
        <v>608</v>
      </c>
      <c r="F5798" s="14">
        <v>40</v>
      </c>
      <c r="G5798" s="14"/>
    </row>
    <row r="5799" spans="3:7" x14ac:dyDescent="0.25">
      <c r="C5799" s="11">
        <v>43202</v>
      </c>
      <c r="D5799" s="4" t="s">
        <v>27</v>
      </c>
      <c r="E5799" s="12">
        <v>537</v>
      </c>
      <c r="F5799" s="12">
        <v>16</v>
      </c>
      <c r="G5799" s="12"/>
    </row>
    <row r="5800" spans="3:7" ht="30" x14ac:dyDescent="0.25">
      <c r="C5800" s="13">
        <v>43202</v>
      </c>
      <c r="D5800" s="5" t="s">
        <v>319</v>
      </c>
      <c r="E5800" s="14">
        <v>4196</v>
      </c>
      <c r="F5800" s="14"/>
      <c r="G5800" s="14">
        <v>1</v>
      </c>
    </row>
    <row r="5801" spans="3:7" x14ac:dyDescent="0.25">
      <c r="C5801" s="11">
        <v>43202</v>
      </c>
      <c r="D5801" s="4" t="s">
        <v>230</v>
      </c>
      <c r="E5801" s="12">
        <v>7359</v>
      </c>
      <c r="F5801" s="12"/>
      <c r="G5801" s="12">
        <v>1</v>
      </c>
    </row>
    <row r="5802" spans="3:7" ht="30" x14ac:dyDescent="0.25">
      <c r="C5802" s="13">
        <v>43202</v>
      </c>
      <c r="D5802" s="5" t="s">
        <v>65</v>
      </c>
      <c r="E5802" s="14">
        <v>256</v>
      </c>
      <c r="F5802" s="14">
        <v>10</v>
      </c>
      <c r="G5802" s="14"/>
    </row>
    <row r="5803" spans="3:7" ht="30" x14ac:dyDescent="0.25">
      <c r="C5803" s="11">
        <v>43202</v>
      </c>
      <c r="D5803" s="4" t="s">
        <v>129</v>
      </c>
      <c r="E5803" s="12">
        <v>4866</v>
      </c>
      <c r="F5803" s="12"/>
      <c r="G5803" s="12">
        <v>1</v>
      </c>
    </row>
    <row r="5804" spans="3:7" ht="60" x14ac:dyDescent="0.25">
      <c r="C5804" s="13">
        <v>43202</v>
      </c>
      <c r="D5804" s="5" t="s">
        <v>95</v>
      </c>
      <c r="E5804" s="14">
        <v>305</v>
      </c>
      <c r="F5804" s="14"/>
      <c r="G5804" s="14">
        <v>50</v>
      </c>
    </row>
    <row r="5805" spans="3:7" ht="45" x14ac:dyDescent="0.25">
      <c r="C5805" s="11">
        <v>43202</v>
      </c>
      <c r="D5805" s="4" t="s">
        <v>19</v>
      </c>
      <c r="E5805" s="12">
        <v>5709</v>
      </c>
      <c r="F5805" s="12"/>
      <c r="G5805" s="12">
        <v>300</v>
      </c>
    </row>
    <row r="5806" spans="3:7" x14ac:dyDescent="0.25">
      <c r="C5806" s="13">
        <v>43202</v>
      </c>
      <c r="D5806" s="5" t="s">
        <v>150</v>
      </c>
      <c r="E5806" s="14">
        <v>7977</v>
      </c>
      <c r="F5806" s="14"/>
      <c r="G5806" s="14">
        <v>1</v>
      </c>
    </row>
    <row r="5807" spans="3:7" ht="45" x14ac:dyDescent="0.25">
      <c r="C5807" s="11">
        <v>43202</v>
      </c>
      <c r="D5807" s="4" t="s">
        <v>173</v>
      </c>
      <c r="E5807" s="12">
        <v>1595</v>
      </c>
      <c r="F5807" s="12"/>
      <c r="G5807" s="12">
        <v>10</v>
      </c>
    </row>
    <row r="5808" spans="3:7" ht="30" x14ac:dyDescent="0.25">
      <c r="C5808" s="13">
        <v>43202</v>
      </c>
      <c r="D5808" s="5" t="s">
        <v>33</v>
      </c>
      <c r="E5808" s="14">
        <v>392</v>
      </c>
      <c r="F5808" s="14"/>
      <c r="G5808" s="14">
        <v>1</v>
      </c>
    </row>
    <row r="5809" spans="3:7" ht="45" x14ac:dyDescent="0.25">
      <c r="C5809" s="11">
        <v>43202</v>
      </c>
      <c r="D5809" s="4" t="s">
        <v>184</v>
      </c>
      <c r="E5809" s="12">
        <v>4905</v>
      </c>
      <c r="F5809" s="12"/>
      <c r="G5809" s="12">
        <v>10</v>
      </c>
    </row>
    <row r="5810" spans="3:7" ht="30" x14ac:dyDescent="0.25">
      <c r="C5810" s="13">
        <v>43202</v>
      </c>
      <c r="D5810" s="5" t="s">
        <v>216</v>
      </c>
      <c r="E5810" s="14">
        <v>189</v>
      </c>
      <c r="F5810" s="14"/>
      <c r="G5810" s="14">
        <v>50</v>
      </c>
    </row>
    <row r="5811" spans="3:7" ht="30" x14ac:dyDescent="0.25">
      <c r="C5811" s="11">
        <v>43202</v>
      </c>
      <c r="D5811" s="4" t="s">
        <v>42</v>
      </c>
      <c r="E5811" s="12">
        <v>187</v>
      </c>
      <c r="F5811" s="12"/>
      <c r="G5811" s="12">
        <v>50</v>
      </c>
    </row>
    <row r="5812" spans="3:7" ht="30" x14ac:dyDescent="0.25">
      <c r="C5812" s="13">
        <v>43202</v>
      </c>
      <c r="D5812" s="5" t="s">
        <v>317</v>
      </c>
      <c r="E5812" s="14">
        <v>982</v>
      </c>
      <c r="F5812" s="14"/>
      <c r="G5812" s="14">
        <v>74</v>
      </c>
    </row>
    <row r="5813" spans="3:7" ht="30" x14ac:dyDescent="0.25">
      <c r="C5813" s="11">
        <v>43202</v>
      </c>
      <c r="D5813" s="4" t="s">
        <v>218</v>
      </c>
      <c r="E5813" s="12">
        <v>981</v>
      </c>
      <c r="F5813" s="12"/>
      <c r="G5813" s="12">
        <v>50</v>
      </c>
    </row>
    <row r="5814" spans="3:7" ht="30" x14ac:dyDescent="0.25">
      <c r="C5814" s="13">
        <v>43202</v>
      </c>
      <c r="D5814" s="5" t="s">
        <v>219</v>
      </c>
      <c r="E5814" s="14">
        <v>980</v>
      </c>
      <c r="F5814" s="14"/>
      <c r="G5814" s="14">
        <v>50</v>
      </c>
    </row>
    <row r="5815" spans="3:7" ht="30" x14ac:dyDescent="0.25">
      <c r="C5815" s="11">
        <v>43202</v>
      </c>
      <c r="D5815" s="4" t="s">
        <v>220</v>
      </c>
      <c r="E5815" s="12">
        <v>979</v>
      </c>
      <c r="F5815" s="12"/>
      <c r="G5815" s="12">
        <v>50</v>
      </c>
    </row>
    <row r="5816" spans="3:7" ht="30" x14ac:dyDescent="0.25">
      <c r="C5816" s="13">
        <v>43202</v>
      </c>
      <c r="D5816" s="5" t="s">
        <v>65</v>
      </c>
      <c r="E5816" s="14">
        <v>256</v>
      </c>
      <c r="F5816" s="14"/>
      <c r="G5816" s="14">
        <v>6</v>
      </c>
    </row>
    <row r="5817" spans="3:7" ht="30" x14ac:dyDescent="0.25">
      <c r="C5817" s="11">
        <v>43202</v>
      </c>
      <c r="D5817" s="4" t="s">
        <v>271</v>
      </c>
      <c r="E5817" s="12">
        <v>3625</v>
      </c>
      <c r="F5817" s="12"/>
      <c r="G5817" s="12">
        <v>10</v>
      </c>
    </row>
    <row r="5818" spans="3:7" ht="60" x14ac:dyDescent="0.25">
      <c r="C5818" s="13">
        <v>43202</v>
      </c>
      <c r="D5818" s="5" t="s">
        <v>95</v>
      </c>
      <c r="E5818" s="14">
        <v>305</v>
      </c>
      <c r="F5818" s="14"/>
      <c r="G5818" s="14">
        <v>100</v>
      </c>
    </row>
    <row r="5819" spans="3:7" ht="30" x14ac:dyDescent="0.25">
      <c r="C5819" s="11">
        <v>43202</v>
      </c>
      <c r="D5819" s="4" t="s">
        <v>187</v>
      </c>
      <c r="E5819" s="12">
        <v>1592</v>
      </c>
      <c r="F5819" s="12"/>
      <c r="G5819" s="12">
        <v>300</v>
      </c>
    </row>
    <row r="5820" spans="3:7" ht="30" x14ac:dyDescent="0.25">
      <c r="C5820" s="13">
        <v>43202</v>
      </c>
      <c r="D5820" s="5" t="s">
        <v>126</v>
      </c>
      <c r="E5820" s="14">
        <v>4738</v>
      </c>
      <c r="F5820" s="14"/>
      <c r="G5820" s="14">
        <v>2</v>
      </c>
    </row>
    <row r="5821" spans="3:7" ht="30" x14ac:dyDescent="0.25">
      <c r="C5821" s="11">
        <v>43202</v>
      </c>
      <c r="D5821" s="4" t="s">
        <v>76</v>
      </c>
      <c r="E5821" s="12">
        <v>1429</v>
      </c>
      <c r="F5821" s="12"/>
      <c r="G5821" s="12">
        <v>20</v>
      </c>
    </row>
    <row r="5822" spans="3:7" ht="30" x14ac:dyDescent="0.25">
      <c r="C5822" s="13">
        <v>43202</v>
      </c>
      <c r="D5822" s="5" t="s">
        <v>77</v>
      </c>
      <c r="E5822" s="14">
        <v>1428</v>
      </c>
      <c r="F5822" s="14"/>
      <c r="G5822" s="14">
        <v>20</v>
      </c>
    </row>
    <row r="5823" spans="3:7" ht="30" x14ac:dyDescent="0.25">
      <c r="C5823" s="11">
        <v>43202</v>
      </c>
      <c r="D5823" s="4" t="s">
        <v>209</v>
      </c>
      <c r="E5823" s="12">
        <v>174</v>
      </c>
      <c r="F5823" s="12"/>
      <c r="G5823" s="12">
        <v>12</v>
      </c>
    </row>
    <row r="5824" spans="3:7" x14ac:dyDescent="0.25">
      <c r="C5824" s="13">
        <v>43202</v>
      </c>
      <c r="D5824" s="5" t="s">
        <v>8</v>
      </c>
      <c r="E5824" s="14">
        <v>7094</v>
      </c>
      <c r="F5824" s="14"/>
      <c r="G5824" s="14">
        <v>10</v>
      </c>
    </row>
    <row r="5825" spans="3:7" x14ac:dyDescent="0.25">
      <c r="C5825" s="11">
        <v>43202</v>
      </c>
      <c r="D5825" s="4" t="s">
        <v>60</v>
      </c>
      <c r="E5825" s="12">
        <v>7085</v>
      </c>
      <c r="F5825" s="12"/>
      <c r="G5825" s="12">
        <v>6</v>
      </c>
    </row>
    <row r="5826" spans="3:7" ht="30" x14ac:dyDescent="0.25">
      <c r="C5826" s="13">
        <v>43202</v>
      </c>
      <c r="D5826" s="5" t="s">
        <v>57</v>
      </c>
      <c r="E5826" s="14">
        <v>8825</v>
      </c>
      <c r="F5826" s="14"/>
      <c r="G5826" s="14">
        <v>3</v>
      </c>
    </row>
    <row r="5827" spans="3:7" ht="30" x14ac:dyDescent="0.25">
      <c r="C5827" s="11">
        <v>43202</v>
      </c>
      <c r="D5827" s="4" t="s">
        <v>58</v>
      </c>
      <c r="E5827" s="12">
        <v>8824</v>
      </c>
      <c r="F5827" s="12"/>
      <c r="G5827" s="12">
        <v>5</v>
      </c>
    </row>
    <row r="5828" spans="3:7" ht="45" x14ac:dyDescent="0.25">
      <c r="C5828" s="13">
        <v>43202</v>
      </c>
      <c r="D5828" s="5" t="s">
        <v>221</v>
      </c>
      <c r="E5828" s="14">
        <v>4907</v>
      </c>
      <c r="F5828" s="14"/>
      <c r="G5828" s="14">
        <v>20</v>
      </c>
    </row>
    <row r="5829" spans="3:7" ht="45" x14ac:dyDescent="0.25">
      <c r="C5829" s="11">
        <v>43202</v>
      </c>
      <c r="D5829" s="4" t="s">
        <v>35</v>
      </c>
      <c r="E5829" s="12">
        <v>4911</v>
      </c>
      <c r="F5829" s="12"/>
      <c r="G5829" s="12">
        <v>20</v>
      </c>
    </row>
    <row r="5830" spans="3:7" ht="30" x14ac:dyDescent="0.25">
      <c r="C5830" s="13">
        <v>43202</v>
      </c>
      <c r="D5830" s="5" t="s">
        <v>5</v>
      </c>
      <c r="E5830" s="14">
        <v>1445</v>
      </c>
      <c r="F5830" s="14"/>
      <c r="G5830" s="14">
        <v>1000</v>
      </c>
    </row>
    <row r="5831" spans="3:7" ht="30" x14ac:dyDescent="0.25">
      <c r="C5831" s="11">
        <v>43202</v>
      </c>
      <c r="D5831" s="4" t="s">
        <v>74</v>
      </c>
      <c r="E5831" s="12">
        <v>616</v>
      </c>
      <c r="F5831" s="12"/>
      <c r="G5831" s="12">
        <v>2</v>
      </c>
    </row>
    <row r="5832" spans="3:7" ht="30" x14ac:dyDescent="0.25">
      <c r="C5832" s="13">
        <v>43201</v>
      </c>
      <c r="D5832" s="5" t="s">
        <v>77</v>
      </c>
      <c r="E5832" s="14">
        <v>1428</v>
      </c>
      <c r="F5832" s="14"/>
      <c r="G5832" s="14">
        <v>2</v>
      </c>
    </row>
    <row r="5833" spans="3:7" ht="30" x14ac:dyDescent="0.25">
      <c r="C5833" s="11">
        <v>43201</v>
      </c>
      <c r="D5833" s="4" t="s">
        <v>21</v>
      </c>
      <c r="E5833" s="12">
        <v>4864</v>
      </c>
      <c r="F5833" s="12"/>
      <c r="G5833" s="12">
        <v>2</v>
      </c>
    </row>
    <row r="5834" spans="3:7" ht="30" x14ac:dyDescent="0.25">
      <c r="C5834" s="13">
        <v>43201</v>
      </c>
      <c r="D5834" s="5" t="s">
        <v>255</v>
      </c>
      <c r="E5834" s="14">
        <v>1002</v>
      </c>
      <c r="F5834" s="14"/>
      <c r="G5834" s="14">
        <v>2</v>
      </c>
    </row>
    <row r="5835" spans="3:7" ht="30" x14ac:dyDescent="0.25">
      <c r="C5835" s="11">
        <v>43201</v>
      </c>
      <c r="D5835" s="4" t="s">
        <v>320</v>
      </c>
      <c r="E5835" s="12">
        <v>3632</v>
      </c>
      <c r="F5835" s="12"/>
      <c r="G5835" s="12">
        <v>3</v>
      </c>
    </row>
    <row r="5836" spans="3:7" ht="30" x14ac:dyDescent="0.25">
      <c r="C5836" s="13">
        <v>43201</v>
      </c>
      <c r="D5836" s="5" t="s">
        <v>312</v>
      </c>
      <c r="E5836" s="14">
        <v>1575</v>
      </c>
      <c r="F5836" s="14"/>
      <c r="G5836" s="14">
        <v>10</v>
      </c>
    </row>
    <row r="5837" spans="3:7" ht="30" x14ac:dyDescent="0.25">
      <c r="C5837" s="11">
        <v>43201</v>
      </c>
      <c r="D5837" s="4" t="s">
        <v>187</v>
      </c>
      <c r="E5837" s="12">
        <v>1592</v>
      </c>
      <c r="F5837" s="12"/>
      <c r="G5837" s="12">
        <v>100</v>
      </c>
    </row>
    <row r="5838" spans="3:7" ht="30" x14ac:dyDescent="0.25">
      <c r="C5838" s="13">
        <v>43201</v>
      </c>
      <c r="D5838" s="5" t="s">
        <v>321</v>
      </c>
      <c r="E5838" s="14">
        <v>1585</v>
      </c>
      <c r="F5838" s="14"/>
      <c r="G5838" s="14">
        <v>100</v>
      </c>
    </row>
    <row r="5839" spans="3:7" ht="30" x14ac:dyDescent="0.25">
      <c r="C5839" s="11">
        <v>43201</v>
      </c>
      <c r="D5839" s="4" t="s">
        <v>322</v>
      </c>
      <c r="E5839" s="12">
        <v>1308</v>
      </c>
      <c r="F5839" s="12"/>
      <c r="G5839" s="12">
        <v>100</v>
      </c>
    </row>
    <row r="5840" spans="3:7" ht="30" x14ac:dyDescent="0.25">
      <c r="C5840" s="13">
        <v>43201</v>
      </c>
      <c r="D5840" s="5" t="s">
        <v>323</v>
      </c>
      <c r="E5840" s="14">
        <v>1307</v>
      </c>
      <c r="F5840" s="14"/>
      <c r="G5840" s="14">
        <v>100</v>
      </c>
    </row>
    <row r="5841" spans="3:7" ht="45" x14ac:dyDescent="0.25">
      <c r="C5841" s="11">
        <v>43201</v>
      </c>
      <c r="D5841" s="4" t="s">
        <v>324</v>
      </c>
      <c r="E5841" s="12">
        <v>1599</v>
      </c>
      <c r="F5841" s="12"/>
      <c r="G5841" s="12">
        <v>50</v>
      </c>
    </row>
    <row r="5842" spans="3:7" ht="45" x14ac:dyDescent="0.25">
      <c r="C5842" s="13">
        <v>43201</v>
      </c>
      <c r="D5842" s="5" t="s">
        <v>176</v>
      </c>
      <c r="E5842" s="14">
        <v>1596</v>
      </c>
      <c r="F5842" s="14"/>
      <c r="G5842" s="14">
        <v>50</v>
      </c>
    </row>
    <row r="5843" spans="3:7" ht="45" x14ac:dyDescent="0.25">
      <c r="C5843" s="11">
        <v>43201</v>
      </c>
      <c r="D5843" s="4" t="s">
        <v>214</v>
      </c>
      <c r="E5843" s="12">
        <v>1597</v>
      </c>
      <c r="F5843" s="12"/>
      <c r="G5843" s="12">
        <v>50</v>
      </c>
    </row>
    <row r="5844" spans="3:7" ht="30" x14ac:dyDescent="0.25">
      <c r="C5844" s="13">
        <v>43201</v>
      </c>
      <c r="D5844" s="5" t="s">
        <v>325</v>
      </c>
      <c r="E5844" s="14">
        <v>1591</v>
      </c>
      <c r="F5844" s="14"/>
      <c r="G5844" s="14">
        <v>100</v>
      </c>
    </row>
    <row r="5845" spans="3:7" ht="30" x14ac:dyDescent="0.25">
      <c r="C5845" s="11">
        <v>43201</v>
      </c>
      <c r="D5845" s="4" t="s">
        <v>224</v>
      </c>
      <c r="E5845" s="12">
        <v>1577</v>
      </c>
      <c r="F5845" s="12"/>
      <c r="G5845" s="12">
        <v>10</v>
      </c>
    </row>
    <row r="5846" spans="3:7" ht="30" x14ac:dyDescent="0.25">
      <c r="C5846" s="13">
        <v>43201</v>
      </c>
      <c r="D5846" s="5" t="s">
        <v>326</v>
      </c>
      <c r="E5846" s="14">
        <v>573</v>
      </c>
      <c r="F5846" s="14"/>
      <c r="G5846" s="14">
        <v>10</v>
      </c>
    </row>
    <row r="5847" spans="3:7" x14ac:dyDescent="0.25">
      <c r="C5847" s="11">
        <v>43201</v>
      </c>
      <c r="D5847" s="4" t="s">
        <v>327</v>
      </c>
      <c r="E5847" s="12">
        <v>473</v>
      </c>
      <c r="F5847" s="12"/>
      <c r="G5847" s="12">
        <v>50</v>
      </c>
    </row>
    <row r="5848" spans="3:7" ht="45" x14ac:dyDescent="0.25">
      <c r="C5848" s="13">
        <v>43201</v>
      </c>
      <c r="D5848" s="5" t="s">
        <v>175</v>
      </c>
      <c r="E5848" s="14">
        <v>1602</v>
      </c>
      <c r="F5848" s="14"/>
      <c r="G5848" s="14">
        <v>50</v>
      </c>
    </row>
    <row r="5849" spans="3:7" ht="45" x14ac:dyDescent="0.25">
      <c r="C5849" s="11">
        <v>43201</v>
      </c>
      <c r="D5849" s="4" t="s">
        <v>328</v>
      </c>
      <c r="E5849" s="12">
        <v>1601</v>
      </c>
      <c r="F5849" s="12"/>
      <c r="G5849" s="12">
        <v>50</v>
      </c>
    </row>
    <row r="5850" spans="3:7" ht="30" x14ac:dyDescent="0.25">
      <c r="C5850" s="13">
        <v>43201</v>
      </c>
      <c r="D5850" s="5" t="s">
        <v>329</v>
      </c>
      <c r="E5850" s="14">
        <v>1579</v>
      </c>
      <c r="F5850" s="14"/>
      <c r="G5850" s="14">
        <v>10</v>
      </c>
    </row>
    <row r="5851" spans="3:7" ht="45" x14ac:dyDescent="0.25">
      <c r="C5851" s="11">
        <v>43201</v>
      </c>
      <c r="D5851" s="4" t="s">
        <v>173</v>
      </c>
      <c r="E5851" s="12">
        <v>1595</v>
      </c>
      <c r="F5851" s="12"/>
      <c r="G5851" s="12">
        <v>50</v>
      </c>
    </row>
    <row r="5852" spans="3:7" ht="30" x14ac:dyDescent="0.25">
      <c r="C5852" s="13">
        <v>43201</v>
      </c>
      <c r="D5852" s="5" t="s">
        <v>174</v>
      </c>
      <c r="E5852" s="14">
        <v>1303</v>
      </c>
      <c r="F5852" s="14"/>
      <c r="G5852" s="14">
        <v>100</v>
      </c>
    </row>
    <row r="5853" spans="3:7" ht="30" x14ac:dyDescent="0.25">
      <c r="C5853" s="11">
        <v>43201</v>
      </c>
      <c r="D5853" s="4" t="s">
        <v>330</v>
      </c>
      <c r="E5853" s="12">
        <v>1590</v>
      </c>
      <c r="F5853" s="12"/>
      <c r="G5853" s="12">
        <v>100</v>
      </c>
    </row>
    <row r="5854" spans="3:7" ht="30" x14ac:dyDescent="0.25">
      <c r="C5854" s="13">
        <v>43201</v>
      </c>
      <c r="D5854" s="5" t="s">
        <v>331</v>
      </c>
      <c r="E5854" s="14">
        <v>1305</v>
      </c>
      <c r="F5854" s="14"/>
      <c r="G5854" s="14">
        <v>100</v>
      </c>
    </row>
    <row r="5855" spans="3:7" ht="30" x14ac:dyDescent="0.25">
      <c r="C5855" s="11">
        <v>43201</v>
      </c>
      <c r="D5855" s="4" t="s">
        <v>332</v>
      </c>
      <c r="E5855" s="12">
        <v>1573</v>
      </c>
      <c r="F5855" s="12"/>
      <c r="G5855" s="12">
        <v>10</v>
      </c>
    </row>
    <row r="5856" spans="3:7" ht="45" x14ac:dyDescent="0.25">
      <c r="C5856" s="13">
        <v>43201</v>
      </c>
      <c r="D5856" s="5" t="s">
        <v>333</v>
      </c>
      <c r="E5856" s="14">
        <v>1605</v>
      </c>
      <c r="F5856" s="14"/>
      <c r="G5856" s="14">
        <v>5</v>
      </c>
    </row>
    <row r="5857" spans="3:7" ht="45" x14ac:dyDescent="0.25">
      <c r="C5857" s="11">
        <v>43201</v>
      </c>
      <c r="D5857" s="4" t="s">
        <v>334</v>
      </c>
      <c r="E5857" s="12">
        <v>8809</v>
      </c>
      <c r="F5857" s="12"/>
      <c r="G5857" s="12">
        <v>5</v>
      </c>
    </row>
    <row r="5858" spans="3:7" ht="30" x14ac:dyDescent="0.25">
      <c r="C5858" s="13">
        <v>43201</v>
      </c>
      <c r="D5858" s="5" t="s">
        <v>335</v>
      </c>
      <c r="E5858" s="14">
        <v>1574</v>
      </c>
      <c r="F5858" s="14"/>
      <c r="G5858" s="14">
        <v>10</v>
      </c>
    </row>
    <row r="5859" spans="3:7" ht="45" x14ac:dyDescent="0.25">
      <c r="C5859" s="11">
        <v>43201</v>
      </c>
      <c r="D5859" s="4" t="s">
        <v>336</v>
      </c>
      <c r="E5859" s="12">
        <v>8808</v>
      </c>
      <c r="F5859" s="12"/>
      <c r="G5859" s="12">
        <v>5</v>
      </c>
    </row>
    <row r="5860" spans="3:7" ht="45" x14ac:dyDescent="0.25">
      <c r="C5860" s="13">
        <v>43201</v>
      </c>
      <c r="D5860" s="5" t="s">
        <v>337</v>
      </c>
      <c r="E5860" s="14">
        <v>8810</v>
      </c>
      <c r="F5860" s="14"/>
      <c r="G5860" s="14">
        <v>5</v>
      </c>
    </row>
    <row r="5861" spans="3:7" ht="45" x14ac:dyDescent="0.25">
      <c r="C5861" s="11">
        <v>43201</v>
      </c>
      <c r="D5861" s="4" t="s">
        <v>236</v>
      </c>
      <c r="E5861" s="12">
        <v>1600</v>
      </c>
      <c r="F5861" s="12"/>
      <c r="G5861" s="12">
        <v>50</v>
      </c>
    </row>
    <row r="5862" spans="3:7" ht="45" x14ac:dyDescent="0.25">
      <c r="C5862" s="13">
        <v>43201</v>
      </c>
      <c r="D5862" s="5" t="s">
        <v>338</v>
      </c>
      <c r="E5862" s="14">
        <v>5340</v>
      </c>
      <c r="F5862" s="14"/>
      <c r="G5862" s="14">
        <v>50</v>
      </c>
    </row>
    <row r="5863" spans="3:7" ht="30" x14ac:dyDescent="0.25">
      <c r="C5863" s="11">
        <v>43201</v>
      </c>
      <c r="D5863" s="4" t="s">
        <v>339</v>
      </c>
      <c r="E5863" s="12">
        <v>1584</v>
      </c>
      <c r="F5863" s="12"/>
      <c r="G5863" s="12">
        <v>100</v>
      </c>
    </row>
    <row r="5864" spans="3:7" ht="30" x14ac:dyDescent="0.25">
      <c r="C5864" s="13">
        <v>43201</v>
      </c>
      <c r="D5864" s="5" t="s">
        <v>216</v>
      </c>
      <c r="E5864" s="14">
        <v>189</v>
      </c>
      <c r="F5864" s="14"/>
      <c r="G5864" s="14">
        <v>50</v>
      </c>
    </row>
    <row r="5865" spans="3:7" ht="30" x14ac:dyDescent="0.25">
      <c r="C5865" s="11">
        <v>43201</v>
      </c>
      <c r="D5865" s="4" t="s">
        <v>44</v>
      </c>
      <c r="E5865" s="12">
        <v>188</v>
      </c>
      <c r="F5865" s="12"/>
      <c r="G5865" s="12">
        <v>50</v>
      </c>
    </row>
    <row r="5866" spans="3:7" ht="30" x14ac:dyDescent="0.25">
      <c r="C5866" s="13">
        <v>43201</v>
      </c>
      <c r="D5866" s="5" t="s">
        <v>42</v>
      </c>
      <c r="E5866" s="14">
        <v>187</v>
      </c>
      <c r="F5866" s="14"/>
      <c r="G5866" s="14">
        <v>50</v>
      </c>
    </row>
    <row r="5867" spans="3:7" ht="30" x14ac:dyDescent="0.25">
      <c r="C5867" s="11">
        <v>43201</v>
      </c>
      <c r="D5867" s="4" t="s">
        <v>340</v>
      </c>
      <c r="E5867" s="12">
        <v>985</v>
      </c>
      <c r="F5867" s="12"/>
      <c r="G5867" s="12">
        <v>15</v>
      </c>
    </row>
    <row r="5868" spans="3:7" ht="30" x14ac:dyDescent="0.25">
      <c r="C5868" s="13">
        <v>43201</v>
      </c>
      <c r="D5868" s="5" t="s">
        <v>341</v>
      </c>
      <c r="E5868" s="14">
        <v>983</v>
      </c>
      <c r="F5868" s="14"/>
      <c r="G5868" s="14">
        <v>50</v>
      </c>
    </row>
    <row r="5869" spans="3:7" ht="30" x14ac:dyDescent="0.25">
      <c r="C5869" s="11">
        <v>43201</v>
      </c>
      <c r="D5869" s="4" t="s">
        <v>219</v>
      </c>
      <c r="E5869" s="12">
        <v>980</v>
      </c>
      <c r="F5869" s="12"/>
      <c r="G5869" s="12">
        <v>50</v>
      </c>
    </row>
    <row r="5870" spans="3:7" ht="30" x14ac:dyDescent="0.25">
      <c r="C5870" s="13">
        <v>43201</v>
      </c>
      <c r="D5870" s="5" t="s">
        <v>220</v>
      </c>
      <c r="E5870" s="14">
        <v>979</v>
      </c>
      <c r="F5870" s="14"/>
      <c r="G5870" s="14">
        <v>50</v>
      </c>
    </row>
    <row r="5871" spans="3:7" ht="30" x14ac:dyDescent="0.25">
      <c r="C5871" s="11">
        <v>43201</v>
      </c>
      <c r="D5871" s="4" t="s">
        <v>218</v>
      </c>
      <c r="E5871" s="12">
        <v>981</v>
      </c>
      <c r="F5871" s="12"/>
      <c r="G5871" s="12">
        <v>50</v>
      </c>
    </row>
    <row r="5872" spans="3:7" ht="30" x14ac:dyDescent="0.25">
      <c r="C5872" s="13">
        <v>43201</v>
      </c>
      <c r="D5872" s="5" t="s">
        <v>317</v>
      </c>
      <c r="E5872" s="14">
        <v>982</v>
      </c>
      <c r="F5872" s="14"/>
      <c r="G5872" s="14">
        <v>50</v>
      </c>
    </row>
    <row r="5873" spans="3:7" ht="30" x14ac:dyDescent="0.25">
      <c r="C5873" s="11">
        <v>43201</v>
      </c>
      <c r="D5873" s="4" t="s">
        <v>92</v>
      </c>
      <c r="E5873" s="12">
        <v>1007</v>
      </c>
      <c r="F5873" s="12"/>
      <c r="G5873" s="12">
        <v>1</v>
      </c>
    </row>
    <row r="5874" spans="3:7" ht="45" x14ac:dyDescent="0.25">
      <c r="C5874" s="13">
        <v>43201</v>
      </c>
      <c r="D5874" s="5" t="s">
        <v>153</v>
      </c>
      <c r="E5874" s="14">
        <v>4278</v>
      </c>
      <c r="F5874" s="14"/>
      <c r="G5874" s="14">
        <v>1</v>
      </c>
    </row>
    <row r="5875" spans="3:7" ht="45" x14ac:dyDescent="0.25">
      <c r="C5875" s="11">
        <v>43201</v>
      </c>
      <c r="D5875" s="4" t="s">
        <v>88</v>
      </c>
      <c r="E5875" s="12">
        <v>4277</v>
      </c>
      <c r="F5875" s="12"/>
      <c r="G5875" s="12">
        <v>1</v>
      </c>
    </row>
    <row r="5876" spans="3:7" ht="30" x14ac:dyDescent="0.25">
      <c r="C5876" s="13">
        <v>43201</v>
      </c>
      <c r="D5876" s="5" t="s">
        <v>99</v>
      </c>
      <c r="E5876" s="14">
        <v>4275</v>
      </c>
      <c r="F5876" s="14"/>
      <c r="G5876" s="14">
        <v>1</v>
      </c>
    </row>
    <row r="5877" spans="3:7" x14ac:dyDescent="0.25">
      <c r="C5877" s="11">
        <v>43201</v>
      </c>
      <c r="D5877" s="4" t="s">
        <v>342</v>
      </c>
      <c r="E5877" s="12">
        <v>762</v>
      </c>
      <c r="F5877" s="12"/>
      <c r="G5877" s="12">
        <v>3</v>
      </c>
    </row>
    <row r="5878" spans="3:7" ht="30" x14ac:dyDescent="0.25">
      <c r="C5878" s="13">
        <v>43201</v>
      </c>
      <c r="D5878" s="5" t="s">
        <v>22</v>
      </c>
      <c r="E5878" s="14">
        <v>4330</v>
      </c>
      <c r="F5878" s="14"/>
      <c r="G5878" s="14">
        <v>2</v>
      </c>
    </row>
    <row r="5879" spans="3:7" ht="60" x14ac:dyDescent="0.25">
      <c r="C5879" s="11">
        <v>43201</v>
      </c>
      <c r="D5879" s="4" t="s">
        <v>154</v>
      </c>
      <c r="E5879" s="12">
        <v>3002</v>
      </c>
      <c r="F5879" s="12"/>
      <c r="G5879" s="12">
        <v>1</v>
      </c>
    </row>
    <row r="5880" spans="3:7" ht="60" x14ac:dyDescent="0.25">
      <c r="C5880" s="13">
        <v>43201</v>
      </c>
      <c r="D5880" s="5" t="s">
        <v>72</v>
      </c>
      <c r="E5880" s="14">
        <v>3001</v>
      </c>
      <c r="F5880" s="14"/>
      <c r="G5880" s="14">
        <v>1</v>
      </c>
    </row>
    <row r="5881" spans="3:7" ht="30" x14ac:dyDescent="0.25">
      <c r="C5881" s="11">
        <v>43201</v>
      </c>
      <c r="D5881" s="4" t="s">
        <v>195</v>
      </c>
      <c r="E5881" s="12">
        <v>8314</v>
      </c>
      <c r="F5881" s="12"/>
      <c r="G5881" s="12">
        <v>1</v>
      </c>
    </row>
    <row r="5882" spans="3:7" ht="30" x14ac:dyDescent="0.25">
      <c r="C5882" s="13">
        <v>43201</v>
      </c>
      <c r="D5882" s="5" t="s">
        <v>199</v>
      </c>
      <c r="E5882" s="14">
        <v>676</v>
      </c>
      <c r="F5882" s="14"/>
      <c r="G5882" s="14">
        <v>1</v>
      </c>
    </row>
    <row r="5883" spans="3:7" ht="30" x14ac:dyDescent="0.25">
      <c r="C5883" s="11">
        <v>43201</v>
      </c>
      <c r="D5883" s="4" t="s">
        <v>343</v>
      </c>
      <c r="E5883" s="12">
        <v>9491</v>
      </c>
      <c r="F5883" s="12"/>
      <c r="G5883" s="12">
        <v>1</v>
      </c>
    </row>
    <row r="5884" spans="3:7" ht="30" x14ac:dyDescent="0.25">
      <c r="C5884" s="13">
        <v>43201</v>
      </c>
      <c r="D5884" s="5" t="s">
        <v>344</v>
      </c>
      <c r="E5884" s="14">
        <v>10006</v>
      </c>
      <c r="F5884" s="14"/>
      <c r="G5884" s="14">
        <v>1</v>
      </c>
    </row>
    <row r="5885" spans="3:7" ht="30" x14ac:dyDescent="0.25">
      <c r="C5885" s="11">
        <v>43201</v>
      </c>
      <c r="D5885" s="4" t="s">
        <v>152</v>
      </c>
      <c r="E5885" s="12">
        <v>4280</v>
      </c>
      <c r="F5885" s="12"/>
      <c r="G5885" s="12">
        <v>1</v>
      </c>
    </row>
    <row r="5886" spans="3:7" ht="30" x14ac:dyDescent="0.25">
      <c r="C5886" s="13">
        <v>43201</v>
      </c>
      <c r="D5886" s="5" t="s">
        <v>197</v>
      </c>
      <c r="E5886" s="14">
        <v>678</v>
      </c>
      <c r="F5886" s="14"/>
      <c r="G5886" s="14">
        <v>1</v>
      </c>
    </row>
    <row r="5887" spans="3:7" ht="30" x14ac:dyDescent="0.25">
      <c r="C5887" s="11">
        <v>43201</v>
      </c>
      <c r="D5887" s="4" t="s">
        <v>198</v>
      </c>
      <c r="E5887" s="12">
        <v>681</v>
      </c>
      <c r="F5887" s="12"/>
      <c r="G5887" s="12">
        <v>1</v>
      </c>
    </row>
    <row r="5888" spans="3:7" ht="30" x14ac:dyDescent="0.25">
      <c r="C5888" s="13">
        <v>43201</v>
      </c>
      <c r="D5888" s="5" t="s">
        <v>196</v>
      </c>
      <c r="E5888" s="14">
        <v>705</v>
      </c>
      <c r="F5888" s="14"/>
      <c r="G5888" s="14">
        <v>1</v>
      </c>
    </row>
    <row r="5889" spans="3:7" ht="30" x14ac:dyDescent="0.25">
      <c r="C5889" s="11">
        <v>43201</v>
      </c>
      <c r="D5889" s="4" t="s">
        <v>23</v>
      </c>
      <c r="E5889" s="12">
        <v>4892</v>
      </c>
      <c r="F5889" s="12"/>
      <c r="G5889" s="12">
        <v>1</v>
      </c>
    </row>
    <row r="5890" spans="3:7" ht="30" x14ac:dyDescent="0.25">
      <c r="C5890" s="13">
        <v>43201</v>
      </c>
      <c r="D5890" s="5" t="s">
        <v>345</v>
      </c>
      <c r="E5890" s="14">
        <v>4894</v>
      </c>
      <c r="F5890" s="14"/>
      <c r="G5890" s="14">
        <v>1</v>
      </c>
    </row>
    <row r="5891" spans="3:7" ht="45" x14ac:dyDescent="0.25">
      <c r="C5891" s="11">
        <v>43201</v>
      </c>
      <c r="D5891" s="4" t="s">
        <v>89</v>
      </c>
      <c r="E5891" s="12">
        <v>155</v>
      </c>
      <c r="F5891" s="12"/>
      <c r="G5891" s="12">
        <v>1</v>
      </c>
    </row>
    <row r="5892" spans="3:7" ht="45" x14ac:dyDescent="0.25">
      <c r="C5892" s="13">
        <v>43201</v>
      </c>
      <c r="D5892" s="5" t="s">
        <v>200</v>
      </c>
      <c r="E5892" s="14">
        <v>680</v>
      </c>
      <c r="F5892" s="14"/>
      <c r="G5892" s="14">
        <v>1</v>
      </c>
    </row>
    <row r="5893" spans="3:7" ht="45" x14ac:dyDescent="0.25">
      <c r="C5893" s="11">
        <v>43201</v>
      </c>
      <c r="D5893" s="4" t="s">
        <v>202</v>
      </c>
      <c r="E5893" s="12">
        <v>693</v>
      </c>
      <c r="F5893" s="12"/>
      <c r="G5893" s="12">
        <v>1</v>
      </c>
    </row>
    <row r="5894" spans="3:7" x14ac:dyDescent="0.25">
      <c r="C5894" s="13">
        <v>43201</v>
      </c>
      <c r="D5894" s="5" t="s">
        <v>83</v>
      </c>
      <c r="E5894" s="14">
        <v>842</v>
      </c>
      <c r="F5894" s="14"/>
      <c r="G5894" s="14">
        <v>3</v>
      </c>
    </row>
    <row r="5895" spans="3:7" ht="45" x14ac:dyDescent="0.25">
      <c r="C5895" s="11">
        <v>43201</v>
      </c>
      <c r="D5895" s="4" t="s">
        <v>191</v>
      </c>
      <c r="E5895" s="12">
        <v>304</v>
      </c>
      <c r="F5895" s="12"/>
      <c r="G5895" s="12">
        <v>1</v>
      </c>
    </row>
    <row r="5896" spans="3:7" ht="30" x14ac:dyDescent="0.25">
      <c r="C5896" s="13">
        <v>43201</v>
      </c>
      <c r="D5896" s="5" t="s">
        <v>22</v>
      </c>
      <c r="E5896" s="14">
        <v>4330</v>
      </c>
      <c r="F5896" s="14"/>
      <c r="G5896" s="14">
        <v>1</v>
      </c>
    </row>
    <row r="5897" spans="3:7" ht="30" x14ac:dyDescent="0.25">
      <c r="C5897" s="11">
        <v>43201</v>
      </c>
      <c r="D5897" s="4" t="s">
        <v>298</v>
      </c>
      <c r="E5897" s="12">
        <v>10057</v>
      </c>
      <c r="F5897" s="12"/>
      <c r="G5897" s="12">
        <v>1</v>
      </c>
    </row>
    <row r="5898" spans="3:7" ht="60" x14ac:dyDescent="0.25">
      <c r="C5898" s="13">
        <v>43201</v>
      </c>
      <c r="D5898" s="5" t="s">
        <v>81</v>
      </c>
      <c r="E5898" s="14">
        <v>8957</v>
      </c>
      <c r="F5898" s="14"/>
      <c r="G5898" s="14">
        <v>1</v>
      </c>
    </row>
    <row r="5899" spans="3:7" ht="30" x14ac:dyDescent="0.25">
      <c r="C5899" s="11">
        <v>43201</v>
      </c>
      <c r="D5899" s="4" t="s">
        <v>92</v>
      </c>
      <c r="E5899" s="12">
        <v>1007</v>
      </c>
      <c r="F5899" s="12"/>
      <c r="G5899" s="12">
        <v>1</v>
      </c>
    </row>
    <row r="5900" spans="3:7" ht="30" x14ac:dyDescent="0.25">
      <c r="C5900" s="13">
        <v>43201</v>
      </c>
      <c r="D5900" s="5" t="s">
        <v>71</v>
      </c>
      <c r="E5900" s="14">
        <v>1435</v>
      </c>
      <c r="F5900" s="14"/>
      <c r="G5900" s="14">
        <v>1</v>
      </c>
    </row>
    <row r="5901" spans="3:7" ht="30" x14ac:dyDescent="0.25">
      <c r="C5901" s="11">
        <v>43201</v>
      </c>
      <c r="D5901" s="4" t="s">
        <v>87</v>
      </c>
      <c r="E5901" s="12">
        <v>2221</v>
      </c>
      <c r="F5901" s="12"/>
      <c r="G5901" s="12">
        <v>2</v>
      </c>
    </row>
    <row r="5902" spans="3:7" ht="30" x14ac:dyDescent="0.25">
      <c r="C5902" s="13">
        <v>43201</v>
      </c>
      <c r="D5902" s="5" t="s">
        <v>65</v>
      </c>
      <c r="E5902" s="14">
        <v>256</v>
      </c>
      <c r="F5902" s="14"/>
      <c r="G5902" s="14">
        <v>1</v>
      </c>
    </row>
    <row r="5903" spans="3:7" ht="30" x14ac:dyDescent="0.25">
      <c r="C5903" s="11">
        <v>43201</v>
      </c>
      <c r="D5903" s="4" t="s">
        <v>271</v>
      </c>
      <c r="E5903" s="12">
        <v>3625</v>
      </c>
      <c r="F5903" s="12">
        <v>20</v>
      </c>
      <c r="G5903" s="12"/>
    </row>
    <row r="5904" spans="3:7" ht="30" x14ac:dyDescent="0.25">
      <c r="C5904" s="13">
        <v>43201</v>
      </c>
      <c r="D5904" s="5" t="s">
        <v>298</v>
      </c>
      <c r="E5904" s="14">
        <v>10057</v>
      </c>
      <c r="F5904" s="14">
        <v>3</v>
      </c>
      <c r="G5904" s="14"/>
    </row>
    <row r="5905" spans="3:7" ht="30" x14ac:dyDescent="0.25">
      <c r="C5905" s="11">
        <v>43201</v>
      </c>
      <c r="D5905" s="4" t="s">
        <v>65</v>
      </c>
      <c r="E5905" s="12">
        <v>256</v>
      </c>
      <c r="F5905" s="12"/>
      <c r="G5905" s="12">
        <v>2</v>
      </c>
    </row>
    <row r="5906" spans="3:7" ht="30" x14ac:dyDescent="0.25">
      <c r="C5906" s="13">
        <v>43201</v>
      </c>
      <c r="D5906" s="5" t="s">
        <v>65</v>
      </c>
      <c r="E5906" s="14">
        <v>256</v>
      </c>
      <c r="F5906" s="14"/>
      <c r="G5906" s="14">
        <v>1</v>
      </c>
    </row>
    <row r="5907" spans="3:7" x14ac:dyDescent="0.25">
      <c r="C5907" s="11">
        <v>43201</v>
      </c>
      <c r="D5907" s="4" t="s">
        <v>83</v>
      </c>
      <c r="E5907" s="12">
        <v>842</v>
      </c>
      <c r="F5907" s="12"/>
      <c r="G5907" s="12">
        <v>6</v>
      </c>
    </row>
    <row r="5908" spans="3:7" ht="30" x14ac:dyDescent="0.25">
      <c r="C5908" s="13">
        <v>43201</v>
      </c>
      <c r="D5908" s="5" t="s">
        <v>346</v>
      </c>
      <c r="E5908" s="14">
        <v>9524</v>
      </c>
      <c r="F5908" s="14">
        <v>60</v>
      </c>
      <c r="G5908" s="14"/>
    </row>
    <row r="5909" spans="3:7" ht="30" x14ac:dyDescent="0.25">
      <c r="C5909" s="11">
        <v>43201</v>
      </c>
      <c r="D5909" s="4" t="s">
        <v>347</v>
      </c>
      <c r="E5909" s="12">
        <v>9525</v>
      </c>
      <c r="F5909" s="12">
        <v>60</v>
      </c>
      <c r="G5909" s="12"/>
    </row>
    <row r="5910" spans="3:7" ht="30" x14ac:dyDescent="0.25">
      <c r="C5910" s="13">
        <v>43201</v>
      </c>
      <c r="D5910" s="5" t="s">
        <v>259</v>
      </c>
      <c r="E5910" s="14">
        <v>644</v>
      </c>
      <c r="F5910" s="14"/>
      <c r="G5910" s="14">
        <v>1</v>
      </c>
    </row>
    <row r="5911" spans="3:7" x14ac:dyDescent="0.25">
      <c r="C5911" s="11">
        <v>43201</v>
      </c>
      <c r="D5911" s="4" t="s">
        <v>237</v>
      </c>
      <c r="E5911" s="12">
        <v>643</v>
      </c>
      <c r="F5911" s="12"/>
      <c r="G5911" s="12">
        <v>2</v>
      </c>
    </row>
    <row r="5912" spans="3:7" ht="30" x14ac:dyDescent="0.25">
      <c r="C5912" s="13">
        <v>43201</v>
      </c>
      <c r="D5912" s="5" t="s">
        <v>238</v>
      </c>
      <c r="E5912" s="14">
        <v>4519</v>
      </c>
      <c r="F5912" s="14"/>
      <c r="G5912" s="14">
        <v>2</v>
      </c>
    </row>
    <row r="5913" spans="3:7" ht="30" x14ac:dyDescent="0.25">
      <c r="C5913" s="11">
        <v>43201</v>
      </c>
      <c r="D5913" s="4" t="s">
        <v>240</v>
      </c>
      <c r="E5913" s="12">
        <v>4520</v>
      </c>
      <c r="F5913" s="12"/>
      <c r="G5913" s="12">
        <v>5</v>
      </c>
    </row>
    <row r="5914" spans="3:7" ht="30" x14ac:dyDescent="0.25">
      <c r="C5914" s="13">
        <v>43201</v>
      </c>
      <c r="D5914" s="5" t="s">
        <v>126</v>
      </c>
      <c r="E5914" s="14">
        <v>4738</v>
      </c>
      <c r="F5914" s="14"/>
      <c r="G5914" s="14">
        <v>2</v>
      </c>
    </row>
    <row r="5915" spans="3:7" ht="30" x14ac:dyDescent="0.25">
      <c r="C5915" s="11">
        <v>43201</v>
      </c>
      <c r="D5915" s="4" t="s">
        <v>126</v>
      </c>
      <c r="E5915" s="12">
        <v>4738</v>
      </c>
      <c r="F5915" s="12">
        <v>10</v>
      </c>
      <c r="G5915" s="12"/>
    </row>
    <row r="5916" spans="3:7" ht="30" x14ac:dyDescent="0.25">
      <c r="C5916" s="13">
        <v>43201</v>
      </c>
      <c r="D5916" s="5" t="s">
        <v>294</v>
      </c>
      <c r="E5916" s="14">
        <v>1554</v>
      </c>
      <c r="F5916" s="14"/>
      <c r="G5916" s="14">
        <v>1</v>
      </c>
    </row>
    <row r="5917" spans="3:7" ht="30" x14ac:dyDescent="0.25">
      <c r="C5917" s="11">
        <v>43201</v>
      </c>
      <c r="D5917" s="4" t="s">
        <v>56</v>
      </c>
      <c r="E5917" s="12">
        <v>2270</v>
      </c>
      <c r="F5917" s="12"/>
      <c r="G5917" s="12">
        <v>1</v>
      </c>
    </row>
    <row r="5918" spans="3:7" ht="30" x14ac:dyDescent="0.25">
      <c r="C5918" s="13">
        <v>43201</v>
      </c>
      <c r="D5918" s="5" t="s">
        <v>241</v>
      </c>
      <c r="E5918" s="14">
        <v>2269</v>
      </c>
      <c r="F5918" s="14"/>
      <c r="G5918" s="14">
        <v>2</v>
      </c>
    </row>
    <row r="5919" spans="3:7" ht="30" x14ac:dyDescent="0.25">
      <c r="C5919" s="11">
        <v>43201</v>
      </c>
      <c r="D5919" s="4" t="s">
        <v>57</v>
      </c>
      <c r="E5919" s="12">
        <v>8825</v>
      </c>
      <c r="F5919" s="12"/>
      <c r="G5919" s="12">
        <v>3</v>
      </c>
    </row>
    <row r="5920" spans="3:7" ht="30" x14ac:dyDescent="0.25">
      <c r="C5920" s="13">
        <v>43201</v>
      </c>
      <c r="D5920" s="5" t="s">
        <v>58</v>
      </c>
      <c r="E5920" s="14">
        <v>8824</v>
      </c>
      <c r="F5920" s="14"/>
      <c r="G5920" s="14">
        <v>3</v>
      </c>
    </row>
    <row r="5921" spans="3:7" ht="30" x14ac:dyDescent="0.25">
      <c r="C5921" s="11">
        <v>43201</v>
      </c>
      <c r="D5921" s="4" t="s">
        <v>59</v>
      </c>
      <c r="E5921" s="12">
        <v>8823</v>
      </c>
      <c r="F5921" s="12"/>
      <c r="G5921" s="12">
        <v>2</v>
      </c>
    </row>
    <row r="5922" spans="3:7" x14ac:dyDescent="0.25">
      <c r="C5922" s="13">
        <v>43201</v>
      </c>
      <c r="D5922" s="5" t="s">
        <v>60</v>
      </c>
      <c r="E5922" s="14">
        <v>7085</v>
      </c>
      <c r="F5922" s="14"/>
      <c r="G5922" s="14">
        <v>2</v>
      </c>
    </row>
    <row r="5923" spans="3:7" ht="30" x14ac:dyDescent="0.25">
      <c r="C5923" s="11">
        <v>43201</v>
      </c>
      <c r="D5923" s="4" t="s">
        <v>62</v>
      </c>
      <c r="E5923" s="12">
        <v>1661</v>
      </c>
      <c r="F5923" s="12"/>
      <c r="G5923" s="12">
        <v>4</v>
      </c>
    </row>
    <row r="5924" spans="3:7" ht="30" x14ac:dyDescent="0.25">
      <c r="C5924" s="13">
        <v>43201</v>
      </c>
      <c r="D5924" s="5" t="s">
        <v>32</v>
      </c>
      <c r="E5924" s="14">
        <v>4523</v>
      </c>
      <c r="F5924" s="14"/>
      <c r="G5924" s="14">
        <v>14</v>
      </c>
    </row>
    <row r="5925" spans="3:7" ht="45" x14ac:dyDescent="0.25">
      <c r="C5925" s="11">
        <v>43201</v>
      </c>
      <c r="D5925" s="4" t="s">
        <v>348</v>
      </c>
      <c r="E5925" s="12">
        <v>4525</v>
      </c>
      <c r="F5925" s="12"/>
      <c r="G5925" s="12">
        <v>13</v>
      </c>
    </row>
    <row r="5926" spans="3:7" ht="30" x14ac:dyDescent="0.25">
      <c r="C5926" s="13">
        <v>43201</v>
      </c>
      <c r="D5926" s="5" t="s">
        <v>167</v>
      </c>
      <c r="E5926" s="14">
        <v>1587</v>
      </c>
      <c r="F5926" s="14"/>
      <c r="G5926" s="14">
        <v>200</v>
      </c>
    </row>
    <row r="5927" spans="3:7" ht="45" x14ac:dyDescent="0.25">
      <c r="C5927" s="11">
        <v>43201</v>
      </c>
      <c r="D5927" s="4" t="s">
        <v>64</v>
      </c>
      <c r="E5927" s="12">
        <v>7623</v>
      </c>
      <c r="F5927" s="12"/>
      <c r="G5927" s="12">
        <v>6</v>
      </c>
    </row>
    <row r="5928" spans="3:7" x14ac:dyDescent="0.25">
      <c r="C5928" s="13">
        <v>43201</v>
      </c>
      <c r="D5928" s="5" t="s">
        <v>230</v>
      </c>
      <c r="E5928" s="14">
        <v>7359</v>
      </c>
      <c r="F5928" s="14"/>
      <c r="G5928" s="14">
        <v>2</v>
      </c>
    </row>
    <row r="5929" spans="3:7" x14ac:dyDescent="0.25">
      <c r="C5929" s="11">
        <v>43201</v>
      </c>
      <c r="D5929" s="4" t="s">
        <v>128</v>
      </c>
      <c r="E5929" s="12">
        <v>7358</v>
      </c>
      <c r="F5929" s="12"/>
      <c r="G5929" s="12">
        <v>2</v>
      </c>
    </row>
    <row r="5930" spans="3:7" ht="30" x14ac:dyDescent="0.25">
      <c r="C5930" s="13">
        <v>43201</v>
      </c>
      <c r="D5930" s="5" t="s">
        <v>21</v>
      </c>
      <c r="E5930" s="14">
        <v>4864</v>
      </c>
      <c r="F5930" s="14"/>
      <c r="G5930" s="14">
        <v>1</v>
      </c>
    </row>
    <row r="5931" spans="3:7" ht="30" x14ac:dyDescent="0.25">
      <c r="C5931" s="11">
        <v>43201</v>
      </c>
      <c r="D5931" s="4" t="s">
        <v>52</v>
      </c>
      <c r="E5931" s="12">
        <v>4863</v>
      </c>
      <c r="F5931" s="12"/>
      <c r="G5931" s="12">
        <v>1</v>
      </c>
    </row>
    <row r="5932" spans="3:7" ht="45" x14ac:dyDescent="0.25">
      <c r="C5932" s="13">
        <v>43201</v>
      </c>
      <c r="D5932" s="5" t="s">
        <v>191</v>
      </c>
      <c r="E5932" s="14">
        <v>304</v>
      </c>
      <c r="F5932" s="14"/>
      <c r="G5932" s="14">
        <v>6</v>
      </c>
    </row>
    <row r="5933" spans="3:7" ht="45" x14ac:dyDescent="0.25">
      <c r="C5933" s="11">
        <v>43200</v>
      </c>
      <c r="D5933" s="4" t="s">
        <v>349</v>
      </c>
      <c r="E5933" s="12">
        <v>821</v>
      </c>
      <c r="F5933" s="12">
        <v>34</v>
      </c>
      <c r="G5933" s="12"/>
    </row>
    <row r="5934" spans="3:7" ht="45" x14ac:dyDescent="0.25">
      <c r="C5934" s="13">
        <v>43200</v>
      </c>
      <c r="D5934" s="5" t="s">
        <v>43</v>
      </c>
      <c r="E5934" s="14">
        <v>767</v>
      </c>
      <c r="F5934" s="14"/>
      <c r="G5934" s="14">
        <v>1</v>
      </c>
    </row>
    <row r="5935" spans="3:7" ht="45" x14ac:dyDescent="0.25">
      <c r="C5935" s="11">
        <v>43200</v>
      </c>
      <c r="D5935" s="4" t="s">
        <v>254</v>
      </c>
      <c r="E5935" s="12">
        <v>128</v>
      </c>
      <c r="F5935" s="12"/>
      <c r="G5935" s="12">
        <v>1</v>
      </c>
    </row>
    <row r="5936" spans="3:7" ht="45" x14ac:dyDescent="0.25">
      <c r="C5936" s="13">
        <v>43200</v>
      </c>
      <c r="D5936" s="5" t="s">
        <v>245</v>
      </c>
      <c r="E5936" s="14">
        <v>10196</v>
      </c>
      <c r="F5936" s="14"/>
      <c r="G5936" s="14">
        <v>1</v>
      </c>
    </row>
    <row r="5937" spans="3:7" ht="30" x14ac:dyDescent="0.25">
      <c r="C5937" s="11">
        <v>43200</v>
      </c>
      <c r="D5937" s="4" t="s">
        <v>66</v>
      </c>
      <c r="E5937" s="12">
        <v>2234</v>
      </c>
      <c r="F5937" s="12"/>
      <c r="G5937" s="12">
        <v>5</v>
      </c>
    </row>
    <row r="5938" spans="3:7" x14ac:dyDescent="0.25">
      <c r="C5938" s="13">
        <v>43200</v>
      </c>
      <c r="D5938" s="5" t="s">
        <v>127</v>
      </c>
      <c r="E5938" s="14">
        <v>7360</v>
      </c>
      <c r="F5938" s="14"/>
      <c r="G5938" s="14">
        <v>5</v>
      </c>
    </row>
    <row r="5939" spans="3:7" ht="30" x14ac:dyDescent="0.25">
      <c r="C5939" s="11">
        <v>43200</v>
      </c>
      <c r="D5939" s="4" t="s">
        <v>5</v>
      </c>
      <c r="E5939" s="12">
        <v>1445</v>
      </c>
      <c r="F5939" s="12"/>
      <c r="G5939" s="12">
        <v>200</v>
      </c>
    </row>
    <row r="5940" spans="3:7" ht="45" x14ac:dyDescent="0.25">
      <c r="C5940" s="13">
        <v>43200</v>
      </c>
      <c r="D5940" s="5" t="s">
        <v>350</v>
      </c>
      <c r="E5940" s="14">
        <v>5678</v>
      </c>
      <c r="F5940" s="14"/>
      <c r="G5940" s="14">
        <v>10</v>
      </c>
    </row>
    <row r="5941" spans="3:7" ht="30" x14ac:dyDescent="0.25">
      <c r="C5941" s="11">
        <v>43200</v>
      </c>
      <c r="D5941" s="4" t="s">
        <v>309</v>
      </c>
      <c r="E5941" s="12">
        <v>4925</v>
      </c>
      <c r="F5941" s="12"/>
      <c r="G5941" s="12">
        <v>18</v>
      </c>
    </row>
    <row r="5942" spans="3:7" ht="45" x14ac:dyDescent="0.25">
      <c r="C5942" s="13">
        <v>43200</v>
      </c>
      <c r="D5942" s="5" t="s">
        <v>236</v>
      </c>
      <c r="E5942" s="14">
        <v>1600</v>
      </c>
      <c r="F5942" s="14">
        <v>1250</v>
      </c>
      <c r="G5942" s="14"/>
    </row>
    <row r="5943" spans="3:7" ht="45" x14ac:dyDescent="0.25">
      <c r="C5943" s="11">
        <v>43200</v>
      </c>
      <c r="D5943" s="4" t="s">
        <v>351</v>
      </c>
      <c r="E5943" s="12">
        <v>1598</v>
      </c>
      <c r="F5943" s="12">
        <v>50</v>
      </c>
      <c r="G5943" s="12"/>
    </row>
    <row r="5944" spans="3:7" ht="45" x14ac:dyDescent="0.25">
      <c r="C5944" s="13">
        <v>43200</v>
      </c>
      <c r="D5944" s="5" t="s">
        <v>214</v>
      </c>
      <c r="E5944" s="14">
        <v>1597</v>
      </c>
      <c r="F5944" s="14">
        <v>50</v>
      </c>
      <c r="G5944" s="14"/>
    </row>
    <row r="5945" spans="3:7" ht="45" x14ac:dyDescent="0.25">
      <c r="C5945" s="11">
        <v>43200</v>
      </c>
      <c r="D5945" s="4" t="s">
        <v>176</v>
      </c>
      <c r="E5945" s="12">
        <v>1596</v>
      </c>
      <c r="F5945" s="12"/>
      <c r="G5945" s="12">
        <v>50</v>
      </c>
    </row>
    <row r="5946" spans="3:7" ht="30" x14ac:dyDescent="0.25">
      <c r="C5946" s="13">
        <v>43200</v>
      </c>
      <c r="D5946" s="5" t="s">
        <v>167</v>
      </c>
      <c r="E5946" s="14">
        <v>1587</v>
      </c>
      <c r="F5946" s="14"/>
      <c r="G5946" s="14">
        <v>988</v>
      </c>
    </row>
    <row r="5947" spans="3:7" ht="30" x14ac:dyDescent="0.25">
      <c r="C5947" s="11">
        <v>43200</v>
      </c>
      <c r="D5947" s="4" t="s">
        <v>352</v>
      </c>
      <c r="E5947" s="12">
        <v>1583</v>
      </c>
      <c r="F5947" s="12"/>
      <c r="G5947" s="12">
        <v>1350</v>
      </c>
    </row>
    <row r="5948" spans="3:7" ht="30" x14ac:dyDescent="0.25">
      <c r="C5948" s="13">
        <v>43200</v>
      </c>
      <c r="D5948" s="5" t="s">
        <v>340</v>
      </c>
      <c r="E5948" s="14">
        <v>985</v>
      </c>
      <c r="F5948" s="14">
        <v>5</v>
      </c>
      <c r="G5948" s="14"/>
    </row>
    <row r="5949" spans="3:7" ht="30" x14ac:dyDescent="0.25">
      <c r="C5949" s="11">
        <v>43200</v>
      </c>
      <c r="D5949" s="4" t="s">
        <v>353</v>
      </c>
      <c r="E5949" s="12">
        <v>928</v>
      </c>
      <c r="F5949" s="12">
        <v>50</v>
      </c>
      <c r="G5949" s="12"/>
    </row>
    <row r="5950" spans="3:7" ht="45" x14ac:dyDescent="0.25">
      <c r="C5950" s="13">
        <v>43200</v>
      </c>
      <c r="D5950" s="5" t="s">
        <v>261</v>
      </c>
      <c r="E5950" s="14">
        <v>419</v>
      </c>
      <c r="F5950" s="14"/>
      <c r="G5950" s="14">
        <v>1000</v>
      </c>
    </row>
    <row r="5951" spans="3:7" ht="30" x14ac:dyDescent="0.25">
      <c r="C5951" s="11">
        <v>43200</v>
      </c>
      <c r="D5951" s="4" t="s">
        <v>216</v>
      </c>
      <c r="E5951" s="12">
        <v>189</v>
      </c>
      <c r="F5951" s="12"/>
      <c r="G5951" s="12">
        <v>22</v>
      </c>
    </row>
    <row r="5952" spans="3:7" ht="30" x14ac:dyDescent="0.25">
      <c r="C5952" s="13">
        <v>43200</v>
      </c>
      <c r="D5952" s="5" t="s">
        <v>44</v>
      </c>
      <c r="E5952" s="14">
        <v>188</v>
      </c>
      <c r="F5952" s="14"/>
      <c r="G5952" s="14">
        <v>50</v>
      </c>
    </row>
    <row r="5953" spans="3:7" ht="30" x14ac:dyDescent="0.25">
      <c r="C5953" s="11">
        <v>43200</v>
      </c>
      <c r="D5953" s="4" t="s">
        <v>354</v>
      </c>
      <c r="E5953" s="12">
        <v>8798</v>
      </c>
      <c r="F5953" s="12"/>
      <c r="G5953" s="12">
        <v>98</v>
      </c>
    </row>
    <row r="5954" spans="3:7" ht="45" x14ac:dyDescent="0.25">
      <c r="C5954" s="13">
        <v>43200</v>
      </c>
      <c r="D5954" s="5" t="s">
        <v>55</v>
      </c>
      <c r="E5954" s="14">
        <v>8385</v>
      </c>
      <c r="F5954" s="14"/>
      <c r="G5954" s="14">
        <v>2</v>
      </c>
    </row>
    <row r="5955" spans="3:7" ht="45" x14ac:dyDescent="0.25">
      <c r="C5955" s="11">
        <v>43200</v>
      </c>
      <c r="D5955" s="4" t="s">
        <v>39</v>
      </c>
      <c r="E5955" s="12">
        <v>1452</v>
      </c>
      <c r="F5955" s="12">
        <v>3</v>
      </c>
      <c r="G5955" s="12"/>
    </row>
    <row r="5956" spans="3:7" ht="60" x14ac:dyDescent="0.25">
      <c r="C5956" s="13">
        <v>43200</v>
      </c>
      <c r="D5956" s="5" t="s">
        <v>86</v>
      </c>
      <c r="E5956" s="14">
        <v>727</v>
      </c>
      <c r="F5956" s="14">
        <v>20</v>
      </c>
      <c r="G5956" s="14"/>
    </row>
    <row r="5957" spans="3:7" ht="60" x14ac:dyDescent="0.25">
      <c r="C5957" s="11">
        <v>43200</v>
      </c>
      <c r="D5957" s="4" t="s">
        <v>225</v>
      </c>
      <c r="E5957" s="12">
        <v>625</v>
      </c>
      <c r="F5957" s="12"/>
      <c r="G5957" s="12">
        <v>8</v>
      </c>
    </row>
    <row r="5958" spans="3:7" ht="30" x14ac:dyDescent="0.25">
      <c r="C5958" s="13">
        <v>43200</v>
      </c>
      <c r="D5958" s="5" t="s">
        <v>215</v>
      </c>
      <c r="E5958" s="14">
        <v>580</v>
      </c>
      <c r="F5958" s="14">
        <v>50</v>
      </c>
      <c r="G5958" s="14"/>
    </row>
    <row r="5959" spans="3:7" ht="75" x14ac:dyDescent="0.25">
      <c r="C5959" s="11">
        <v>43200</v>
      </c>
      <c r="D5959" s="4" t="s">
        <v>204</v>
      </c>
      <c r="E5959" s="12">
        <v>424</v>
      </c>
      <c r="F5959" s="12"/>
      <c r="G5959" s="12">
        <v>7</v>
      </c>
    </row>
    <row r="5960" spans="3:7" ht="60" x14ac:dyDescent="0.25">
      <c r="C5960" s="13">
        <v>43200</v>
      </c>
      <c r="D5960" s="5" t="s">
        <v>95</v>
      </c>
      <c r="E5960" s="14">
        <v>305</v>
      </c>
      <c r="F5960" s="14"/>
      <c r="G5960" s="14">
        <v>75</v>
      </c>
    </row>
    <row r="5961" spans="3:7" ht="75" x14ac:dyDescent="0.25">
      <c r="C5961" s="11">
        <v>43200</v>
      </c>
      <c r="D5961" s="4" t="s">
        <v>85</v>
      </c>
      <c r="E5961" s="12">
        <v>728</v>
      </c>
      <c r="F5961" s="12"/>
      <c r="G5961" s="12">
        <v>10</v>
      </c>
    </row>
    <row r="5962" spans="3:7" ht="75" x14ac:dyDescent="0.25">
      <c r="C5962" s="13">
        <v>43200</v>
      </c>
      <c r="D5962" s="5" t="s">
        <v>85</v>
      </c>
      <c r="E5962" s="14">
        <v>728</v>
      </c>
      <c r="F5962" s="14">
        <v>10</v>
      </c>
      <c r="G5962" s="14"/>
    </row>
    <row r="5963" spans="3:7" ht="60" x14ac:dyDescent="0.25">
      <c r="C5963" s="11">
        <v>43200</v>
      </c>
      <c r="D5963" s="4" t="s">
        <v>86</v>
      </c>
      <c r="E5963" s="12">
        <v>727</v>
      </c>
      <c r="F5963" s="12"/>
      <c r="G5963" s="12">
        <v>20</v>
      </c>
    </row>
    <row r="5964" spans="3:7" ht="60" x14ac:dyDescent="0.25">
      <c r="C5964" s="13">
        <v>43200</v>
      </c>
      <c r="D5964" s="5" t="s">
        <v>225</v>
      </c>
      <c r="E5964" s="14">
        <v>625</v>
      </c>
      <c r="F5964" s="14">
        <v>8</v>
      </c>
      <c r="G5964" s="14"/>
    </row>
    <row r="5965" spans="3:7" ht="30" x14ac:dyDescent="0.25">
      <c r="C5965" s="11">
        <v>43200</v>
      </c>
      <c r="D5965" s="4" t="s">
        <v>215</v>
      </c>
      <c r="E5965" s="12">
        <v>580</v>
      </c>
      <c r="F5965" s="12"/>
      <c r="G5965" s="12">
        <v>67</v>
      </c>
    </row>
    <row r="5966" spans="3:7" ht="30" x14ac:dyDescent="0.25">
      <c r="C5966" s="13">
        <v>43200</v>
      </c>
      <c r="D5966" s="5" t="s">
        <v>355</v>
      </c>
      <c r="E5966" s="14">
        <v>577</v>
      </c>
      <c r="F5966" s="14">
        <v>50</v>
      </c>
      <c r="G5966" s="14"/>
    </row>
    <row r="5967" spans="3:7" ht="75" x14ac:dyDescent="0.25">
      <c r="C5967" s="11">
        <v>43200</v>
      </c>
      <c r="D5967" s="4" t="s">
        <v>38</v>
      </c>
      <c r="E5967" s="12">
        <v>551</v>
      </c>
      <c r="F5967" s="12"/>
      <c r="G5967" s="12">
        <v>10</v>
      </c>
    </row>
    <row r="5968" spans="3:7" ht="75" x14ac:dyDescent="0.25">
      <c r="C5968" s="13">
        <v>43200</v>
      </c>
      <c r="D5968" s="5" t="s">
        <v>204</v>
      </c>
      <c r="E5968" s="14">
        <v>424</v>
      </c>
      <c r="F5968" s="14">
        <v>7</v>
      </c>
      <c r="G5968" s="14"/>
    </row>
    <row r="5969" spans="3:7" ht="60" x14ac:dyDescent="0.25">
      <c r="C5969" s="11">
        <v>43200</v>
      </c>
      <c r="D5969" s="4" t="s">
        <v>95</v>
      </c>
      <c r="E5969" s="12">
        <v>305</v>
      </c>
      <c r="F5969" s="12">
        <v>75</v>
      </c>
      <c r="G5969" s="12"/>
    </row>
    <row r="5970" spans="3:7" ht="30" x14ac:dyDescent="0.25">
      <c r="C5970" s="13">
        <v>43200</v>
      </c>
      <c r="D5970" s="5" t="s">
        <v>271</v>
      </c>
      <c r="E5970" s="14">
        <v>3625</v>
      </c>
      <c r="F5970" s="14"/>
      <c r="G5970" s="14">
        <v>1</v>
      </c>
    </row>
    <row r="5971" spans="3:7" ht="30" x14ac:dyDescent="0.25">
      <c r="C5971" s="11">
        <v>43200</v>
      </c>
      <c r="D5971" s="4" t="s">
        <v>65</v>
      </c>
      <c r="E5971" s="12">
        <v>256</v>
      </c>
      <c r="F5971" s="12"/>
      <c r="G5971" s="12">
        <v>1</v>
      </c>
    </row>
    <row r="5972" spans="3:7" ht="30" x14ac:dyDescent="0.25">
      <c r="C5972" s="13">
        <v>43200</v>
      </c>
      <c r="D5972" s="5" t="s">
        <v>65</v>
      </c>
      <c r="E5972" s="14">
        <v>256</v>
      </c>
      <c r="F5972" s="14"/>
      <c r="G5972" s="14">
        <v>1</v>
      </c>
    </row>
    <row r="5973" spans="3:7" ht="30" x14ac:dyDescent="0.25">
      <c r="C5973" s="11">
        <v>43200</v>
      </c>
      <c r="D5973" s="4" t="s">
        <v>54</v>
      </c>
      <c r="E5973" s="12">
        <v>7825</v>
      </c>
      <c r="F5973" s="12"/>
      <c r="G5973" s="12">
        <v>1</v>
      </c>
    </row>
    <row r="5974" spans="3:7" x14ac:dyDescent="0.25">
      <c r="C5974" s="13">
        <v>43200</v>
      </c>
      <c r="D5974" s="5" t="s">
        <v>103</v>
      </c>
      <c r="E5974" s="14">
        <v>7366</v>
      </c>
      <c r="F5974" s="14"/>
      <c r="G5974" s="14">
        <v>1</v>
      </c>
    </row>
    <row r="5975" spans="3:7" ht="45" x14ac:dyDescent="0.25">
      <c r="C5975" s="11">
        <v>43200</v>
      </c>
      <c r="D5975" s="4" t="s">
        <v>334</v>
      </c>
      <c r="E5975" s="12">
        <v>8809</v>
      </c>
      <c r="F5975" s="12">
        <v>100</v>
      </c>
      <c r="G5975" s="12"/>
    </row>
    <row r="5976" spans="3:7" ht="45" x14ac:dyDescent="0.25">
      <c r="C5976" s="13">
        <v>43200</v>
      </c>
      <c r="D5976" s="5" t="s">
        <v>175</v>
      </c>
      <c r="E5976" s="14">
        <v>1602</v>
      </c>
      <c r="F5976" s="14">
        <v>200</v>
      </c>
      <c r="G5976" s="14"/>
    </row>
    <row r="5977" spans="3:7" ht="30" x14ac:dyDescent="0.25">
      <c r="C5977" s="11">
        <v>43200</v>
      </c>
      <c r="D5977" s="4" t="s">
        <v>174</v>
      </c>
      <c r="E5977" s="12">
        <v>1303</v>
      </c>
      <c r="F5977" s="12">
        <v>500</v>
      </c>
      <c r="G5977" s="12"/>
    </row>
    <row r="5978" spans="3:7" ht="60" x14ac:dyDescent="0.25">
      <c r="C5978" s="13">
        <v>43200</v>
      </c>
      <c r="D5978" s="5" t="s">
        <v>185</v>
      </c>
      <c r="E5978" s="14">
        <v>1616</v>
      </c>
      <c r="F5978" s="14">
        <v>200</v>
      </c>
      <c r="G5978" s="14"/>
    </row>
    <row r="5979" spans="3:7" ht="60" x14ac:dyDescent="0.25">
      <c r="C5979" s="11">
        <v>43200</v>
      </c>
      <c r="D5979" s="4" t="s">
        <v>104</v>
      </c>
      <c r="E5979" s="12">
        <v>1613</v>
      </c>
      <c r="F5979" s="12">
        <v>200</v>
      </c>
      <c r="G5979" s="12"/>
    </row>
    <row r="5980" spans="3:7" ht="60" x14ac:dyDescent="0.25">
      <c r="C5980" s="13">
        <v>43200</v>
      </c>
      <c r="D5980" s="5" t="s">
        <v>95</v>
      </c>
      <c r="E5980" s="14">
        <v>305</v>
      </c>
      <c r="F5980" s="14">
        <v>100</v>
      </c>
      <c r="G5980" s="14"/>
    </row>
    <row r="5981" spans="3:7" ht="45" x14ac:dyDescent="0.25">
      <c r="C5981" s="11">
        <v>43200</v>
      </c>
      <c r="D5981" s="4" t="s">
        <v>333</v>
      </c>
      <c r="E5981" s="12">
        <v>1605</v>
      </c>
      <c r="F5981" s="12">
        <v>50</v>
      </c>
      <c r="G5981" s="12"/>
    </row>
    <row r="5982" spans="3:7" ht="30" x14ac:dyDescent="0.25">
      <c r="C5982" s="13">
        <v>43200</v>
      </c>
      <c r="D5982" s="5" t="s">
        <v>187</v>
      </c>
      <c r="E5982" s="14">
        <v>1592</v>
      </c>
      <c r="F5982" s="14">
        <v>400</v>
      </c>
      <c r="G5982" s="14"/>
    </row>
    <row r="5983" spans="3:7" ht="30" x14ac:dyDescent="0.25">
      <c r="C5983" s="11">
        <v>43200</v>
      </c>
      <c r="D5983" s="4" t="s">
        <v>224</v>
      </c>
      <c r="E5983" s="12">
        <v>1577</v>
      </c>
      <c r="F5983" s="12">
        <v>50</v>
      </c>
      <c r="G5983" s="12"/>
    </row>
    <row r="5984" spans="3:7" ht="30" x14ac:dyDescent="0.25">
      <c r="C5984" s="13">
        <v>43200</v>
      </c>
      <c r="D5984" s="5" t="s">
        <v>312</v>
      </c>
      <c r="E5984" s="14">
        <v>1575</v>
      </c>
      <c r="F5984" s="14">
        <v>100</v>
      </c>
      <c r="G5984" s="14"/>
    </row>
    <row r="5985" spans="3:7" ht="30" x14ac:dyDescent="0.25">
      <c r="C5985" s="11">
        <v>43200</v>
      </c>
      <c r="D5985" s="4" t="s">
        <v>332</v>
      </c>
      <c r="E5985" s="12">
        <v>1573</v>
      </c>
      <c r="F5985" s="12">
        <v>100</v>
      </c>
      <c r="G5985" s="12"/>
    </row>
    <row r="5986" spans="3:7" ht="30" x14ac:dyDescent="0.25">
      <c r="C5986" s="13">
        <v>43200</v>
      </c>
      <c r="D5986" s="5" t="s">
        <v>322</v>
      </c>
      <c r="E5986" s="14">
        <v>1308</v>
      </c>
      <c r="F5986" s="14">
        <v>300</v>
      </c>
      <c r="G5986" s="14"/>
    </row>
    <row r="5987" spans="3:7" ht="30" x14ac:dyDescent="0.25">
      <c r="C5987" s="11">
        <v>43200</v>
      </c>
      <c r="D5987" s="4" t="s">
        <v>323</v>
      </c>
      <c r="E5987" s="12">
        <v>1307</v>
      </c>
      <c r="F5987" s="12">
        <v>300</v>
      </c>
      <c r="G5987" s="12"/>
    </row>
    <row r="5988" spans="3:7" ht="30" x14ac:dyDescent="0.25">
      <c r="C5988" s="13">
        <v>43200</v>
      </c>
      <c r="D5988" s="5" t="s">
        <v>331</v>
      </c>
      <c r="E5988" s="14">
        <v>1305</v>
      </c>
      <c r="F5988" s="14">
        <v>500</v>
      </c>
      <c r="G5988" s="14"/>
    </row>
    <row r="5989" spans="3:7" ht="30" x14ac:dyDescent="0.25">
      <c r="C5989" s="11">
        <v>43200</v>
      </c>
      <c r="D5989" s="4" t="s">
        <v>241</v>
      </c>
      <c r="E5989" s="12">
        <v>2269</v>
      </c>
      <c r="F5989" s="12"/>
      <c r="G5989" s="12">
        <v>1</v>
      </c>
    </row>
    <row r="5990" spans="3:7" ht="60" x14ac:dyDescent="0.25">
      <c r="C5990" s="13">
        <v>43200</v>
      </c>
      <c r="D5990" s="5" t="s">
        <v>10</v>
      </c>
      <c r="E5990" s="14">
        <v>892</v>
      </c>
      <c r="F5990" s="14"/>
      <c r="G5990" s="14">
        <v>1</v>
      </c>
    </row>
    <row r="5991" spans="3:7" ht="45" x14ac:dyDescent="0.25">
      <c r="C5991" s="11">
        <v>43200</v>
      </c>
      <c r="D5991" s="4" t="s">
        <v>337</v>
      </c>
      <c r="E5991" s="12">
        <v>8810</v>
      </c>
      <c r="F5991" s="12">
        <v>100</v>
      </c>
      <c r="G5991" s="12"/>
    </row>
    <row r="5992" spans="3:7" ht="45" x14ac:dyDescent="0.25">
      <c r="C5992" s="13">
        <v>43200</v>
      </c>
      <c r="D5992" s="5" t="s">
        <v>336</v>
      </c>
      <c r="E5992" s="14">
        <v>8808</v>
      </c>
      <c r="F5992" s="14">
        <v>100</v>
      </c>
      <c r="G5992" s="14"/>
    </row>
    <row r="5993" spans="3:7" ht="45" x14ac:dyDescent="0.25">
      <c r="C5993" s="11">
        <v>43200</v>
      </c>
      <c r="D5993" s="4" t="s">
        <v>173</v>
      </c>
      <c r="E5993" s="12">
        <v>1595</v>
      </c>
      <c r="F5993" s="12">
        <v>500</v>
      </c>
      <c r="G5993" s="12"/>
    </row>
    <row r="5994" spans="3:7" ht="30" x14ac:dyDescent="0.25">
      <c r="C5994" s="13">
        <v>43200</v>
      </c>
      <c r="D5994" s="5" t="s">
        <v>65</v>
      </c>
      <c r="E5994" s="14">
        <v>256</v>
      </c>
      <c r="F5994" s="14">
        <v>20</v>
      </c>
      <c r="G5994" s="14"/>
    </row>
    <row r="5995" spans="3:7" ht="30" x14ac:dyDescent="0.25">
      <c r="C5995" s="11">
        <v>43200</v>
      </c>
      <c r="D5995" s="4" t="s">
        <v>65</v>
      </c>
      <c r="E5995" s="12">
        <v>256</v>
      </c>
      <c r="F5995" s="12">
        <v>20</v>
      </c>
      <c r="G5995" s="12"/>
    </row>
    <row r="5996" spans="3:7" ht="45" x14ac:dyDescent="0.25">
      <c r="C5996" s="13">
        <v>43200</v>
      </c>
      <c r="D5996" s="5" t="s">
        <v>105</v>
      </c>
      <c r="E5996" s="14">
        <v>1006</v>
      </c>
      <c r="F5996" s="14">
        <v>5</v>
      </c>
      <c r="G5996" s="14"/>
    </row>
    <row r="5997" spans="3:7" ht="60" x14ac:dyDescent="0.25">
      <c r="C5997" s="11">
        <v>43200</v>
      </c>
      <c r="D5997" s="4" t="s">
        <v>81</v>
      </c>
      <c r="E5997" s="12">
        <v>8957</v>
      </c>
      <c r="F5997" s="12">
        <v>6</v>
      </c>
      <c r="G5997" s="12"/>
    </row>
    <row r="5998" spans="3:7" ht="45" x14ac:dyDescent="0.25">
      <c r="C5998" s="13">
        <v>43200</v>
      </c>
      <c r="D5998" s="5" t="s">
        <v>94</v>
      </c>
      <c r="E5998" s="14">
        <v>289</v>
      </c>
      <c r="F5998" s="14">
        <v>9</v>
      </c>
      <c r="G5998" s="14"/>
    </row>
    <row r="5999" spans="3:7" ht="30" x14ac:dyDescent="0.25">
      <c r="C5999" s="11">
        <v>43200</v>
      </c>
      <c r="D5999" s="4" t="s">
        <v>345</v>
      </c>
      <c r="E5999" s="12">
        <v>4894</v>
      </c>
      <c r="F5999" s="12">
        <v>1</v>
      </c>
      <c r="G5999" s="12"/>
    </row>
    <row r="6000" spans="3:7" ht="30" x14ac:dyDescent="0.25">
      <c r="C6000" s="13">
        <v>43200</v>
      </c>
      <c r="D6000" s="5" t="s">
        <v>65</v>
      </c>
      <c r="E6000" s="14">
        <v>256</v>
      </c>
      <c r="F6000" s="14"/>
      <c r="G6000" s="14">
        <v>1</v>
      </c>
    </row>
    <row r="6001" spans="3:7" ht="30" x14ac:dyDescent="0.25">
      <c r="C6001" s="11">
        <v>43200</v>
      </c>
      <c r="D6001" s="4" t="s">
        <v>226</v>
      </c>
      <c r="E6001" s="12" t="s">
        <v>227</v>
      </c>
      <c r="F6001" s="12"/>
      <c r="G6001" s="12">
        <v>1</v>
      </c>
    </row>
    <row r="6002" spans="3:7" ht="30" x14ac:dyDescent="0.25">
      <c r="C6002" s="13">
        <v>43200</v>
      </c>
      <c r="D6002" s="5" t="s">
        <v>356</v>
      </c>
      <c r="E6002" s="14" t="s">
        <v>357</v>
      </c>
      <c r="F6002" s="14"/>
      <c r="G6002" s="14">
        <v>1</v>
      </c>
    </row>
    <row r="6003" spans="3:7" x14ac:dyDescent="0.25">
      <c r="C6003" s="11">
        <v>43200</v>
      </c>
      <c r="D6003" s="4" t="s">
        <v>83</v>
      </c>
      <c r="E6003" s="12">
        <v>842</v>
      </c>
      <c r="F6003" s="12"/>
      <c r="G6003" s="12">
        <v>36</v>
      </c>
    </row>
    <row r="6004" spans="3:7" ht="30" x14ac:dyDescent="0.25">
      <c r="C6004" s="13">
        <v>43200</v>
      </c>
      <c r="D6004" s="5" t="s">
        <v>126</v>
      </c>
      <c r="E6004" s="14">
        <v>4738</v>
      </c>
      <c r="F6004" s="14"/>
      <c r="G6004" s="14">
        <v>1</v>
      </c>
    </row>
    <row r="6005" spans="3:7" ht="45" x14ac:dyDescent="0.25">
      <c r="C6005" s="11">
        <v>43200</v>
      </c>
      <c r="D6005" s="4" t="s">
        <v>35</v>
      </c>
      <c r="E6005" s="12">
        <v>4911</v>
      </c>
      <c r="F6005" s="12"/>
      <c r="G6005" s="12">
        <v>1</v>
      </c>
    </row>
    <row r="6006" spans="3:7" ht="30" x14ac:dyDescent="0.25">
      <c r="C6006" s="13">
        <v>43200</v>
      </c>
      <c r="D6006" s="5" t="s">
        <v>22</v>
      </c>
      <c r="E6006" s="14">
        <v>4330</v>
      </c>
      <c r="F6006" s="14"/>
      <c r="G6006" s="14">
        <v>1</v>
      </c>
    </row>
    <row r="6007" spans="3:7" ht="45" x14ac:dyDescent="0.25">
      <c r="C6007" s="11">
        <v>43200</v>
      </c>
      <c r="D6007" s="4" t="s">
        <v>246</v>
      </c>
      <c r="E6007" s="12">
        <v>10195</v>
      </c>
      <c r="F6007" s="12"/>
      <c r="G6007" s="12">
        <v>1</v>
      </c>
    </row>
    <row r="6008" spans="3:7" x14ac:dyDescent="0.25">
      <c r="C6008" s="13">
        <v>43200</v>
      </c>
      <c r="D6008" s="5" t="s">
        <v>83</v>
      </c>
      <c r="E6008" s="14">
        <v>842</v>
      </c>
      <c r="F6008" s="14"/>
      <c r="G6008" s="14">
        <v>40</v>
      </c>
    </row>
    <row r="6009" spans="3:7" ht="30" x14ac:dyDescent="0.25">
      <c r="C6009" s="11">
        <v>43200</v>
      </c>
      <c r="D6009" s="4" t="s">
        <v>73</v>
      </c>
      <c r="E6009" s="12">
        <v>912</v>
      </c>
      <c r="F6009" s="12"/>
      <c r="G6009" s="12">
        <v>2</v>
      </c>
    </row>
    <row r="6010" spans="3:7" x14ac:dyDescent="0.25">
      <c r="C6010" s="13">
        <v>43199</v>
      </c>
      <c r="D6010" s="5" t="s">
        <v>110</v>
      </c>
      <c r="E6010" s="14">
        <v>8397</v>
      </c>
      <c r="F6010" s="14"/>
      <c r="G6010" s="14">
        <v>20</v>
      </c>
    </row>
    <row r="6011" spans="3:7" x14ac:dyDescent="0.25">
      <c r="C6011" s="11">
        <v>43199</v>
      </c>
      <c r="D6011" s="4" t="s">
        <v>128</v>
      </c>
      <c r="E6011" s="12">
        <v>7358</v>
      </c>
      <c r="F6011" s="12"/>
      <c r="G6011" s="12">
        <v>1</v>
      </c>
    </row>
    <row r="6012" spans="3:7" x14ac:dyDescent="0.25">
      <c r="C6012" s="13">
        <v>43199</v>
      </c>
      <c r="D6012" s="5" t="s">
        <v>128</v>
      </c>
      <c r="E6012" s="14">
        <v>7358</v>
      </c>
      <c r="F6012" s="14">
        <v>10</v>
      </c>
      <c r="G6012" s="14"/>
    </row>
    <row r="6013" spans="3:7" x14ac:dyDescent="0.25">
      <c r="C6013" s="11">
        <v>43199</v>
      </c>
      <c r="D6013" s="4" t="s">
        <v>230</v>
      </c>
      <c r="E6013" s="12">
        <v>7359</v>
      </c>
      <c r="F6013" s="12">
        <v>10</v>
      </c>
      <c r="G6013" s="12"/>
    </row>
    <row r="6014" spans="3:7" ht="30" x14ac:dyDescent="0.25">
      <c r="C6014" s="13">
        <v>43199</v>
      </c>
      <c r="D6014" s="5" t="s">
        <v>168</v>
      </c>
      <c r="E6014" s="14">
        <v>700</v>
      </c>
      <c r="F6014" s="14"/>
      <c r="G6014" s="14">
        <v>1</v>
      </c>
    </row>
    <row r="6015" spans="3:7" ht="30" x14ac:dyDescent="0.25">
      <c r="C6015" s="11">
        <v>43199</v>
      </c>
      <c r="D6015" s="4" t="s">
        <v>358</v>
      </c>
      <c r="E6015" s="12" t="s">
        <v>359</v>
      </c>
      <c r="F6015" s="12"/>
      <c r="G6015" s="12">
        <v>1</v>
      </c>
    </row>
    <row r="6016" spans="3:7" ht="45" x14ac:dyDescent="0.25">
      <c r="C6016" s="13">
        <v>43199</v>
      </c>
      <c r="D6016" s="5" t="s">
        <v>35</v>
      </c>
      <c r="E6016" s="14">
        <v>4911</v>
      </c>
      <c r="F6016" s="14"/>
      <c r="G6016" s="14">
        <v>20</v>
      </c>
    </row>
    <row r="6017" spans="3:7" ht="30" x14ac:dyDescent="0.25">
      <c r="C6017" s="11">
        <v>43199</v>
      </c>
      <c r="D6017" s="4" t="s">
        <v>5</v>
      </c>
      <c r="E6017" s="12">
        <v>1445</v>
      </c>
      <c r="F6017" s="12"/>
      <c r="G6017" s="12">
        <v>1000</v>
      </c>
    </row>
    <row r="6018" spans="3:7" ht="30" x14ac:dyDescent="0.25">
      <c r="C6018" s="13">
        <v>43199</v>
      </c>
      <c r="D6018" s="5" t="s">
        <v>65</v>
      </c>
      <c r="E6018" s="14">
        <v>256</v>
      </c>
      <c r="F6018" s="14"/>
      <c r="G6018" s="14">
        <v>1</v>
      </c>
    </row>
    <row r="6019" spans="3:7" ht="45" x14ac:dyDescent="0.25">
      <c r="C6019" s="11">
        <v>43199</v>
      </c>
      <c r="D6019" s="4" t="s">
        <v>88</v>
      </c>
      <c r="E6019" s="12">
        <v>4277</v>
      </c>
      <c r="F6019" s="12"/>
      <c r="G6019" s="12">
        <v>1</v>
      </c>
    </row>
    <row r="6020" spans="3:7" ht="30" x14ac:dyDescent="0.25">
      <c r="C6020" s="13">
        <v>43199</v>
      </c>
      <c r="D6020" s="5" t="s">
        <v>99</v>
      </c>
      <c r="E6020" s="14">
        <v>4275</v>
      </c>
      <c r="F6020" s="14"/>
      <c r="G6020" s="14">
        <v>1</v>
      </c>
    </row>
    <row r="6021" spans="3:7" x14ac:dyDescent="0.25">
      <c r="C6021" s="11">
        <v>43199</v>
      </c>
      <c r="D6021" s="4" t="s">
        <v>149</v>
      </c>
      <c r="E6021" s="12">
        <v>7979</v>
      </c>
      <c r="F6021" s="12"/>
      <c r="G6021" s="12">
        <v>2</v>
      </c>
    </row>
    <row r="6022" spans="3:7" x14ac:dyDescent="0.25">
      <c r="C6022" s="13">
        <v>43199</v>
      </c>
      <c r="D6022" s="5" t="s">
        <v>201</v>
      </c>
      <c r="E6022" s="14">
        <v>8764</v>
      </c>
      <c r="F6022" s="14"/>
      <c r="G6022" s="14">
        <v>10</v>
      </c>
    </row>
    <row r="6023" spans="3:7" x14ac:dyDescent="0.25">
      <c r="C6023" s="11">
        <v>43199</v>
      </c>
      <c r="D6023" s="4" t="s">
        <v>201</v>
      </c>
      <c r="E6023" s="12">
        <v>8764</v>
      </c>
      <c r="F6023" s="12"/>
      <c r="G6023" s="12">
        <v>5</v>
      </c>
    </row>
    <row r="6024" spans="3:7" x14ac:dyDescent="0.25">
      <c r="C6024" s="13">
        <v>43199</v>
      </c>
      <c r="D6024" s="5" t="s">
        <v>201</v>
      </c>
      <c r="E6024" s="14">
        <v>8764</v>
      </c>
      <c r="F6024" s="14"/>
      <c r="G6024" s="14">
        <v>10</v>
      </c>
    </row>
    <row r="6025" spans="3:7" ht="30" x14ac:dyDescent="0.25">
      <c r="C6025" s="11">
        <v>43199</v>
      </c>
      <c r="D6025" s="4" t="s">
        <v>62</v>
      </c>
      <c r="E6025" s="12">
        <v>1661</v>
      </c>
      <c r="F6025" s="12">
        <v>40</v>
      </c>
      <c r="G6025" s="12"/>
    </row>
    <row r="6026" spans="3:7" ht="30" x14ac:dyDescent="0.25">
      <c r="C6026" s="13">
        <v>43199</v>
      </c>
      <c r="D6026" s="5" t="s">
        <v>360</v>
      </c>
      <c r="E6026" s="14" t="s">
        <v>361</v>
      </c>
      <c r="F6026" s="14">
        <v>2</v>
      </c>
      <c r="G6026" s="14"/>
    </row>
    <row r="6027" spans="3:7" x14ac:dyDescent="0.25">
      <c r="C6027" s="11">
        <v>43199</v>
      </c>
      <c r="D6027" s="4" t="s">
        <v>201</v>
      </c>
      <c r="E6027" s="12">
        <v>8764</v>
      </c>
      <c r="F6027" s="12">
        <v>60</v>
      </c>
      <c r="G6027" s="12"/>
    </row>
    <row r="6028" spans="3:7" ht="30" x14ac:dyDescent="0.25">
      <c r="C6028" s="13">
        <v>43199</v>
      </c>
      <c r="D6028" s="5" t="s">
        <v>5</v>
      </c>
      <c r="E6028" s="14">
        <v>1445</v>
      </c>
      <c r="F6028" s="14"/>
      <c r="G6028" s="14">
        <v>100</v>
      </c>
    </row>
    <row r="6029" spans="3:7" ht="45" x14ac:dyDescent="0.25">
      <c r="C6029" s="11">
        <v>43199</v>
      </c>
      <c r="D6029" s="4" t="s">
        <v>28</v>
      </c>
      <c r="E6029" s="12">
        <v>608</v>
      </c>
      <c r="F6029" s="12"/>
      <c r="G6029" s="12">
        <v>3</v>
      </c>
    </row>
    <row r="6030" spans="3:7" ht="30" x14ac:dyDescent="0.25">
      <c r="C6030" s="13">
        <v>43199</v>
      </c>
      <c r="D6030" s="5" t="s">
        <v>30</v>
      </c>
      <c r="E6030" s="14">
        <v>609</v>
      </c>
      <c r="F6030" s="14"/>
      <c r="G6030" s="14">
        <v>1</v>
      </c>
    </row>
    <row r="6031" spans="3:7" ht="30" x14ac:dyDescent="0.25">
      <c r="C6031" s="11">
        <v>43199</v>
      </c>
      <c r="D6031" s="4" t="s">
        <v>31</v>
      </c>
      <c r="E6031" s="12">
        <v>611</v>
      </c>
      <c r="F6031" s="12"/>
      <c r="G6031" s="12">
        <v>1</v>
      </c>
    </row>
    <row r="6032" spans="3:7" x14ac:dyDescent="0.25">
      <c r="C6032" s="13">
        <v>43199</v>
      </c>
      <c r="D6032" s="5" t="s">
        <v>103</v>
      </c>
      <c r="E6032" s="14">
        <v>7366</v>
      </c>
      <c r="F6032" s="14"/>
      <c r="G6032" s="14">
        <v>5</v>
      </c>
    </row>
    <row r="6033" spans="3:7" ht="30" x14ac:dyDescent="0.25">
      <c r="C6033" s="11">
        <v>43199</v>
      </c>
      <c r="D6033" s="4" t="s">
        <v>18</v>
      </c>
      <c r="E6033" s="12">
        <v>726</v>
      </c>
      <c r="F6033" s="12"/>
      <c r="G6033" s="12">
        <v>2</v>
      </c>
    </row>
    <row r="6034" spans="3:7" ht="45" x14ac:dyDescent="0.25">
      <c r="C6034" s="13">
        <v>43199</v>
      </c>
      <c r="D6034" s="5" t="s">
        <v>35</v>
      </c>
      <c r="E6034" s="14">
        <v>4911</v>
      </c>
      <c r="F6034" s="14"/>
      <c r="G6034" s="14">
        <v>10</v>
      </c>
    </row>
    <row r="6035" spans="3:7" ht="45" x14ac:dyDescent="0.25">
      <c r="C6035" s="11">
        <v>43199</v>
      </c>
      <c r="D6035" s="4" t="s">
        <v>188</v>
      </c>
      <c r="E6035" s="12">
        <v>4910</v>
      </c>
      <c r="F6035" s="12"/>
      <c r="G6035" s="12">
        <v>2</v>
      </c>
    </row>
    <row r="6036" spans="3:7" ht="45" x14ac:dyDescent="0.25">
      <c r="C6036" s="13">
        <v>43199</v>
      </c>
      <c r="D6036" s="5" t="s">
        <v>46</v>
      </c>
      <c r="E6036" s="14">
        <v>331</v>
      </c>
      <c r="F6036" s="14"/>
      <c r="G6036" s="14">
        <v>5</v>
      </c>
    </row>
    <row r="6037" spans="3:7" ht="45" x14ac:dyDescent="0.25">
      <c r="C6037" s="11">
        <v>43199</v>
      </c>
      <c r="D6037" s="4" t="s">
        <v>147</v>
      </c>
      <c r="E6037" s="12">
        <v>334</v>
      </c>
      <c r="F6037" s="12"/>
      <c r="G6037" s="12">
        <v>2</v>
      </c>
    </row>
    <row r="6038" spans="3:7" ht="45" x14ac:dyDescent="0.25">
      <c r="C6038" s="13">
        <v>43199</v>
      </c>
      <c r="D6038" s="5" t="s">
        <v>148</v>
      </c>
      <c r="E6038" s="14">
        <v>333</v>
      </c>
      <c r="F6038" s="14"/>
      <c r="G6038" s="14">
        <v>1</v>
      </c>
    </row>
    <row r="6039" spans="3:7" ht="30" x14ac:dyDescent="0.25">
      <c r="C6039" s="11">
        <v>43199</v>
      </c>
      <c r="D6039" s="4" t="s">
        <v>178</v>
      </c>
      <c r="E6039" s="12" t="s">
        <v>179</v>
      </c>
      <c r="F6039" s="12"/>
      <c r="G6039" s="12">
        <v>1</v>
      </c>
    </row>
    <row r="6040" spans="3:7" ht="45" x14ac:dyDescent="0.25">
      <c r="C6040" s="13">
        <v>43199</v>
      </c>
      <c r="D6040" s="5" t="s">
        <v>246</v>
      </c>
      <c r="E6040" s="14">
        <v>10195</v>
      </c>
      <c r="F6040" s="14">
        <v>2</v>
      </c>
      <c r="G6040" s="14"/>
    </row>
    <row r="6041" spans="3:7" ht="45" x14ac:dyDescent="0.25">
      <c r="C6041" s="11">
        <v>43199</v>
      </c>
      <c r="D6041" s="4" t="s">
        <v>245</v>
      </c>
      <c r="E6041" s="12">
        <v>10196</v>
      </c>
      <c r="F6041" s="12">
        <v>2</v>
      </c>
      <c r="G6041" s="12"/>
    </row>
    <row r="6042" spans="3:7" ht="45" x14ac:dyDescent="0.25">
      <c r="C6042" s="13">
        <v>43199</v>
      </c>
      <c r="D6042" s="5" t="s">
        <v>28</v>
      </c>
      <c r="E6042" s="14">
        <v>608</v>
      </c>
      <c r="F6042" s="14">
        <v>7</v>
      </c>
      <c r="G6042" s="14"/>
    </row>
    <row r="6043" spans="3:7" ht="60" x14ac:dyDescent="0.25">
      <c r="C6043" s="11">
        <v>43199</v>
      </c>
      <c r="D6043" s="4" t="s">
        <v>151</v>
      </c>
      <c r="E6043" s="12">
        <v>5064</v>
      </c>
      <c r="F6043" s="12"/>
      <c r="G6043" s="12">
        <v>3</v>
      </c>
    </row>
    <row r="6044" spans="3:7" ht="30" x14ac:dyDescent="0.25">
      <c r="C6044" s="13">
        <v>43199</v>
      </c>
      <c r="D6044" s="5" t="s">
        <v>65</v>
      </c>
      <c r="E6044" s="14">
        <v>256</v>
      </c>
      <c r="F6044" s="14"/>
      <c r="G6044" s="14">
        <v>6</v>
      </c>
    </row>
    <row r="6045" spans="3:7" ht="30" x14ac:dyDescent="0.25">
      <c r="C6045" s="11">
        <v>43199</v>
      </c>
      <c r="D6045" s="4" t="s">
        <v>53</v>
      </c>
      <c r="E6045" s="12">
        <v>741</v>
      </c>
      <c r="F6045" s="12"/>
      <c r="G6045" s="12">
        <v>1</v>
      </c>
    </row>
    <row r="6046" spans="3:7" ht="30" x14ac:dyDescent="0.25">
      <c r="C6046" s="13">
        <v>43199</v>
      </c>
      <c r="D6046" s="5" t="s">
        <v>54</v>
      </c>
      <c r="E6046" s="14">
        <v>7825</v>
      </c>
      <c r="F6046" s="14"/>
      <c r="G6046" s="14">
        <v>1</v>
      </c>
    </row>
    <row r="6047" spans="3:7" ht="30" x14ac:dyDescent="0.25">
      <c r="C6047" s="11">
        <v>43199</v>
      </c>
      <c r="D6047" s="4" t="s">
        <v>33</v>
      </c>
      <c r="E6047" s="12">
        <v>392</v>
      </c>
      <c r="F6047" s="12"/>
      <c r="G6047" s="12">
        <v>1</v>
      </c>
    </row>
    <row r="6048" spans="3:7" ht="30" x14ac:dyDescent="0.25">
      <c r="C6048" s="13">
        <v>43199</v>
      </c>
      <c r="D6048" s="5" t="s">
        <v>57</v>
      </c>
      <c r="E6048" s="14">
        <v>8825</v>
      </c>
      <c r="F6048" s="14"/>
      <c r="G6048" s="14">
        <v>2</v>
      </c>
    </row>
    <row r="6049" spans="3:7" ht="30" x14ac:dyDescent="0.25">
      <c r="C6049" s="11">
        <v>43199</v>
      </c>
      <c r="D6049" s="4" t="s">
        <v>58</v>
      </c>
      <c r="E6049" s="12">
        <v>8824</v>
      </c>
      <c r="F6049" s="12"/>
      <c r="G6049" s="12">
        <v>1</v>
      </c>
    </row>
    <row r="6050" spans="3:7" ht="30" x14ac:dyDescent="0.25">
      <c r="C6050" s="13">
        <v>43199</v>
      </c>
      <c r="D6050" s="5" t="s">
        <v>59</v>
      </c>
      <c r="E6050" s="14">
        <v>8823</v>
      </c>
      <c r="F6050" s="14"/>
      <c r="G6050" s="14">
        <v>1</v>
      </c>
    </row>
    <row r="6051" spans="3:7" ht="45" x14ac:dyDescent="0.25">
      <c r="C6051" s="11">
        <v>43199</v>
      </c>
      <c r="D6051" s="4" t="s">
        <v>35</v>
      </c>
      <c r="E6051" s="12">
        <v>4911</v>
      </c>
      <c r="F6051" s="12"/>
      <c r="G6051" s="12">
        <v>10</v>
      </c>
    </row>
    <row r="6052" spans="3:7" x14ac:dyDescent="0.25">
      <c r="C6052" s="13">
        <v>43199</v>
      </c>
      <c r="D6052" s="5" t="s">
        <v>247</v>
      </c>
      <c r="E6052" s="14">
        <v>3638</v>
      </c>
      <c r="F6052" s="14"/>
      <c r="G6052" s="14">
        <v>6</v>
      </c>
    </row>
    <row r="6053" spans="3:7" x14ac:dyDescent="0.25">
      <c r="C6053" s="11">
        <v>43199</v>
      </c>
      <c r="D6053" s="4" t="s">
        <v>8</v>
      </c>
      <c r="E6053" s="12">
        <v>7094</v>
      </c>
      <c r="F6053" s="12"/>
      <c r="G6053" s="12">
        <v>4</v>
      </c>
    </row>
    <row r="6054" spans="3:7" x14ac:dyDescent="0.25">
      <c r="C6054" s="13">
        <v>43199</v>
      </c>
      <c r="D6054" s="5" t="s">
        <v>60</v>
      </c>
      <c r="E6054" s="14">
        <v>7085</v>
      </c>
      <c r="F6054" s="14"/>
      <c r="G6054" s="14">
        <v>1</v>
      </c>
    </row>
    <row r="6055" spans="3:7" ht="30" x14ac:dyDescent="0.25">
      <c r="C6055" s="11">
        <v>43199</v>
      </c>
      <c r="D6055" s="4" t="s">
        <v>167</v>
      </c>
      <c r="E6055" s="12">
        <v>1587</v>
      </c>
      <c r="F6055" s="12"/>
      <c r="G6055" s="12">
        <v>100</v>
      </c>
    </row>
    <row r="6056" spans="3:7" ht="30" x14ac:dyDescent="0.25">
      <c r="C6056" s="13">
        <v>43199</v>
      </c>
      <c r="D6056" s="5" t="s">
        <v>242</v>
      </c>
      <c r="E6056" s="14">
        <v>276</v>
      </c>
      <c r="F6056" s="14"/>
      <c r="G6056" s="14">
        <v>5</v>
      </c>
    </row>
    <row r="6057" spans="3:7" ht="45" x14ac:dyDescent="0.25">
      <c r="C6057" s="11">
        <v>43199</v>
      </c>
      <c r="D6057" s="4" t="s">
        <v>64</v>
      </c>
      <c r="E6057" s="12">
        <v>7623</v>
      </c>
      <c r="F6057" s="12"/>
      <c r="G6057" s="12">
        <v>6</v>
      </c>
    </row>
    <row r="6058" spans="3:7" ht="45" x14ac:dyDescent="0.25">
      <c r="C6058" s="13">
        <v>43199</v>
      </c>
      <c r="D6058" s="5" t="s">
        <v>362</v>
      </c>
      <c r="E6058" s="14">
        <v>1404</v>
      </c>
      <c r="F6058" s="14"/>
      <c r="G6058" s="14">
        <v>5</v>
      </c>
    </row>
    <row r="6059" spans="3:7" ht="30" x14ac:dyDescent="0.25">
      <c r="C6059" s="11">
        <v>43199</v>
      </c>
      <c r="D6059" s="4" t="s">
        <v>241</v>
      </c>
      <c r="E6059" s="12">
        <v>2269</v>
      </c>
      <c r="F6059" s="12">
        <v>75</v>
      </c>
      <c r="G6059" s="12"/>
    </row>
    <row r="6060" spans="3:7" x14ac:dyDescent="0.25">
      <c r="C6060" s="13">
        <v>43199</v>
      </c>
      <c r="D6060" s="5" t="s">
        <v>103</v>
      </c>
      <c r="E6060" s="14">
        <v>7366</v>
      </c>
      <c r="F6060" s="14"/>
      <c r="G6060" s="14">
        <v>13</v>
      </c>
    </row>
    <row r="6061" spans="3:7" ht="30" x14ac:dyDescent="0.25">
      <c r="C6061" s="11">
        <v>43199</v>
      </c>
      <c r="D6061" s="4" t="s">
        <v>363</v>
      </c>
      <c r="E6061" s="12" t="s">
        <v>364</v>
      </c>
      <c r="F6061" s="12"/>
      <c r="G6061" s="12">
        <v>1</v>
      </c>
    </row>
    <row r="6062" spans="3:7" ht="30" x14ac:dyDescent="0.25">
      <c r="C6062" s="13">
        <v>43199</v>
      </c>
      <c r="D6062" s="5" t="s">
        <v>238</v>
      </c>
      <c r="E6062" s="14">
        <v>4519</v>
      </c>
      <c r="F6062" s="14"/>
      <c r="G6062" s="14">
        <v>3</v>
      </c>
    </row>
    <row r="6063" spans="3:7" ht="30" x14ac:dyDescent="0.25">
      <c r="C6063" s="11">
        <v>43199</v>
      </c>
      <c r="D6063" s="4" t="s">
        <v>240</v>
      </c>
      <c r="E6063" s="12">
        <v>4520</v>
      </c>
      <c r="F6063" s="12"/>
      <c r="G6063" s="12">
        <v>5</v>
      </c>
    </row>
    <row r="6064" spans="3:7" ht="30" x14ac:dyDescent="0.25">
      <c r="C6064" s="13">
        <v>43199</v>
      </c>
      <c r="D6064" s="5" t="s">
        <v>76</v>
      </c>
      <c r="E6064" s="14">
        <v>1429</v>
      </c>
      <c r="F6064" s="14"/>
      <c r="G6064" s="14">
        <v>2</v>
      </c>
    </row>
    <row r="6065" spans="3:7" ht="30" x14ac:dyDescent="0.25">
      <c r="C6065" s="11">
        <v>43198</v>
      </c>
      <c r="D6065" s="4" t="s">
        <v>75</v>
      </c>
      <c r="E6065" s="12">
        <v>658</v>
      </c>
      <c r="F6065" s="12"/>
      <c r="G6065" s="12">
        <v>8</v>
      </c>
    </row>
    <row r="6066" spans="3:7" ht="30" x14ac:dyDescent="0.25">
      <c r="C6066" s="13">
        <v>43198</v>
      </c>
      <c r="D6066" s="5" t="s">
        <v>212</v>
      </c>
      <c r="E6066" s="14">
        <v>1298</v>
      </c>
      <c r="F6066" s="14"/>
      <c r="G6066" s="14">
        <v>1</v>
      </c>
    </row>
    <row r="6067" spans="3:7" ht="30" x14ac:dyDescent="0.25">
      <c r="C6067" s="11">
        <v>43198</v>
      </c>
      <c r="D6067" s="4" t="s">
        <v>99</v>
      </c>
      <c r="E6067" s="12">
        <v>4275</v>
      </c>
      <c r="F6067" s="12"/>
      <c r="G6067" s="12">
        <v>1</v>
      </c>
    </row>
    <row r="6068" spans="3:7" x14ac:dyDescent="0.25">
      <c r="C6068" s="13">
        <v>43198</v>
      </c>
      <c r="D6068" s="5" t="s">
        <v>149</v>
      </c>
      <c r="E6068" s="14">
        <v>7979</v>
      </c>
      <c r="F6068" s="14"/>
      <c r="G6068" s="14">
        <v>2</v>
      </c>
    </row>
    <row r="6069" spans="3:7" ht="30" x14ac:dyDescent="0.25">
      <c r="C6069" s="11">
        <v>43197</v>
      </c>
      <c r="D6069" s="4" t="s">
        <v>74</v>
      </c>
      <c r="E6069" s="12">
        <v>616</v>
      </c>
      <c r="F6069" s="12"/>
      <c r="G6069" s="12">
        <v>1</v>
      </c>
    </row>
    <row r="6070" spans="3:7" ht="30" x14ac:dyDescent="0.25">
      <c r="C6070" s="13">
        <v>43196</v>
      </c>
      <c r="D6070" s="5" t="s">
        <v>365</v>
      </c>
      <c r="E6070" s="14">
        <v>1120</v>
      </c>
      <c r="F6070" s="14">
        <v>3</v>
      </c>
      <c r="G6070" s="14"/>
    </row>
    <row r="6071" spans="3:7" ht="30" x14ac:dyDescent="0.25">
      <c r="C6071" s="11">
        <v>43196</v>
      </c>
      <c r="D6071" s="4" t="s">
        <v>33</v>
      </c>
      <c r="E6071" s="12">
        <v>392</v>
      </c>
      <c r="F6071" s="12">
        <v>16</v>
      </c>
      <c r="G6071" s="12"/>
    </row>
    <row r="6072" spans="3:7" ht="30" x14ac:dyDescent="0.25">
      <c r="C6072" s="13">
        <v>43196</v>
      </c>
      <c r="D6072" s="5" t="s">
        <v>126</v>
      </c>
      <c r="E6072" s="14">
        <v>4738</v>
      </c>
      <c r="F6072" s="14"/>
      <c r="G6072" s="14">
        <v>1</v>
      </c>
    </row>
    <row r="6073" spans="3:7" ht="30" x14ac:dyDescent="0.25">
      <c r="C6073" s="11">
        <v>43196</v>
      </c>
      <c r="D6073" s="4" t="s">
        <v>21</v>
      </c>
      <c r="E6073" s="12">
        <v>4864</v>
      </c>
      <c r="F6073" s="12"/>
      <c r="G6073" s="12">
        <v>1</v>
      </c>
    </row>
    <row r="6074" spans="3:7" ht="45" x14ac:dyDescent="0.25">
      <c r="C6074" s="13">
        <v>43196</v>
      </c>
      <c r="D6074" s="5" t="s">
        <v>350</v>
      </c>
      <c r="E6074" s="14">
        <v>5678</v>
      </c>
      <c r="F6074" s="14"/>
      <c r="G6074" s="14">
        <v>30</v>
      </c>
    </row>
    <row r="6075" spans="3:7" ht="30" x14ac:dyDescent="0.25">
      <c r="C6075" s="11">
        <v>43196</v>
      </c>
      <c r="D6075" s="4" t="s">
        <v>242</v>
      </c>
      <c r="E6075" s="12">
        <v>276</v>
      </c>
      <c r="F6075" s="12">
        <v>40</v>
      </c>
      <c r="G6075" s="12"/>
    </row>
    <row r="6076" spans="3:7" ht="30" x14ac:dyDescent="0.25">
      <c r="C6076" s="13">
        <v>43196</v>
      </c>
      <c r="D6076" s="5" t="s">
        <v>366</v>
      </c>
      <c r="E6076" s="14" t="s">
        <v>367</v>
      </c>
      <c r="F6076" s="14"/>
      <c r="G6076" s="14">
        <v>1</v>
      </c>
    </row>
    <row r="6077" spans="3:7" ht="30" x14ac:dyDescent="0.25">
      <c r="C6077" s="11">
        <v>43196</v>
      </c>
      <c r="D6077" s="4" t="s">
        <v>241</v>
      </c>
      <c r="E6077" s="12">
        <v>2269</v>
      </c>
      <c r="F6077" s="12"/>
      <c r="G6077" s="12">
        <v>8</v>
      </c>
    </row>
    <row r="6078" spans="3:7" ht="30" x14ac:dyDescent="0.25">
      <c r="C6078" s="13">
        <v>43196</v>
      </c>
      <c r="D6078" s="5" t="s">
        <v>241</v>
      </c>
      <c r="E6078" s="14">
        <v>2269</v>
      </c>
      <c r="F6078" s="14">
        <v>50</v>
      </c>
      <c r="G6078" s="14"/>
    </row>
    <row r="6079" spans="3:7" ht="30" x14ac:dyDescent="0.25">
      <c r="C6079" s="11">
        <v>43196</v>
      </c>
      <c r="D6079" s="4" t="s">
        <v>368</v>
      </c>
      <c r="E6079" s="12" t="s">
        <v>369</v>
      </c>
      <c r="F6079" s="12">
        <v>2</v>
      </c>
      <c r="G6079" s="12"/>
    </row>
    <row r="6080" spans="3:7" ht="30" x14ac:dyDescent="0.25">
      <c r="C6080" s="13">
        <v>43196</v>
      </c>
      <c r="D6080" s="5" t="s">
        <v>313</v>
      </c>
      <c r="E6080" s="14" t="s">
        <v>314</v>
      </c>
      <c r="F6080" s="14">
        <v>3</v>
      </c>
      <c r="G6080" s="14"/>
    </row>
    <row r="6081" spans="3:7" ht="45" x14ac:dyDescent="0.25">
      <c r="C6081" s="11">
        <v>43196</v>
      </c>
      <c r="D6081" s="4" t="s">
        <v>191</v>
      </c>
      <c r="E6081" s="12">
        <v>304</v>
      </c>
      <c r="F6081" s="12"/>
      <c r="G6081" s="12">
        <v>1</v>
      </c>
    </row>
    <row r="6082" spans="3:7" ht="45" x14ac:dyDescent="0.25">
      <c r="C6082" s="13">
        <v>43196</v>
      </c>
      <c r="D6082" s="5" t="s">
        <v>41</v>
      </c>
      <c r="E6082" s="14">
        <v>765</v>
      </c>
      <c r="F6082" s="14"/>
      <c r="G6082" s="14">
        <v>1</v>
      </c>
    </row>
    <row r="6083" spans="3:7" ht="45" x14ac:dyDescent="0.25">
      <c r="C6083" s="11">
        <v>43196</v>
      </c>
      <c r="D6083" s="4" t="s">
        <v>148</v>
      </c>
      <c r="E6083" s="12">
        <v>333</v>
      </c>
      <c r="F6083" s="12"/>
      <c r="G6083" s="12">
        <v>2</v>
      </c>
    </row>
    <row r="6084" spans="3:7" ht="45" x14ac:dyDescent="0.25">
      <c r="C6084" s="13">
        <v>43196</v>
      </c>
      <c r="D6084" s="5" t="s">
        <v>370</v>
      </c>
      <c r="E6084" s="14">
        <v>2995</v>
      </c>
      <c r="F6084" s="14">
        <v>1</v>
      </c>
      <c r="G6084" s="14"/>
    </row>
    <row r="6085" spans="3:7" ht="30" x14ac:dyDescent="0.25">
      <c r="C6085" s="11">
        <v>43196</v>
      </c>
      <c r="D6085" s="4" t="s">
        <v>240</v>
      </c>
      <c r="E6085" s="12">
        <v>4520</v>
      </c>
      <c r="F6085" s="12">
        <v>135</v>
      </c>
      <c r="G6085" s="12"/>
    </row>
    <row r="6086" spans="3:7" ht="30" x14ac:dyDescent="0.25">
      <c r="C6086" s="13">
        <v>43196</v>
      </c>
      <c r="D6086" s="5" t="s">
        <v>238</v>
      </c>
      <c r="E6086" s="14">
        <v>4519</v>
      </c>
      <c r="F6086" s="14">
        <v>36</v>
      </c>
      <c r="G6086" s="14"/>
    </row>
    <row r="6087" spans="3:7" ht="30" x14ac:dyDescent="0.25">
      <c r="C6087" s="11">
        <v>43196</v>
      </c>
      <c r="D6087" s="4" t="s">
        <v>371</v>
      </c>
      <c r="E6087" s="12">
        <v>645</v>
      </c>
      <c r="F6087" s="12">
        <v>8</v>
      </c>
      <c r="G6087" s="12"/>
    </row>
    <row r="6088" spans="3:7" ht="30" x14ac:dyDescent="0.25">
      <c r="C6088" s="13">
        <v>43196</v>
      </c>
      <c r="D6088" s="5" t="s">
        <v>259</v>
      </c>
      <c r="E6088" s="14">
        <v>644</v>
      </c>
      <c r="F6088" s="14">
        <v>14</v>
      </c>
      <c r="G6088" s="14"/>
    </row>
    <row r="6089" spans="3:7" x14ac:dyDescent="0.25">
      <c r="C6089" s="11">
        <v>43196</v>
      </c>
      <c r="D6089" s="4" t="s">
        <v>237</v>
      </c>
      <c r="E6089" s="12">
        <v>643</v>
      </c>
      <c r="F6089" s="12">
        <v>129</v>
      </c>
      <c r="G6089" s="12"/>
    </row>
    <row r="6090" spans="3:7" ht="30" x14ac:dyDescent="0.25">
      <c r="C6090" s="13">
        <v>43196</v>
      </c>
      <c r="D6090" s="5" t="s">
        <v>239</v>
      </c>
      <c r="E6090" s="14">
        <v>615</v>
      </c>
      <c r="F6090" s="14">
        <v>3</v>
      </c>
      <c r="G6090" s="14"/>
    </row>
    <row r="6091" spans="3:7" ht="30" x14ac:dyDescent="0.25">
      <c r="C6091" s="11">
        <v>43196</v>
      </c>
      <c r="D6091" s="4" t="s">
        <v>372</v>
      </c>
      <c r="E6091" s="12">
        <v>173</v>
      </c>
      <c r="F6091" s="12">
        <v>8</v>
      </c>
      <c r="G6091" s="12"/>
    </row>
    <row r="6092" spans="3:7" ht="30" x14ac:dyDescent="0.25">
      <c r="C6092" s="13">
        <v>43196</v>
      </c>
      <c r="D6092" s="5" t="s">
        <v>373</v>
      </c>
      <c r="E6092" s="14">
        <v>171</v>
      </c>
      <c r="F6092" s="14">
        <v>5</v>
      </c>
      <c r="G6092" s="14"/>
    </row>
    <row r="6093" spans="3:7" ht="30" x14ac:dyDescent="0.25">
      <c r="C6093" s="11">
        <v>43196</v>
      </c>
      <c r="D6093" s="4" t="s">
        <v>65</v>
      </c>
      <c r="E6093" s="12">
        <v>256</v>
      </c>
      <c r="F6093" s="12"/>
      <c r="G6093" s="12">
        <v>1</v>
      </c>
    </row>
    <row r="6094" spans="3:7" ht="30" x14ac:dyDescent="0.25">
      <c r="C6094" s="13">
        <v>43196</v>
      </c>
      <c r="D6094" s="5" t="s">
        <v>24</v>
      </c>
      <c r="E6094" s="14">
        <v>7087</v>
      </c>
      <c r="F6094" s="14"/>
      <c r="G6094" s="14">
        <v>1</v>
      </c>
    </row>
    <row r="6095" spans="3:7" ht="45" x14ac:dyDescent="0.25">
      <c r="C6095" s="11">
        <v>43196</v>
      </c>
      <c r="D6095" s="4" t="s">
        <v>64</v>
      </c>
      <c r="E6095" s="12">
        <v>7623</v>
      </c>
      <c r="F6095" s="12"/>
      <c r="G6095" s="12">
        <v>2</v>
      </c>
    </row>
    <row r="6096" spans="3:7" ht="45" x14ac:dyDescent="0.25">
      <c r="C6096" s="13">
        <v>43196</v>
      </c>
      <c r="D6096" s="5" t="s">
        <v>26</v>
      </c>
      <c r="E6096" s="14">
        <v>476</v>
      </c>
      <c r="F6096" s="14"/>
      <c r="G6096" s="14">
        <v>4</v>
      </c>
    </row>
    <row r="6097" spans="3:7" ht="30" x14ac:dyDescent="0.25">
      <c r="C6097" s="11">
        <v>43196</v>
      </c>
      <c r="D6097" s="4" t="s">
        <v>286</v>
      </c>
      <c r="E6097" s="12">
        <v>549</v>
      </c>
      <c r="F6097" s="12"/>
      <c r="G6097" s="12">
        <v>1</v>
      </c>
    </row>
    <row r="6098" spans="3:7" x14ac:dyDescent="0.25">
      <c r="C6098" s="13">
        <v>43196</v>
      </c>
      <c r="D6098" s="5" t="s">
        <v>27</v>
      </c>
      <c r="E6098" s="14">
        <v>537</v>
      </c>
      <c r="F6098" s="14"/>
      <c r="G6098" s="14">
        <v>1</v>
      </c>
    </row>
    <row r="6099" spans="3:7" ht="45" x14ac:dyDescent="0.25">
      <c r="C6099" s="11">
        <v>43196</v>
      </c>
      <c r="D6099" s="4" t="s">
        <v>28</v>
      </c>
      <c r="E6099" s="12">
        <v>608</v>
      </c>
      <c r="F6099" s="12"/>
      <c r="G6099" s="12">
        <v>3</v>
      </c>
    </row>
    <row r="6100" spans="3:7" ht="45" x14ac:dyDescent="0.25">
      <c r="C6100" s="13">
        <v>43196</v>
      </c>
      <c r="D6100" s="5" t="s">
        <v>29</v>
      </c>
      <c r="E6100" s="14">
        <v>610</v>
      </c>
      <c r="F6100" s="14"/>
      <c r="G6100" s="14">
        <v>3</v>
      </c>
    </row>
    <row r="6101" spans="3:7" ht="30" x14ac:dyDescent="0.25">
      <c r="C6101" s="11">
        <v>43196</v>
      </c>
      <c r="D6101" s="4" t="s">
        <v>30</v>
      </c>
      <c r="E6101" s="12">
        <v>609</v>
      </c>
      <c r="F6101" s="12"/>
      <c r="G6101" s="12">
        <v>3</v>
      </c>
    </row>
    <row r="6102" spans="3:7" ht="30" x14ac:dyDescent="0.25">
      <c r="C6102" s="13">
        <v>43196</v>
      </c>
      <c r="D6102" s="5" t="s">
        <v>31</v>
      </c>
      <c r="E6102" s="14">
        <v>611</v>
      </c>
      <c r="F6102" s="14"/>
      <c r="G6102" s="14">
        <v>2</v>
      </c>
    </row>
    <row r="6103" spans="3:7" ht="30" x14ac:dyDescent="0.25">
      <c r="C6103" s="11">
        <v>43196</v>
      </c>
      <c r="D6103" s="4" t="s">
        <v>146</v>
      </c>
      <c r="E6103" s="12">
        <v>450</v>
      </c>
      <c r="F6103" s="12"/>
      <c r="G6103" s="12">
        <v>5</v>
      </c>
    </row>
    <row r="6104" spans="3:7" x14ac:dyDescent="0.25">
      <c r="C6104" s="13">
        <v>43196</v>
      </c>
      <c r="D6104" s="5" t="s">
        <v>34</v>
      </c>
      <c r="E6104" s="14">
        <v>520</v>
      </c>
      <c r="F6104" s="14"/>
      <c r="G6104" s="14">
        <v>2</v>
      </c>
    </row>
    <row r="6105" spans="3:7" ht="45" x14ac:dyDescent="0.25">
      <c r="C6105" s="11">
        <v>43196</v>
      </c>
      <c r="D6105" s="4" t="s">
        <v>35</v>
      </c>
      <c r="E6105" s="12">
        <v>4911</v>
      </c>
      <c r="F6105" s="12"/>
      <c r="G6105" s="12">
        <v>10</v>
      </c>
    </row>
    <row r="6106" spans="3:7" ht="45" x14ac:dyDescent="0.25">
      <c r="C6106" s="13">
        <v>43196</v>
      </c>
      <c r="D6106" s="5" t="s">
        <v>221</v>
      </c>
      <c r="E6106" s="14">
        <v>4907</v>
      </c>
      <c r="F6106" s="14"/>
      <c r="G6106" s="14">
        <v>10</v>
      </c>
    </row>
    <row r="6107" spans="3:7" x14ac:dyDescent="0.25">
      <c r="C6107" s="11">
        <v>43196</v>
      </c>
      <c r="D6107" s="4" t="s">
        <v>36</v>
      </c>
      <c r="E6107" s="12">
        <v>7934</v>
      </c>
      <c r="F6107" s="12"/>
      <c r="G6107" s="12">
        <v>20</v>
      </c>
    </row>
    <row r="6108" spans="3:7" x14ac:dyDescent="0.25">
      <c r="C6108" s="13">
        <v>43196</v>
      </c>
      <c r="D6108" s="5" t="s">
        <v>208</v>
      </c>
      <c r="E6108" s="14">
        <v>7933</v>
      </c>
      <c r="F6108" s="14"/>
      <c r="G6108" s="14">
        <v>10</v>
      </c>
    </row>
    <row r="6109" spans="3:7" x14ac:dyDescent="0.25">
      <c r="C6109" s="11">
        <v>43196</v>
      </c>
      <c r="D6109" s="4" t="s">
        <v>37</v>
      </c>
      <c r="E6109" s="12">
        <v>7932</v>
      </c>
      <c r="F6109" s="12"/>
      <c r="G6109" s="12">
        <v>10</v>
      </c>
    </row>
    <row r="6110" spans="3:7" ht="75" x14ac:dyDescent="0.25">
      <c r="C6110" s="13">
        <v>43196</v>
      </c>
      <c r="D6110" s="5" t="s">
        <v>85</v>
      </c>
      <c r="E6110" s="14">
        <v>728</v>
      </c>
      <c r="F6110" s="14"/>
      <c r="G6110" s="14">
        <v>30</v>
      </c>
    </row>
    <row r="6111" spans="3:7" ht="45" x14ac:dyDescent="0.25">
      <c r="C6111" s="11">
        <v>43196</v>
      </c>
      <c r="D6111" s="4" t="s">
        <v>28</v>
      </c>
      <c r="E6111" s="12">
        <v>608</v>
      </c>
      <c r="F6111" s="12">
        <v>3</v>
      </c>
      <c r="G6111" s="12"/>
    </row>
    <row r="6112" spans="3:7" ht="45" x14ac:dyDescent="0.25">
      <c r="C6112" s="13">
        <v>43196</v>
      </c>
      <c r="D6112" s="5" t="s">
        <v>153</v>
      </c>
      <c r="E6112" s="14">
        <v>4278</v>
      </c>
      <c r="F6112" s="14"/>
      <c r="G6112" s="14">
        <v>1</v>
      </c>
    </row>
    <row r="6113" spans="3:7" ht="45" x14ac:dyDescent="0.25">
      <c r="C6113" s="11">
        <v>43196</v>
      </c>
      <c r="D6113" s="4" t="s">
        <v>148</v>
      </c>
      <c r="E6113" s="12">
        <v>333</v>
      </c>
      <c r="F6113" s="12"/>
      <c r="G6113" s="12">
        <v>2</v>
      </c>
    </row>
    <row r="6114" spans="3:7" ht="30" x14ac:dyDescent="0.25">
      <c r="C6114" s="13">
        <v>43196</v>
      </c>
      <c r="D6114" s="5" t="s">
        <v>157</v>
      </c>
      <c r="E6114" s="14">
        <v>918</v>
      </c>
      <c r="F6114" s="14"/>
      <c r="G6114" s="14">
        <v>1</v>
      </c>
    </row>
    <row r="6115" spans="3:7" ht="30" x14ac:dyDescent="0.25">
      <c r="C6115" s="11">
        <v>43196</v>
      </c>
      <c r="D6115" s="4" t="s">
        <v>293</v>
      </c>
      <c r="E6115" s="12">
        <v>3626</v>
      </c>
      <c r="F6115" s="12"/>
      <c r="G6115" s="12">
        <v>2</v>
      </c>
    </row>
    <row r="6116" spans="3:7" ht="30" x14ac:dyDescent="0.25">
      <c r="C6116" s="13">
        <v>43196</v>
      </c>
      <c r="D6116" s="5" t="s">
        <v>299</v>
      </c>
      <c r="E6116" s="14">
        <v>1494</v>
      </c>
      <c r="F6116" s="14"/>
      <c r="G6116" s="14">
        <v>2</v>
      </c>
    </row>
    <row r="6117" spans="3:7" ht="30" x14ac:dyDescent="0.25">
      <c r="C6117" s="11">
        <v>43196</v>
      </c>
      <c r="D6117" s="4" t="s">
        <v>71</v>
      </c>
      <c r="E6117" s="12">
        <v>1435</v>
      </c>
      <c r="F6117" s="12"/>
      <c r="G6117" s="12">
        <v>5</v>
      </c>
    </row>
    <row r="6118" spans="3:7" ht="30" x14ac:dyDescent="0.25">
      <c r="C6118" s="13">
        <v>43196</v>
      </c>
      <c r="D6118" s="5" t="s">
        <v>286</v>
      </c>
      <c r="E6118" s="14">
        <v>549</v>
      </c>
      <c r="F6118" s="14">
        <v>5</v>
      </c>
      <c r="G6118" s="14"/>
    </row>
    <row r="6119" spans="3:7" x14ac:dyDescent="0.25">
      <c r="C6119" s="11">
        <v>43196</v>
      </c>
      <c r="D6119" s="4" t="s">
        <v>20</v>
      </c>
      <c r="E6119" s="12">
        <v>1335</v>
      </c>
      <c r="F6119" s="12"/>
      <c r="G6119" s="12">
        <v>1</v>
      </c>
    </row>
    <row r="6120" spans="3:7" ht="45" x14ac:dyDescent="0.25">
      <c r="C6120" s="13">
        <v>43195</v>
      </c>
      <c r="D6120" s="5" t="s">
        <v>88</v>
      </c>
      <c r="E6120" s="14">
        <v>4277</v>
      </c>
      <c r="F6120" s="14"/>
      <c r="G6120" s="14">
        <v>1</v>
      </c>
    </row>
    <row r="6121" spans="3:7" ht="30" x14ac:dyDescent="0.25">
      <c r="C6121" s="11">
        <v>43195</v>
      </c>
      <c r="D6121" s="4" t="s">
        <v>286</v>
      </c>
      <c r="E6121" s="12">
        <v>549</v>
      </c>
      <c r="F6121" s="12"/>
      <c r="G6121" s="12">
        <v>1</v>
      </c>
    </row>
    <row r="6122" spans="3:7" ht="45" x14ac:dyDescent="0.25">
      <c r="C6122" s="13">
        <v>43195</v>
      </c>
      <c r="D6122" s="5" t="s">
        <v>232</v>
      </c>
      <c r="E6122" s="14">
        <v>332</v>
      </c>
      <c r="F6122" s="14">
        <v>30</v>
      </c>
      <c r="G6122" s="14"/>
    </row>
    <row r="6123" spans="3:7" ht="45" x14ac:dyDescent="0.25">
      <c r="C6123" s="11">
        <v>43195</v>
      </c>
      <c r="D6123" s="4" t="s">
        <v>46</v>
      </c>
      <c r="E6123" s="12">
        <v>331</v>
      </c>
      <c r="F6123" s="12">
        <v>30</v>
      </c>
      <c r="G6123" s="12"/>
    </row>
    <row r="6124" spans="3:7" ht="45" x14ac:dyDescent="0.25">
      <c r="C6124" s="13">
        <v>43195</v>
      </c>
      <c r="D6124" s="5" t="s">
        <v>45</v>
      </c>
      <c r="E6124" s="14">
        <v>151</v>
      </c>
      <c r="F6124" s="14">
        <v>30</v>
      </c>
      <c r="G6124" s="14"/>
    </row>
    <row r="6125" spans="3:7" ht="30" x14ac:dyDescent="0.25">
      <c r="C6125" s="11">
        <v>43195</v>
      </c>
      <c r="D6125" s="4" t="s">
        <v>71</v>
      </c>
      <c r="E6125" s="12">
        <v>1435</v>
      </c>
      <c r="F6125" s="12"/>
      <c r="G6125" s="12">
        <v>2</v>
      </c>
    </row>
    <row r="6126" spans="3:7" ht="30" x14ac:dyDescent="0.25">
      <c r="C6126" s="13">
        <v>43195</v>
      </c>
      <c r="D6126" s="5" t="s">
        <v>126</v>
      </c>
      <c r="E6126" s="14">
        <v>4738</v>
      </c>
      <c r="F6126" s="14"/>
      <c r="G6126" s="14">
        <v>1</v>
      </c>
    </row>
    <row r="6127" spans="3:7" ht="30" x14ac:dyDescent="0.25">
      <c r="C6127" s="11">
        <v>43195</v>
      </c>
      <c r="D6127" s="4" t="s">
        <v>146</v>
      </c>
      <c r="E6127" s="12">
        <v>450</v>
      </c>
      <c r="F6127" s="12"/>
      <c r="G6127" s="12">
        <v>10</v>
      </c>
    </row>
    <row r="6128" spans="3:7" ht="45" x14ac:dyDescent="0.25">
      <c r="C6128" s="13">
        <v>43195</v>
      </c>
      <c r="D6128" s="5" t="s">
        <v>260</v>
      </c>
      <c r="E6128" s="14">
        <v>5679</v>
      </c>
      <c r="F6128" s="14"/>
      <c r="G6128" s="14">
        <v>30</v>
      </c>
    </row>
    <row r="6129" spans="3:7" ht="30" x14ac:dyDescent="0.25">
      <c r="C6129" s="11">
        <v>43195</v>
      </c>
      <c r="D6129" s="4" t="s">
        <v>268</v>
      </c>
      <c r="E6129" s="12">
        <v>425</v>
      </c>
      <c r="F6129" s="12"/>
      <c r="G6129" s="12">
        <v>2</v>
      </c>
    </row>
    <row r="6130" spans="3:7" ht="45" x14ac:dyDescent="0.25">
      <c r="C6130" s="13">
        <v>43195</v>
      </c>
      <c r="D6130" s="5" t="s">
        <v>260</v>
      </c>
      <c r="E6130" s="14">
        <v>5679</v>
      </c>
      <c r="F6130" s="14"/>
      <c r="G6130" s="14">
        <v>60</v>
      </c>
    </row>
    <row r="6131" spans="3:7" ht="30" x14ac:dyDescent="0.25">
      <c r="C6131" s="11">
        <v>43195</v>
      </c>
      <c r="D6131" s="4" t="s">
        <v>332</v>
      </c>
      <c r="E6131" s="12">
        <v>1573</v>
      </c>
      <c r="F6131" s="12">
        <v>80</v>
      </c>
      <c r="G6131" s="12"/>
    </row>
    <row r="6132" spans="3:7" ht="30" x14ac:dyDescent="0.25">
      <c r="C6132" s="13">
        <v>43195</v>
      </c>
      <c r="D6132" s="5" t="s">
        <v>224</v>
      </c>
      <c r="E6132" s="14">
        <v>1577</v>
      </c>
      <c r="F6132" s="14">
        <v>30</v>
      </c>
      <c r="G6132" s="14"/>
    </row>
    <row r="6133" spans="3:7" ht="45" x14ac:dyDescent="0.25">
      <c r="C6133" s="11">
        <v>43195</v>
      </c>
      <c r="D6133" s="4" t="s">
        <v>333</v>
      </c>
      <c r="E6133" s="12">
        <v>1605</v>
      </c>
      <c r="F6133" s="12">
        <v>30</v>
      </c>
      <c r="G6133" s="12"/>
    </row>
    <row r="6134" spans="3:7" ht="45" x14ac:dyDescent="0.25">
      <c r="C6134" s="13">
        <v>43195</v>
      </c>
      <c r="D6134" s="5" t="s">
        <v>374</v>
      </c>
      <c r="E6134" s="14">
        <v>1615</v>
      </c>
      <c r="F6134" s="14">
        <v>10</v>
      </c>
      <c r="G6134" s="14"/>
    </row>
    <row r="6135" spans="3:7" ht="45" x14ac:dyDescent="0.25">
      <c r="C6135" s="11">
        <v>43195</v>
      </c>
      <c r="D6135" s="4" t="s">
        <v>375</v>
      </c>
      <c r="E6135" s="12">
        <v>1614</v>
      </c>
      <c r="F6135" s="12">
        <v>20</v>
      </c>
      <c r="G6135" s="12"/>
    </row>
    <row r="6136" spans="3:7" ht="30" x14ac:dyDescent="0.25">
      <c r="C6136" s="13">
        <v>43195</v>
      </c>
      <c r="D6136" s="5" t="s">
        <v>30</v>
      </c>
      <c r="E6136" s="14">
        <v>609</v>
      </c>
      <c r="F6136" s="14"/>
      <c r="G6136" s="14">
        <v>2</v>
      </c>
    </row>
    <row r="6137" spans="3:7" ht="30" x14ac:dyDescent="0.25">
      <c r="C6137" s="11">
        <v>43195</v>
      </c>
      <c r="D6137" s="4" t="s">
        <v>31</v>
      </c>
      <c r="E6137" s="12">
        <v>611</v>
      </c>
      <c r="F6137" s="12"/>
      <c r="G6137" s="12">
        <v>1</v>
      </c>
    </row>
    <row r="6138" spans="3:7" ht="45" x14ac:dyDescent="0.25">
      <c r="C6138" s="13">
        <v>43195</v>
      </c>
      <c r="D6138" s="5" t="s">
        <v>29</v>
      </c>
      <c r="E6138" s="14">
        <v>610</v>
      </c>
      <c r="F6138" s="14"/>
      <c r="G6138" s="14">
        <v>2</v>
      </c>
    </row>
    <row r="6139" spans="3:7" ht="30" x14ac:dyDescent="0.25">
      <c r="C6139" s="11">
        <v>43195</v>
      </c>
      <c r="D6139" s="4" t="s">
        <v>298</v>
      </c>
      <c r="E6139" s="12">
        <v>10057</v>
      </c>
      <c r="F6139" s="12">
        <v>1</v>
      </c>
      <c r="G6139" s="12"/>
    </row>
    <row r="6140" spans="3:7" ht="45" x14ac:dyDescent="0.25">
      <c r="C6140" s="13">
        <v>43195</v>
      </c>
      <c r="D6140" s="5" t="s">
        <v>376</v>
      </c>
      <c r="E6140" s="14">
        <v>9337</v>
      </c>
      <c r="F6140" s="14"/>
      <c r="G6140" s="14">
        <v>3</v>
      </c>
    </row>
    <row r="6141" spans="3:7" ht="30" x14ac:dyDescent="0.25">
      <c r="C6141" s="11">
        <v>43195</v>
      </c>
      <c r="D6141" s="4" t="s">
        <v>158</v>
      </c>
      <c r="E6141" s="12">
        <v>917</v>
      </c>
      <c r="F6141" s="12"/>
      <c r="G6141" s="12">
        <v>10</v>
      </c>
    </row>
    <row r="6142" spans="3:7" ht="30" x14ac:dyDescent="0.25">
      <c r="C6142" s="13">
        <v>43195</v>
      </c>
      <c r="D6142" s="5" t="s">
        <v>157</v>
      </c>
      <c r="E6142" s="14">
        <v>918</v>
      </c>
      <c r="F6142" s="14"/>
      <c r="G6142" s="14">
        <v>7</v>
      </c>
    </row>
    <row r="6143" spans="3:7" ht="30" x14ac:dyDescent="0.25">
      <c r="C6143" s="11">
        <v>43195</v>
      </c>
      <c r="D6143" s="4" t="s">
        <v>102</v>
      </c>
      <c r="E6143" s="12">
        <v>919</v>
      </c>
      <c r="F6143" s="12"/>
      <c r="G6143" s="12">
        <v>3</v>
      </c>
    </row>
    <row r="6144" spans="3:7" ht="30" x14ac:dyDescent="0.25">
      <c r="C6144" s="13">
        <v>43195</v>
      </c>
      <c r="D6144" s="5" t="s">
        <v>76</v>
      </c>
      <c r="E6144" s="14">
        <v>1429</v>
      </c>
      <c r="F6144" s="14"/>
      <c r="G6144" s="14">
        <v>20</v>
      </c>
    </row>
    <row r="6145" spans="3:7" ht="45" x14ac:dyDescent="0.25">
      <c r="C6145" s="11">
        <v>43195</v>
      </c>
      <c r="D6145" s="4" t="s">
        <v>377</v>
      </c>
      <c r="E6145" s="12">
        <v>8986</v>
      </c>
      <c r="F6145" s="12"/>
      <c r="G6145" s="12">
        <v>5</v>
      </c>
    </row>
    <row r="6146" spans="3:7" ht="30" x14ac:dyDescent="0.25">
      <c r="C6146" s="13">
        <v>43195</v>
      </c>
      <c r="D6146" s="5" t="s">
        <v>126</v>
      </c>
      <c r="E6146" s="14">
        <v>4738</v>
      </c>
      <c r="F6146" s="14"/>
      <c r="G6146" s="14">
        <v>2</v>
      </c>
    </row>
    <row r="6147" spans="3:7" ht="30" x14ac:dyDescent="0.25">
      <c r="C6147" s="11">
        <v>43195</v>
      </c>
      <c r="D6147" s="4" t="s">
        <v>54</v>
      </c>
      <c r="E6147" s="12">
        <v>7825</v>
      </c>
      <c r="F6147" s="12"/>
      <c r="G6147" s="12">
        <v>1</v>
      </c>
    </row>
    <row r="6148" spans="3:7" ht="45" x14ac:dyDescent="0.25">
      <c r="C6148" s="13">
        <v>43195</v>
      </c>
      <c r="D6148" s="5" t="s">
        <v>55</v>
      </c>
      <c r="E6148" s="14">
        <v>8385</v>
      </c>
      <c r="F6148" s="14"/>
      <c r="G6148" s="14">
        <v>2</v>
      </c>
    </row>
    <row r="6149" spans="3:7" ht="30" x14ac:dyDescent="0.25">
      <c r="C6149" s="11">
        <v>43195</v>
      </c>
      <c r="D6149" s="4" t="s">
        <v>378</v>
      </c>
      <c r="E6149" s="12">
        <v>5113</v>
      </c>
      <c r="F6149" s="12"/>
      <c r="G6149" s="12">
        <v>2</v>
      </c>
    </row>
    <row r="6150" spans="3:7" ht="30" x14ac:dyDescent="0.25">
      <c r="C6150" s="13">
        <v>43195</v>
      </c>
      <c r="D6150" s="5" t="s">
        <v>56</v>
      </c>
      <c r="E6150" s="14">
        <v>2270</v>
      </c>
      <c r="F6150" s="14"/>
      <c r="G6150" s="14">
        <v>14</v>
      </c>
    </row>
    <row r="6151" spans="3:7" ht="30" x14ac:dyDescent="0.25">
      <c r="C6151" s="11">
        <v>43195</v>
      </c>
      <c r="D6151" s="4" t="s">
        <v>57</v>
      </c>
      <c r="E6151" s="12">
        <v>8825</v>
      </c>
      <c r="F6151" s="12"/>
      <c r="G6151" s="12">
        <v>5</v>
      </c>
    </row>
    <row r="6152" spans="3:7" ht="30" x14ac:dyDescent="0.25">
      <c r="C6152" s="13">
        <v>43195</v>
      </c>
      <c r="D6152" s="5" t="s">
        <v>59</v>
      </c>
      <c r="E6152" s="14">
        <v>8823</v>
      </c>
      <c r="F6152" s="14"/>
      <c r="G6152" s="14">
        <v>5</v>
      </c>
    </row>
    <row r="6153" spans="3:7" x14ac:dyDescent="0.25">
      <c r="C6153" s="11">
        <v>43195</v>
      </c>
      <c r="D6153" s="4" t="s">
        <v>8</v>
      </c>
      <c r="E6153" s="12">
        <v>7094</v>
      </c>
      <c r="F6153" s="12"/>
      <c r="G6153" s="12">
        <v>2</v>
      </c>
    </row>
    <row r="6154" spans="3:7" x14ac:dyDescent="0.25">
      <c r="C6154" s="13">
        <v>43195</v>
      </c>
      <c r="D6154" s="5" t="s">
        <v>60</v>
      </c>
      <c r="E6154" s="14">
        <v>7085</v>
      </c>
      <c r="F6154" s="14"/>
      <c r="G6154" s="14">
        <v>5</v>
      </c>
    </row>
    <row r="6155" spans="3:7" ht="45" x14ac:dyDescent="0.25">
      <c r="C6155" s="11">
        <v>43195</v>
      </c>
      <c r="D6155" s="4" t="s">
        <v>61</v>
      </c>
      <c r="E6155" s="12">
        <v>874</v>
      </c>
      <c r="F6155" s="12"/>
      <c r="G6155" s="12">
        <v>2</v>
      </c>
    </row>
    <row r="6156" spans="3:7" ht="30" x14ac:dyDescent="0.25">
      <c r="C6156" s="13">
        <v>43195</v>
      </c>
      <c r="D6156" s="5" t="s">
        <v>62</v>
      </c>
      <c r="E6156" s="14">
        <v>1661</v>
      </c>
      <c r="F6156" s="14"/>
      <c r="G6156" s="14">
        <v>4</v>
      </c>
    </row>
    <row r="6157" spans="3:7" ht="45" x14ac:dyDescent="0.25">
      <c r="C6157" s="11">
        <v>43195</v>
      </c>
      <c r="D6157" s="4" t="s">
        <v>9</v>
      </c>
      <c r="E6157" s="12">
        <v>180</v>
      </c>
      <c r="F6157" s="12"/>
      <c r="G6157" s="12">
        <v>5</v>
      </c>
    </row>
    <row r="6158" spans="3:7" ht="30" x14ac:dyDescent="0.25">
      <c r="C6158" s="13">
        <v>43195</v>
      </c>
      <c r="D6158" s="5" t="s">
        <v>32</v>
      </c>
      <c r="E6158" s="14">
        <v>4523</v>
      </c>
      <c r="F6158" s="14"/>
      <c r="G6158" s="14">
        <v>15</v>
      </c>
    </row>
    <row r="6159" spans="3:7" ht="45" x14ac:dyDescent="0.25">
      <c r="C6159" s="11">
        <v>43195</v>
      </c>
      <c r="D6159" s="4" t="s">
        <v>19</v>
      </c>
      <c r="E6159" s="12">
        <v>5709</v>
      </c>
      <c r="F6159" s="12"/>
      <c r="G6159" s="12">
        <v>800</v>
      </c>
    </row>
    <row r="6160" spans="3:7" ht="30" x14ac:dyDescent="0.25">
      <c r="C6160" s="13">
        <v>43195</v>
      </c>
      <c r="D6160" s="5" t="s">
        <v>167</v>
      </c>
      <c r="E6160" s="14">
        <v>1587</v>
      </c>
      <c r="F6160" s="14"/>
      <c r="G6160" s="14">
        <v>100</v>
      </c>
    </row>
    <row r="6161" spans="3:7" ht="45" x14ac:dyDescent="0.25">
      <c r="C6161" s="11">
        <v>43195</v>
      </c>
      <c r="D6161" s="4" t="s">
        <v>140</v>
      </c>
      <c r="E6161" s="12">
        <v>3622</v>
      </c>
      <c r="F6161" s="12"/>
      <c r="G6161" s="12">
        <v>12</v>
      </c>
    </row>
    <row r="6162" spans="3:7" ht="45" x14ac:dyDescent="0.25">
      <c r="C6162" s="13">
        <v>43195</v>
      </c>
      <c r="D6162" s="5" t="s">
        <v>64</v>
      </c>
      <c r="E6162" s="14">
        <v>7623</v>
      </c>
      <c r="F6162" s="14"/>
      <c r="G6162" s="14">
        <v>6</v>
      </c>
    </row>
    <row r="6163" spans="3:7" ht="45" x14ac:dyDescent="0.25">
      <c r="C6163" s="11">
        <v>43195</v>
      </c>
      <c r="D6163" s="4" t="s">
        <v>191</v>
      </c>
      <c r="E6163" s="12">
        <v>304</v>
      </c>
      <c r="F6163" s="12"/>
      <c r="G6163" s="12">
        <v>6</v>
      </c>
    </row>
    <row r="6164" spans="3:7" ht="75" x14ac:dyDescent="0.25">
      <c r="C6164" s="13">
        <v>43195</v>
      </c>
      <c r="D6164" s="5" t="s">
        <v>137</v>
      </c>
      <c r="E6164" s="14">
        <v>8921</v>
      </c>
      <c r="F6164" s="14"/>
      <c r="G6164" s="14">
        <v>12</v>
      </c>
    </row>
    <row r="6165" spans="3:7" ht="30" x14ac:dyDescent="0.25">
      <c r="C6165" s="11">
        <v>43195</v>
      </c>
      <c r="D6165" s="4" t="s">
        <v>212</v>
      </c>
      <c r="E6165" s="12">
        <v>1298</v>
      </c>
      <c r="F6165" s="12">
        <v>12</v>
      </c>
      <c r="G6165" s="12"/>
    </row>
    <row r="6166" spans="3:7" ht="30" x14ac:dyDescent="0.25">
      <c r="C6166" s="13">
        <v>43195</v>
      </c>
      <c r="D6166" s="5" t="s">
        <v>289</v>
      </c>
      <c r="E6166" s="14">
        <v>308</v>
      </c>
      <c r="F6166" s="14"/>
      <c r="G6166" s="14">
        <v>199</v>
      </c>
    </row>
    <row r="6167" spans="3:7" ht="30" x14ac:dyDescent="0.25">
      <c r="C6167" s="11">
        <v>43195</v>
      </c>
      <c r="D6167" s="4" t="s">
        <v>32</v>
      </c>
      <c r="E6167" s="12">
        <v>4523</v>
      </c>
      <c r="F6167" s="12">
        <v>300</v>
      </c>
      <c r="G6167" s="12"/>
    </row>
    <row r="6168" spans="3:7" ht="45" x14ac:dyDescent="0.25">
      <c r="C6168" s="13">
        <v>43195</v>
      </c>
      <c r="D6168" s="5" t="s">
        <v>379</v>
      </c>
      <c r="E6168" s="14">
        <v>4526</v>
      </c>
      <c r="F6168" s="14">
        <v>200</v>
      </c>
      <c r="G6168" s="14"/>
    </row>
    <row r="6169" spans="3:7" ht="30" x14ac:dyDescent="0.25">
      <c r="C6169" s="11">
        <v>43195</v>
      </c>
      <c r="D6169" s="4" t="s">
        <v>307</v>
      </c>
      <c r="E6169" s="12" t="s">
        <v>308</v>
      </c>
      <c r="F6169" s="12"/>
      <c r="G6169" s="12">
        <v>1</v>
      </c>
    </row>
    <row r="6170" spans="3:7" ht="30" x14ac:dyDescent="0.25">
      <c r="C6170" s="13">
        <v>43195</v>
      </c>
      <c r="D6170" s="5" t="s">
        <v>126</v>
      </c>
      <c r="E6170" s="14">
        <v>4738</v>
      </c>
      <c r="F6170" s="14"/>
      <c r="G6170" s="14">
        <v>1</v>
      </c>
    </row>
    <row r="6171" spans="3:7" x14ac:dyDescent="0.25">
      <c r="C6171" s="11">
        <v>43195</v>
      </c>
      <c r="D6171" s="4" t="s">
        <v>203</v>
      </c>
      <c r="E6171" s="12">
        <v>7080</v>
      </c>
      <c r="F6171" s="12"/>
      <c r="G6171" s="12">
        <v>1</v>
      </c>
    </row>
    <row r="6172" spans="3:7" ht="30" x14ac:dyDescent="0.25">
      <c r="C6172" s="13">
        <v>43195</v>
      </c>
      <c r="D6172" s="5" t="s">
        <v>142</v>
      </c>
      <c r="E6172" s="14">
        <v>1426</v>
      </c>
      <c r="F6172" s="14"/>
      <c r="G6172" s="14">
        <v>2</v>
      </c>
    </row>
    <row r="6173" spans="3:7" ht="30" x14ac:dyDescent="0.25">
      <c r="C6173" s="11">
        <v>43194</v>
      </c>
      <c r="D6173" s="4" t="s">
        <v>54</v>
      </c>
      <c r="E6173" s="12">
        <v>7825</v>
      </c>
      <c r="F6173" s="12"/>
      <c r="G6173" s="12">
        <v>1</v>
      </c>
    </row>
    <row r="6174" spans="3:7" ht="45" x14ac:dyDescent="0.25">
      <c r="C6174" s="13">
        <v>43194</v>
      </c>
      <c r="D6174" s="5" t="s">
        <v>221</v>
      </c>
      <c r="E6174" s="14">
        <v>4907</v>
      </c>
      <c r="F6174" s="14"/>
      <c r="G6174" s="14">
        <v>1</v>
      </c>
    </row>
    <row r="6175" spans="3:7" ht="30" x14ac:dyDescent="0.25">
      <c r="C6175" s="11">
        <v>43194</v>
      </c>
      <c r="D6175" s="4" t="s">
        <v>332</v>
      </c>
      <c r="E6175" s="12">
        <v>1573</v>
      </c>
      <c r="F6175" s="12"/>
      <c r="G6175" s="12">
        <v>10</v>
      </c>
    </row>
    <row r="6176" spans="3:7" ht="30" x14ac:dyDescent="0.25">
      <c r="C6176" s="13">
        <v>43194</v>
      </c>
      <c r="D6176" s="5" t="s">
        <v>268</v>
      </c>
      <c r="E6176" s="14">
        <v>425</v>
      </c>
      <c r="F6176" s="14"/>
      <c r="G6176" s="14">
        <v>2</v>
      </c>
    </row>
    <row r="6177" spans="3:7" ht="30" x14ac:dyDescent="0.25">
      <c r="C6177" s="11">
        <v>43194</v>
      </c>
      <c r="D6177" s="4" t="s">
        <v>289</v>
      </c>
      <c r="E6177" s="12">
        <v>308</v>
      </c>
      <c r="F6177" s="12"/>
      <c r="G6177" s="12">
        <v>200</v>
      </c>
    </row>
    <row r="6178" spans="3:7" ht="45" x14ac:dyDescent="0.25">
      <c r="C6178" s="13">
        <v>43194</v>
      </c>
      <c r="D6178" s="5" t="s">
        <v>161</v>
      </c>
      <c r="E6178" s="14">
        <v>588</v>
      </c>
      <c r="F6178" s="14">
        <v>10</v>
      </c>
      <c r="G6178" s="14"/>
    </row>
    <row r="6179" spans="3:7" ht="30" x14ac:dyDescent="0.25">
      <c r="C6179" s="11">
        <v>43194</v>
      </c>
      <c r="D6179" s="4" t="s">
        <v>266</v>
      </c>
      <c r="E6179" s="12">
        <v>7956</v>
      </c>
      <c r="F6179" s="12"/>
      <c r="G6179" s="12">
        <v>1</v>
      </c>
    </row>
    <row r="6180" spans="3:7" ht="30" x14ac:dyDescent="0.25">
      <c r="C6180" s="13">
        <v>43194</v>
      </c>
      <c r="D6180" s="5" t="s">
        <v>294</v>
      </c>
      <c r="E6180" s="14">
        <v>1554</v>
      </c>
      <c r="F6180" s="14">
        <v>10</v>
      </c>
      <c r="G6180" s="14"/>
    </row>
    <row r="6181" spans="3:7" ht="45" x14ac:dyDescent="0.25">
      <c r="C6181" s="11">
        <v>43194</v>
      </c>
      <c r="D6181" s="4" t="s">
        <v>173</v>
      </c>
      <c r="E6181" s="12">
        <v>1595</v>
      </c>
      <c r="F6181" s="12"/>
      <c r="G6181" s="12">
        <v>50</v>
      </c>
    </row>
    <row r="6182" spans="3:7" ht="30" x14ac:dyDescent="0.25">
      <c r="C6182" s="13">
        <v>43194</v>
      </c>
      <c r="D6182" s="5" t="s">
        <v>331</v>
      </c>
      <c r="E6182" s="14">
        <v>1305</v>
      </c>
      <c r="F6182" s="14"/>
      <c r="G6182" s="14">
        <v>200</v>
      </c>
    </row>
    <row r="6183" spans="3:7" ht="30" x14ac:dyDescent="0.25">
      <c r="C6183" s="11">
        <v>43194</v>
      </c>
      <c r="D6183" s="4" t="s">
        <v>44</v>
      </c>
      <c r="E6183" s="12">
        <v>188</v>
      </c>
      <c r="F6183" s="12"/>
      <c r="G6183" s="12">
        <v>100</v>
      </c>
    </row>
    <row r="6184" spans="3:7" ht="30" x14ac:dyDescent="0.25">
      <c r="C6184" s="13">
        <v>43194</v>
      </c>
      <c r="D6184" s="5" t="s">
        <v>42</v>
      </c>
      <c r="E6184" s="14">
        <v>187</v>
      </c>
      <c r="F6184" s="14"/>
      <c r="G6184" s="14">
        <v>50</v>
      </c>
    </row>
    <row r="6185" spans="3:7" x14ac:dyDescent="0.25">
      <c r="C6185" s="11">
        <v>43194</v>
      </c>
      <c r="D6185" s="4" t="s">
        <v>231</v>
      </c>
      <c r="E6185" s="12">
        <v>1907</v>
      </c>
      <c r="F6185" s="12"/>
      <c r="G6185" s="12">
        <v>1</v>
      </c>
    </row>
    <row r="6186" spans="3:7" x14ac:dyDescent="0.25">
      <c r="C6186" s="13">
        <v>43194</v>
      </c>
      <c r="D6186" s="5" t="s">
        <v>217</v>
      </c>
      <c r="E6186" s="14">
        <v>1908</v>
      </c>
      <c r="F6186" s="14"/>
      <c r="G6186" s="14">
        <v>1</v>
      </c>
    </row>
    <row r="6187" spans="3:7" ht="30" x14ac:dyDescent="0.25">
      <c r="C6187" s="11">
        <v>43194</v>
      </c>
      <c r="D6187" s="4" t="s">
        <v>218</v>
      </c>
      <c r="E6187" s="12">
        <v>981</v>
      </c>
      <c r="F6187" s="12"/>
      <c r="G6187" s="12">
        <v>100</v>
      </c>
    </row>
    <row r="6188" spans="3:7" ht="30" x14ac:dyDescent="0.25">
      <c r="C6188" s="13">
        <v>43194</v>
      </c>
      <c r="D6188" s="5" t="s">
        <v>219</v>
      </c>
      <c r="E6188" s="14">
        <v>980</v>
      </c>
      <c r="F6188" s="14"/>
      <c r="G6188" s="14">
        <v>50</v>
      </c>
    </row>
    <row r="6189" spans="3:7" ht="30" x14ac:dyDescent="0.25">
      <c r="C6189" s="11">
        <v>43194</v>
      </c>
      <c r="D6189" s="4" t="s">
        <v>220</v>
      </c>
      <c r="E6189" s="12">
        <v>979</v>
      </c>
      <c r="F6189" s="12"/>
      <c r="G6189" s="12">
        <v>50</v>
      </c>
    </row>
    <row r="6190" spans="3:7" ht="45" x14ac:dyDescent="0.25">
      <c r="C6190" s="13">
        <v>43194</v>
      </c>
      <c r="D6190" s="5" t="s">
        <v>64</v>
      </c>
      <c r="E6190" s="14">
        <v>7623</v>
      </c>
      <c r="F6190" s="14">
        <v>144</v>
      </c>
      <c r="G6190" s="14"/>
    </row>
    <row r="6191" spans="3:7" x14ac:dyDescent="0.25">
      <c r="C6191" s="11">
        <v>43194</v>
      </c>
      <c r="D6191" s="4" t="s">
        <v>20</v>
      </c>
      <c r="E6191" s="12">
        <v>1335</v>
      </c>
      <c r="F6191" s="12"/>
      <c r="G6191" s="12">
        <v>1</v>
      </c>
    </row>
    <row r="6192" spans="3:7" ht="30" x14ac:dyDescent="0.25">
      <c r="C6192" s="13">
        <v>43194</v>
      </c>
      <c r="D6192" s="5" t="s">
        <v>211</v>
      </c>
      <c r="E6192" s="14">
        <v>9702</v>
      </c>
      <c r="F6192" s="14"/>
      <c r="G6192" s="14">
        <v>10</v>
      </c>
    </row>
    <row r="6193" spans="3:7" x14ac:dyDescent="0.25">
      <c r="C6193" s="11">
        <v>43194</v>
      </c>
      <c r="D6193" s="4" t="s">
        <v>103</v>
      </c>
      <c r="E6193" s="12">
        <v>7366</v>
      </c>
      <c r="F6193" s="12"/>
      <c r="G6193" s="12">
        <v>50</v>
      </c>
    </row>
    <row r="6194" spans="3:7" x14ac:dyDescent="0.25">
      <c r="C6194" s="13">
        <v>43194</v>
      </c>
      <c r="D6194" s="5" t="s">
        <v>8</v>
      </c>
      <c r="E6194" s="14">
        <v>7094</v>
      </c>
      <c r="F6194" s="14"/>
      <c r="G6194" s="14">
        <v>10</v>
      </c>
    </row>
    <row r="6195" spans="3:7" x14ac:dyDescent="0.25">
      <c r="C6195" s="11">
        <v>43194</v>
      </c>
      <c r="D6195" s="4" t="s">
        <v>60</v>
      </c>
      <c r="E6195" s="12">
        <v>7085</v>
      </c>
      <c r="F6195" s="12"/>
      <c r="G6195" s="12">
        <v>10</v>
      </c>
    </row>
    <row r="6196" spans="3:7" x14ac:dyDescent="0.25">
      <c r="C6196" s="13">
        <v>43194</v>
      </c>
      <c r="D6196" s="5" t="s">
        <v>251</v>
      </c>
      <c r="E6196" s="14">
        <v>7088</v>
      </c>
      <c r="F6196" s="14"/>
      <c r="G6196" s="14">
        <v>6</v>
      </c>
    </row>
    <row r="6197" spans="3:7" x14ac:dyDescent="0.25">
      <c r="C6197" s="11">
        <v>43194</v>
      </c>
      <c r="D6197" s="4" t="s">
        <v>380</v>
      </c>
      <c r="E6197" s="12">
        <v>7091</v>
      </c>
      <c r="F6197" s="12"/>
      <c r="G6197" s="12">
        <v>10</v>
      </c>
    </row>
    <row r="6198" spans="3:7" ht="45" x14ac:dyDescent="0.25">
      <c r="C6198" s="13">
        <v>43194</v>
      </c>
      <c r="D6198" s="5" t="s">
        <v>381</v>
      </c>
      <c r="E6198" s="14">
        <v>2018</v>
      </c>
      <c r="F6198" s="14"/>
      <c r="G6198" s="14">
        <v>1</v>
      </c>
    </row>
    <row r="6199" spans="3:7" ht="30" x14ac:dyDescent="0.25">
      <c r="C6199" s="11">
        <v>43194</v>
      </c>
      <c r="D6199" s="4" t="s">
        <v>126</v>
      </c>
      <c r="E6199" s="12">
        <v>4738</v>
      </c>
      <c r="F6199" s="12"/>
      <c r="G6199" s="12">
        <v>6</v>
      </c>
    </row>
    <row r="6200" spans="3:7" ht="45" x14ac:dyDescent="0.25">
      <c r="C6200" s="13">
        <v>43194</v>
      </c>
      <c r="D6200" s="5" t="s">
        <v>9</v>
      </c>
      <c r="E6200" s="14">
        <v>180</v>
      </c>
      <c r="F6200" s="14"/>
      <c r="G6200" s="14">
        <v>15</v>
      </c>
    </row>
    <row r="6201" spans="3:7" ht="30" x14ac:dyDescent="0.25">
      <c r="C6201" s="11">
        <v>43194</v>
      </c>
      <c r="D6201" s="4" t="s">
        <v>57</v>
      </c>
      <c r="E6201" s="12">
        <v>8825</v>
      </c>
      <c r="F6201" s="12"/>
      <c r="G6201" s="12">
        <v>10</v>
      </c>
    </row>
    <row r="6202" spans="3:7" ht="30" x14ac:dyDescent="0.25">
      <c r="C6202" s="13">
        <v>43194</v>
      </c>
      <c r="D6202" s="5" t="s">
        <v>58</v>
      </c>
      <c r="E6202" s="14">
        <v>8824</v>
      </c>
      <c r="F6202" s="14"/>
      <c r="G6202" s="14">
        <v>8</v>
      </c>
    </row>
    <row r="6203" spans="3:7" ht="30" x14ac:dyDescent="0.25">
      <c r="C6203" s="11">
        <v>43193</v>
      </c>
      <c r="D6203" s="4" t="s">
        <v>289</v>
      </c>
      <c r="E6203" s="12">
        <v>308</v>
      </c>
      <c r="F6203" s="12"/>
      <c r="G6203" s="12">
        <v>400</v>
      </c>
    </row>
    <row r="6204" spans="3:7" ht="30" x14ac:dyDescent="0.25">
      <c r="C6204" s="13">
        <v>43193</v>
      </c>
      <c r="D6204" s="5" t="s">
        <v>65</v>
      </c>
      <c r="E6204" s="14">
        <v>256</v>
      </c>
      <c r="F6204" s="14"/>
      <c r="G6204" s="14">
        <v>1</v>
      </c>
    </row>
    <row r="6205" spans="3:7" x14ac:dyDescent="0.25">
      <c r="C6205" s="11">
        <v>43193</v>
      </c>
      <c r="D6205" s="4" t="s">
        <v>20</v>
      </c>
      <c r="E6205" s="12">
        <v>1335</v>
      </c>
      <c r="F6205" s="12"/>
      <c r="G6205" s="12">
        <v>1</v>
      </c>
    </row>
    <row r="6206" spans="3:7" x14ac:dyDescent="0.25">
      <c r="C6206" s="13">
        <v>43193</v>
      </c>
      <c r="D6206" s="5" t="s">
        <v>90</v>
      </c>
      <c r="E6206" s="14">
        <v>1467</v>
      </c>
      <c r="F6206" s="14"/>
      <c r="G6206" s="14">
        <v>2</v>
      </c>
    </row>
    <row r="6207" spans="3:7" ht="30" x14ac:dyDescent="0.25">
      <c r="C6207" s="11">
        <v>43193</v>
      </c>
      <c r="D6207" s="4" t="s">
        <v>382</v>
      </c>
      <c r="E6207" s="12">
        <v>360</v>
      </c>
      <c r="F6207" s="12">
        <v>2</v>
      </c>
      <c r="G6207" s="12"/>
    </row>
    <row r="6208" spans="3:7" ht="30" x14ac:dyDescent="0.25">
      <c r="C6208" s="13">
        <v>43193</v>
      </c>
      <c r="D6208" s="5" t="s">
        <v>383</v>
      </c>
      <c r="E6208" s="14" t="s">
        <v>384</v>
      </c>
      <c r="F6208" s="14"/>
      <c r="G6208" s="14">
        <v>1</v>
      </c>
    </row>
    <row r="6209" spans="3:7" ht="30" x14ac:dyDescent="0.25">
      <c r="C6209" s="11">
        <v>43193</v>
      </c>
      <c r="D6209" s="4" t="s">
        <v>385</v>
      </c>
      <c r="E6209" s="12" t="s">
        <v>386</v>
      </c>
      <c r="F6209" s="12"/>
      <c r="G6209" s="12">
        <v>1</v>
      </c>
    </row>
    <row r="6210" spans="3:7" ht="30" x14ac:dyDescent="0.25">
      <c r="C6210" s="13">
        <v>43193</v>
      </c>
      <c r="D6210" s="5" t="s">
        <v>171</v>
      </c>
      <c r="E6210" s="14" t="s">
        <v>172</v>
      </c>
      <c r="F6210" s="14"/>
      <c r="G6210" s="14">
        <v>1</v>
      </c>
    </row>
    <row r="6211" spans="3:7" ht="30" x14ac:dyDescent="0.25">
      <c r="C6211" s="11">
        <v>43193</v>
      </c>
      <c r="D6211" s="4" t="s">
        <v>307</v>
      </c>
      <c r="E6211" s="12" t="s">
        <v>308</v>
      </c>
      <c r="F6211" s="12"/>
      <c r="G6211" s="12">
        <v>1</v>
      </c>
    </row>
    <row r="6212" spans="3:7" ht="30" x14ac:dyDescent="0.25">
      <c r="C6212" s="13">
        <v>43193</v>
      </c>
      <c r="D6212" s="5" t="s">
        <v>358</v>
      </c>
      <c r="E6212" s="14" t="s">
        <v>359</v>
      </c>
      <c r="F6212" s="14">
        <v>1</v>
      </c>
      <c r="G6212" s="14"/>
    </row>
    <row r="6213" spans="3:7" ht="30" x14ac:dyDescent="0.25">
      <c r="C6213" s="11">
        <v>43193</v>
      </c>
      <c r="D6213" s="4" t="s">
        <v>356</v>
      </c>
      <c r="E6213" s="12" t="s">
        <v>357</v>
      </c>
      <c r="F6213" s="12"/>
      <c r="G6213" s="12">
        <v>1</v>
      </c>
    </row>
    <row r="6214" spans="3:7" ht="30" x14ac:dyDescent="0.25">
      <c r="C6214" s="13">
        <v>43193</v>
      </c>
      <c r="D6214" s="5" t="s">
        <v>387</v>
      </c>
      <c r="E6214" s="14" t="s">
        <v>388</v>
      </c>
      <c r="F6214" s="14"/>
      <c r="G6214" s="14">
        <v>1</v>
      </c>
    </row>
    <row r="6215" spans="3:7" ht="30" x14ac:dyDescent="0.25">
      <c r="C6215" s="11">
        <v>43193</v>
      </c>
      <c r="D6215" s="4" t="s">
        <v>57</v>
      </c>
      <c r="E6215" s="12">
        <v>8825</v>
      </c>
      <c r="F6215" s="12">
        <v>1</v>
      </c>
      <c r="G6215" s="12"/>
    </row>
    <row r="6216" spans="3:7" ht="30" x14ac:dyDescent="0.25">
      <c r="C6216" s="13">
        <v>43193</v>
      </c>
      <c r="D6216" s="5" t="s">
        <v>58</v>
      </c>
      <c r="E6216" s="14">
        <v>8824</v>
      </c>
      <c r="F6216" s="14"/>
      <c r="G6216" s="14">
        <v>1</v>
      </c>
    </row>
    <row r="6217" spans="3:7" x14ac:dyDescent="0.25">
      <c r="C6217" s="11">
        <v>43193</v>
      </c>
      <c r="D6217" s="4" t="s">
        <v>103</v>
      </c>
      <c r="E6217" s="12">
        <v>7366</v>
      </c>
      <c r="F6217" s="12"/>
      <c r="G6217" s="12">
        <v>4</v>
      </c>
    </row>
    <row r="6218" spans="3:7" x14ac:dyDescent="0.25">
      <c r="C6218" s="13">
        <v>43193</v>
      </c>
      <c r="D6218" s="5" t="s">
        <v>8</v>
      </c>
      <c r="E6218" s="14">
        <v>7094</v>
      </c>
      <c r="F6218" s="14"/>
      <c r="G6218" s="14">
        <v>4</v>
      </c>
    </row>
    <row r="6219" spans="3:7" ht="30" x14ac:dyDescent="0.25">
      <c r="C6219" s="11">
        <v>43193</v>
      </c>
      <c r="D6219" s="4" t="s">
        <v>24</v>
      </c>
      <c r="E6219" s="12">
        <v>7087</v>
      </c>
      <c r="F6219" s="12"/>
      <c r="G6219" s="12">
        <v>2</v>
      </c>
    </row>
    <row r="6220" spans="3:7" x14ac:dyDescent="0.25">
      <c r="C6220" s="13">
        <v>43193</v>
      </c>
      <c r="D6220" s="5" t="s">
        <v>60</v>
      </c>
      <c r="E6220" s="14">
        <v>7085</v>
      </c>
      <c r="F6220" s="14">
        <v>1</v>
      </c>
      <c r="G6220" s="14"/>
    </row>
    <row r="6221" spans="3:7" ht="30" x14ac:dyDescent="0.25">
      <c r="C6221" s="11">
        <v>43193</v>
      </c>
      <c r="D6221" s="4" t="s">
        <v>62</v>
      </c>
      <c r="E6221" s="12">
        <v>1661</v>
      </c>
      <c r="F6221" s="12"/>
      <c r="G6221" s="12">
        <v>2</v>
      </c>
    </row>
    <row r="6222" spans="3:7" ht="30" x14ac:dyDescent="0.25">
      <c r="C6222" s="13">
        <v>43193</v>
      </c>
      <c r="D6222" s="5" t="s">
        <v>289</v>
      </c>
      <c r="E6222" s="14">
        <v>308</v>
      </c>
      <c r="F6222" s="14"/>
      <c r="G6222" s="14">
        <v>200</v>
      </c>
    </row>
    <row r="6223" spans="3:7" ht="45" x14ac:dyDescent="0.25">
      <c r="C6223" s="11">
        <v>43193</v>
      </c>
      <c r="D6223" s="4" t="s">
        <v>9</v>
      </c>
      <c r="E6223" s="12">
        <v>180</v>
      </c>
      <c r="F6223" s="12"/>
      <c r="G6223" s="12">
        <v>4</v>
      </c>
    </row>
    <row r="6224" spans="3:7" ht="30" x14ac:dyDescent="0.25">
      <c r="C6224" s="13">
        <v>43193</v>
      </c>
      <c r="D6224" s="5" t="s">
        <v>164</v>
      </c>
      <c r="E6224" s="14" t="s">
        <v>165</v>
      </c>
      <c r="F6224" s="14"/>
      <c r="G6224" s="14">
        <v>1</v>
      </c>
    </row>
    <row r="6225" spans="3:7" ht="30" x14ac:dyDescent="0.25">
      <c r="C6225" s="11">
        <v>43193</v>
      </c>
      <c r="D6225" s="4" t="s">
        <v>93</v>
      </c>
      <c r="E6225" s="12">
        <v>8949</v>
      </c>
      <c r="F6225" s="12">
        <v>1</v>
      </c>
      <c r="G6225" s="12"/>
    </row>
    <row r="6226" spans="3:7" x14ac:dyDescent="0.25">
      <c r="C6226" s="13">
        <v>43193</v>
      </c>
      <c r="D6226" s="5" t="s">
        <v>110</v>
      </c>
      <c r="E6226" s="14">
        <v>8397</v>
      </c>
      <c r="F6226" s="14"/>
      <c r="G6226" s="14">
        <v>2</v>
      </c>
    </row>
    <row r="6227" spans="3:7" x14ac:dyDescent="0.25">
      <c r="C6227" s="11">
        <v>43193</v>
      </c>
      <c r="D6227" s="4" t="s">
        <v>234</v>
      </c>
      <c r="E6227" s="12">
        <v>8000</v>
      </c>
      <c r="F6227" s="12"/>
      <c r="G6227" s="12">
        <v>10</v>
      </c>
    </row>
    <row r="6228" spans="3:7" x14ac:dyDescent="0.25">
      <c r="C6228" s="13">
        <v>43193</v>
      </c>
      <c r="D6228" s="5" t="s">
        <v>107</v>
      </c>
      <c r="E6228" s="14">
        <v>7997</v>
      </c>
      <c r="F6228" s="14"/>
      <c r="G6228" s="14">
        <v>60</v>
      </c>
    </row>
    <row r="6229" spans="3:7" x14ac:dyDescent="0.25">
      <c r="C6229" s="11">
        <v>43193</v>
      </c>
      <c r="D6229" s="4" t="s">
        <v>207</v>
      </c>
      <c r="E6229" s="12">
        <v>7935</v>
      </c>
      <c r="F6229" s="12"/>
      <c r="G6229" s="12">
        <v>10</v>
      </c>
    </row>
    <row r="6230" spans="3:7" x14ac:dyDescent="0.25">
      <c r="C6230" s="13">
        <v>43193</v>
      </c>
      <c r="D6230" s="5" t="s">
        <v>36</v>
      </c>
      <c r="E6230" s="14">
        <v>7934</v>
      </c>
      <c r="F6230" s="14">
        <v>9</v>
      </c>
      <c r="G6230" s="14"/>
    </row>
    <row r="6231" spans="3:7" x14ac:dyDescent="0.25">
      <c r="C6231" s="11">
        <v>43193</v>
      </c>
      <c r="D6231" s="4" t="s">
        <v>37</v>
      </c>
      <c r="E6231" s="12">
        <v>7932</v>
      </c>
      <c r="F6231" s="12">
        <v>10</v>
      </c>
      <c r="G6231" s="12"/>
    </row>
    <row r="6232" spans="3:7" x14ac:dyDescent="0.25">
      <c r="C6232" s="13">
        <v>43193</v>
      </c>
      <c r="D6232" s="5" t="s">
        <v>389</v>
      </c>
      <c r="E6232" s="14">
        <v>7931</v>
      </c>
      <c r="F6232" s="14"/>
      <c r="G6232" s="14">
        <v>5</v>
      </c>
    </row>
    <row r="6233" spans="3:7" x14ac:dyDescent="0.25">
      <c r="C6233" s="11">
        <v>43193</v>
      </c>
      <c r="D6233" s="4" t="s">
        <v>205</v>
      </c>
      <c r="E6233" s="12">
        <v>7084</v>
      </c>
      <c r="F6233" s="12">
        <v>2</v>
      </c>
      <c r="G6233" s="12"/>
    </row>
    <row r="6234" spans="3:7" x14ac:dyDescent="0.25">
      <c r="C6234" s="13">
        <v>43193</v>
      </c>
      <c r="D6234" s="5" t="s">
        <v>203</v>
      </c>
      <c r="E6234" s="14">
        <v>7080</v>
      </c>
      <c r="F6234" s="14"/>
      <c r="G6234" s="14">
        <v>3</v>
      </c>
    </row>
    <row r="6235" spans="3:7" ht="30" x14ac:dyDescent="0.25">
      <c r="C6235" s="11">
        <v>43193</v>
      </c>
      <c r="D6235" s="4" t="s">
        <v>390</v>
      </c>
      <c r="E6235" s="12">
        <v>5115</v>
      </c>
      <c r="F6235" s="12"/>
      <c r="G6235" s="12">
        <v>2</v>
      </c>
    </row>
    <row r="6236" spans="3:7" ht="45" x14ac:dyDescent="0.25">
      <c r="C6236" s="13">
        <v>43193</v>
      </c>
      <c r="D6236" s="5" t="s">
        <v>35</v>
      </c>
      <c r="E6236" s="14">
        <v>4911</v>
      </c>
      <c r="F6236" s="14"/>
      <c r="G6236" s="14">
        <v>68</v>
      </c>
    </row>
    <row r="6237" spans="3:7" ht="45" x14ac:dyDescent="0.25">
      <c r="C6237" s="11">
        <v>43193</v>
      </c>
      <c r="D6237" s="4" t="s">
        <v>233</v>
      </c>
      <c r="E6237" s="12">
        <v>4909</v>
      </c>
      <c r="F6237" s="12"/>
      <c r="G6237" s="12">
        <v>24</v>
      </c>
    </row>
    <row r="6238" spans="3:7" ht="45" x14ac:dyDescent="0.25">
      <c r="C6238" s="13">
        <v>43193</v>
      </c>
      <c r="D6238" s="5" t="s">
        <v>221</v>
      </c>
      <c r="E6238" s="14">
        <v>4907</v>
      </c>
      <c r="F6238" s="14"/>
      <c r="G6238" s="14">
        <v>1</v>
      </c>
    </row>
    <row r="6239" spans="3:7" ht="30" x14ac:dyDescent="0.25">
      <c r="C6239" s="11">
        <v>43193</v>
      </c>
      <c r="D6239" s="4" t="s">
        <v>108</v>
      </c>
      <c r="E6239" s="12" t="s">
        <v>109</v>
      </c>
      <c r="F6239" s="12">
        <v>1</v>
      </c>
      <c r="G6239" s="12"/>
    </row>
    <row r="6240" spans="3:7" ht="30" x14ac:dyDescent="0.25">
      <c r="C6240" s="13">
        <v>43193</v>
      </c>
      <c r="D6240" s="5" t="s">
        <v>5</v>
      </c>
      <c r="E6240" s="14">
        <v>1445</v>
      </c>
      <c r="F6240" s="14">
        <v>9000</v>
      </c>
      <c r="G6240" s="14"/>
    </row>
    <row r="6241" spans="3:7" ht="30" x14ac:dyDescent="0.25">
      <c r="C6241" s="11">
        <v>43193</v>
      </c>
      <c r="D6241" s="4" t="s">
        <v>5</v>
      </c>
      <c r="E6241" s="12">
        <v>1445</v>
      </c>
      <c r="F6241" s="12">
        <v>990</v>
      </c>
      <c r="G6241" s="12"/>
    </row>
    <row r="6242" spans="3:7" ht="30" x14ac:dyDescent="0.25">
      <c r="C6242" s="13">
        <v>43193</v>
      </c>
      <c r="D6242" s="5" t="s">
        <v>5</v>
      </c>
      <c r="E6242" s="14">
        <v>1445</v>
      </c>
      <c r="F6242" s="14">
        <v>10</v>
      </c>
      <c r="G6242" s="14"/>
    </row>
    <row r="6243" spans="3:7" x14ac:dyDescent="0.25">
      <c r="C6243" s="11">
        <v>43193</v>
      </c>
      <c r="D6243" s="4" t="s">
        <v>127</v>
      </c>
      <c r="E6243" s="12">
        <v>7360</v>
      </c>
      <c r="F6243" s="12"/>
      <c r="G6243" s="12">
        <v>1</v>
      </c>
    </row>
    <row r="6244" spans="3:7" ht="30" x14ac:dyDescent="0.25">
      <c r="C6244" s="13">
        <v>43193</v>
      </c>
      <c r="D6244" s="5" t="s">
        <v>298</v>
      </c>
      <c r="E6244" s="14">
        <v>10057</v>
      </c>
      <c r="F6244" s="14">
        <v>16</v>
      </c>
      <c r="G6244" s="14"/>
    </row>
    <row r="6245" spans="3:7" ht="30" x14ac:dyDescent="0.25">
      <c r="C6245" s="11">
        <v>43193</v>
      </c>
      <c r="D6245" s="4" t="s">
        <v>309</v>
      </c>
      <c r="E6245" s="12">
        <v>4925</v>
      </c>
      <c r="F6245" s="12">
        <v>100</v>
      </c>
      <c r="G6245" s="12"/>
    </row>
    <row r="6246" spans="3:7" ht="30" x14ac:dyDescent="0.25">
      <c r="C6246" s="13">
        <v>43193</v>
      </c>
      <c r="D6246" s="5" t="s">
        <v>24</v>
      </c>
      <c r="E6246" s="14">
        <v>7087</v>
      </c>
      <c r="F6246" s="14"/>
      <c r="G6246" s="14">
        <v>1</v>
      </c>
    </row>
    <row r="6247" spans="3:7" ht="45" x14ac:dyDescent="0.25">
      <c r="C6247" s="11">
        <v>43193</v>
      </c>
      <c r="D6247" s="4" t="s">
        <v>28</v>
      </c>
      <c r="E6247" s="12">
        <v>608</v>
      </c>
      <c r="F6247" s="12"/>
      <c r="G6247" s="12">
        <v>1</v>
      </c>
    </row>
    <row r="6248" spans="3:7" ht="45" x14ac:dyDescent="0.25">
      <c r="C6248" s="13">
        <v>43193</v>
      </c>
      <c r="D6248" s="5" t="s">
        <v>29</v>
      </c>
      <c r="E6248" s="14">
        <v>610</v>
      </c>
      <c r="F6248" s="14"/>
      <c r="G6248" s="14">
        <v>1</v>
      </c>
    </row>
    <row r="6249" spans="3:7" ht="30" x14ac:dyDescent="0.25">
      <c r="C6249" s="11">
        <v>43193</v>
      </c>
      <c r="D6249" s="4" t="s">
        <v>30</v>
      </c>
      <c r="E6249" s="12">
        <v>609</v>
      </c>
      <c r="F6249" s="12"/>
      <c r="G6249" s="12">
        <v>2</v>
      </c>
    </row>
    <row r="6250" spans="3:7" ht="30" x14ac:dyDescent="0.25">
      <c r="C6250" s="13">
        <v>43193</v>
      </c>
      <c r="D6250" s="5" t="s">
        <v>31</v>
      </c>
      <c r="E6250" s="14">
        <v>611</v>
      </c>
      <c r="F6250" s="14"/>
      <c r="G6250" s="14">
        <v>1</v>
      </c>
    </row>
    <row r="6251" spans="3:7" ht="45" x14ac:dyDescent="0.25">
      <c r="C6251" s="11">
        <v>43193</v>
      </c>
      <c r="D6251" s="4" t="s">
        <v>35</v>
      </c>
      <c r="E6251" s="12">
        <v>4911</v>
      </c>
      <c r="F6251" s="12"/>
      <c r="G6251" s="12">
        <v>10</v>
      </c>
    </row>
    <row r="6252" spans="3:7" x14ac:dyDescent="0.25">
      <c r="C6252" s="13">
        <v>43193</v>
      </c>
      <c r="D6252" s="5" t="s">
        <v>234</v>
      </c>
      <c r="E6252" s="14">
        <v>8000</v>
      </c>
      <c r="F6252" s="14"/>
      <c r="G6252" s="14">
        <v>10</v>
      </c>
    </row>
    <row r="6253" spans="3:7" x14ac:dyDescent="0.25">
      <c r="C6253" s="11">
        <v>43193</v>
      </c>
      <c r="D6253" s="4" t="s">
        <v>36</v>
      </c>
      <c r="E6253" s="12">
        <v>7934</v>
      </c>
      <c r="F6253" s="12"/>
      <c r="G6253" s="12">
        <v>10</v>
      </c>
    </row>
    <row r="6254" spans="3:7" ht="30" x14ac:dyDescent="0.25">
      <c r="C6254" s="13">
        <v>43193</v>
      </c>
      <c r="D6254" s="5" t="s">
        <v>75</v>
      </c>
      <c r="E6254" s="14">
        <v>658</v>
      </c>
      <c r="F6254" s="14"/>
      <c r="G6254" s="14">
        <v>8</v>
      </c>
    </row>
    <row r="6255" spans="3:7" ht="45" x14ac:dyDescent="0.25">
      <c r="C6255" s="11">
        <v>43193</v>
      </c>
      <c r="D6255" s="4" t="s">
        <v>188</v>
      </c>
      <c r="E6255" s="12">
        <v>4910</v>
      </c>
      <c r="F6255" s="12"/>
      <c r="G6255" s="12">
        <v>10</v>
      </c>
    </row>
    <row r="6256" spans="3:7" ht="30" x14ac:dyDescent="0.25">
      <c r="C6256" s="13">
        <v>43193</v>
      </c>
      <c r="D6256" s="5" t="s">
        <v>42</v>
      </c>
      <c r="E6256" s="14">
        <v>187</v>
      </c>
      <c r="F6256" s="14">
        <v>100</v>
      </c>
      <c r="G6256" s="14"/>
    </row>
    <row r="6257" spans="3:7" ht="60" x14ac:dyDescent="0.25">
      <c r="C6257" s="11">
        <v>43193</v>
      </c>
      <c r="D6257" s="4" t="s">
        <v>225</v>
      </c>
      <c r="E6257" s="12">
        <v>625</v>
      </c>
      <c r="F6257" s="12">
        <v>10</v>
      </c>
      <c r="G6257" s="12"/>
    </row>
    <row r="6258" spans="3:7" ht="30" x14ac:dyDescent="0.25">
      <c r="C6258" s="13">
        <v>43193</v>
      </c>
      <c r="D6258" s="5" t="s">
        <v>216</v>
      </c>
      <c r="E6258" s="14">
        <v>189</v>
      </c>
      <c r="F6258" s="14">
        <v>422</v>
      </c>
      <c r="G6258" s="14"/>
    </row>
    <row r="6259" spans="3:7" ht="30" x14ac:dyDescent="0.25">
      <c r="C6259" s="11">
        <v>43193</v>
      </c>
      <c r="D6259" s="4" t="s">
        <v>309</v>
      </c>
      <c r="E6259" s="12">
        <v>4925</v>
      </c>
      <c r="F6259" s="12">
        <v>100</v>
      </c>
      <c r="G6259" s="12"/>
    </row>
    <row r="6260" spans="3:7" ht="30" x14ac:dyDescent="0.25">
      <c r="C6260" s="13">
        <v>43193</v>
      </c>
      <c r="D6260" s="5" t="s">
        <v>6</v>
      </c>
      <c r="E6260" s="14" t="s">
        <v>7</v>
      </c>
      <c r="F6260" s="14"/>
      <c r="G6260" s="14">
        <v>1</v>
      </c>
    </row>
    <row r="6261" spans="3:7" ht="45" x14ac:dyDescent="0.25">
      <c r="C6261" s="11">
        <v>43193</v>
      </c>
      <c r="D6261" s="4" t="s">
        <v>391</v>
      </c>
      <c r="E6261" s="12">
        <v>906</v>
      </c>
      <c r="F6261" s="12">
        <v>5</v>
      </c>
      <c r="G6261" s="12"/>
    </row>
    <row r="6262" spans="3:7" ht="30" x14ac:dyDescent="0.25">
      <c r="C6262" s="13">
        <v>43193</v>
      </c>
      <c r="D6262" s="5" t="s">
        <v>56</v>
      </c>
      <c r="E6262" s="14">
        <v>2270</v>
      </c>
      <c r="F6262" s="14"/>
      <c r="G6262" s="14">
        <v>5</v>
      </c>
    </row>
    <row r="6263" spans="3:7" ht="30" x14ac:dyDescent="0.25">
      <c r="C6263" s="11">
        <v>43193</v>
      </c>
      <c r="D6263" s="4" t="s">
        <v>57</v>
      </c>
      <c r="E6263" s="12">
        <v>8825</v>
      </c>
      <c r="F6263" s="12"/>
      <c r="G6263" s="12">
        <v>1</v>
      </c>
    </row>
    <row r="6264" spans="3:7" ht="30" x14ac:dyDescent="0.25">
      <c r="C6264" s="13">
        <v>43193</v>
      </c>
      <c r="D6264" s="5" t="s">
        <v>59</v>
      </c>
      <c r="E6264" s="14">
        <v>8823</v>
      </c>
      <c r="F6264" s="14"/>
      <c r="G6264" s="14">
        <v>1</v>
      </c>
    </row>
    <row r="6265" spans="3:7" ht="45" x14ac:dyDescent="0.25">
      <c r="C6265" s="11">
        <v>43193</v>
      </c>
      <c r="D6265" s="4" t="s">
        <v>223</v>
      </c>
      <c r="E6265" s="12">
        <v>8676</v>
      </c>
      <c r="F6265" s="12"/>
      <c r="G6265" s="12">
        <v>1</v>
      </c>
    </row>
    <row r="6266" spans="3:7" ht="30" x14ac:dyDescent="0.25">
      <c r="C6266" s="13">
        <v>43193</v>
      </c>
      <c r="D6266" s="5" t="s">
        <v>62</v>
      </c>
      <c r="E6266" s="14">
        <v>1661</v>
      </c>
      <c r="F6266" s="14"/>
      <c r="G6266" s="14">
        <v>8</v>
      </c>
    </row>
    <row r="6267" spans="3:7" ht="30" x14ac:dyDescent="0.25">
      <c r="C6267" s="11">
        <v>43193</v>
      </c>
      <c r="D6267" s="4" t="s">
        <v>32</v>
      </c>
      <c r="E6267" s="12">
        <v>4523</v>
      </c>
      <c r="F6267" s="12"/>
      <c r="G6267" s="12">
        <v>10</v>
      </c>
    </row>
    <row r="6268" spans="3:7" ht="30" x14ac:dyDescent="0.25">
      <c r="C6268" s="13">
        <v>43193</v>
      </c>
      <c r="D6268" s="5" t="s">
        <v>392</v>
      </c>
      <c r="E6268" s="14">
        <v>4524</v>
      </c>
      <c r="F6268" s="14"/>
      <c r="G6268" s="14">
        <v>10</v>
      </c>
    </row>
    <row r="6269" spans="3:7" ht="45" x14ac:dyDescent="0.25">
      <c r="C6269" s="11">
        <v>43193</v>
      </c>
      <c r="D6269" s="4" t="s">
        <v>191</v>
      </c>
      <c r="E6269" s="12">
        <v>304</v>
      </c>
      <c r="F6269" s="12"/>
      <c r="G6269" s="12">
        <v>1</v>
      </c>
    </row>
    <row r="6270" spans="3:7" ht="30" x14ac:dyDescent="0.25">
      <c r="C6270" s="13">
        <v>43193</v>
      </c>
      <c r="D6270" s="5" t="s">
        <v>167</v>
      </c>
      <c r="E6270" s="14">
        <v>1587</v>
      </c>
      <c r="F6270" s="14"/>
      <c r="G6270" s="14">
        <v>1</v>
      </c>
    </row>
    <row r="6271" spans="3:7" ht="45" x14ac:dyDescent="0.25">
      <c r="C6271" s="11">
        <v>43193</v>
      </c>
      <c r="D6271" s="4" t="s">
        <v>64</v>
      </c>
      <c r="E6271" s="12">
        <v>7623</v>
      </c>
      <c r="F6271" s="12"/>
      <c r="G6271" s="12">
        <v>6</v>
      </c>
    </row>
    <row r="6272" spans="3:7" ht="30" x14ac:dyDescent="0.25">
      <c r="C6272" s="13">
        <v>43193</v>
      </c>
      <c r="D6272" s="5" t="s">
        <v>113</v>
      </c>
      <c r="E6272" s="14">
        <v>4377</v>
      </c>
      <c r="F6272" s="14"/>
      <c r="G6272" s="14">
        <v>13</v>
      </c>
    </row>
    <row r="6273" spans="3:7" ht="30" x14ac:dyDescent="0.25">
      <c r="C6273" s="11">
        <v>43193</v>
      </c>
      <c r="D6273" s="4" t="s">
        <v>111</v>
      </c>
      <c r="E6273" s="12">
        <v>8214</v>
      </c>
      <c r="F6273" s="12"/>
      <c r="G6273" s="12">
        <v>22</v>
      </c>
    </row>
    <row r="6274" spans="3:7" ht="30" x14ac:dyDescent="0.25">
      <c r="C6274" s="13">
        <v>43193</v>
      </c>
      <c r="D6274" s="5" t="s">
        <v>114</v>
      </c>
      <c r="E6274" s="14">
        <v>7441</v>
      </c>
      <c r="F6274" s="14"/>
      <c r="G6274" s="14">
        <v>210</v>
      </c>
    </row>
    <row r="6275" spans="3:7" ht="30" x14ac:dyDescent="0.25">
      <c r="C6275" s="11">
        <v>43193</v>
      </c>
      <c r="D6275" s="4" t="s">
        <v>285</v>
      </c>
      <c r="E6275" s="12">
        <v>810</v>
      </c>
      <c r="F6275" s="12"/>
      <c r="G6275" s="12">
        <v>1</v>
      </c>
    </row>
    <row r="6276" spans="3:7" x14ac:dyDescent="0.25">
      <c r="C6276" s="13">
        <v>43193</v>
      </c>
      <c r="D6276" s="5" t="s">
        <v>103</v>
      </c>
      <c r="E6276" s="14">
        <v>7366</v>
      </c>
      <c r="F6276" s="14"/>
      <c r="G6276" s="14">
        <v>10</v>
      </c>
    </row>
    <row r="6277" spans="3:7" ht="45" x14ac:dyDescent="0.25">
      <c r="C6277" s="11">
        <v>43193</v>
      </c>
      <c r="D6277" s="4" t="s">
        <v>233</v>
      </c>
      <c r="E6277" s="12">
        <v>4909</v>
      </c>
      <c r="F6277" s="12"/>
      <c r="G6277" s="12">
        <v>1</v>
      </c>
    </row>
    <row r="6278" spans="3:7" ht="30" x14ac:dyDescent="0.25">
      <c r="C6278" s="13">
        <v>43193</v>
      </c>
      <c r="D6278" s="5" t="s">
        <v>82</v>
      </c>
      <c r="E6278" s="14">
        <v>715</v>
      </c>
      <c r="F6278" s="14"/>
      <c r="G6278" s="14">
        <v>1</v>
      </c>
    </row>
    <row r="6279" spans="3:7" ht="45" x14ac:dyDescent="0.25">
      <c r="C6279" s="11">
        <v>43193</v>
      </c>
      <c r="D6279" s="4" t="s">
        <v>192</v>
      </c>
      <c r="E6279" s="12">
        <v>8914</v>
      </c>
      <c r="F6279" s="12"/>
      <c r="G6279" s="12">
        <v>1</v>
      </c>
    </row>
    <row r="6280" spans="3:7" ht="30" x14ac:dyDescent="0.25">
      <c r="C6280" s="13">
        <v>43193</v>
      </c>
      <c r="D6280" s="5" t="s">
        <v>65</v>
      </c>
      <c r="E6280" s="14">
        <v>256</v>
      </c>
      <c r="F6280" s="14"/>
      <c r="G6280" s="14">
        <v>2</v>
      </c>
    </row>
    <row r="6281" spans="3:7" ht="30" x14ac:dyDescent="0.25">
      <c r="C6281" s="11">
        <v>43189</v>
      </c>
      <c r="D6281" s="4" t="s">
        <v>5</v>
      </c>
      <c r="E6281" s="12">
        <v>1445</v>
      </c>
      <c r="F6281" s="12"/>
      <c r="G6281" s="12">
        <v>100</v>
      </c>
    </row>
    <row r="6282" spans="3:7" ht="30" x14ac:dyDescent="0.25">
      <c r="C6282" s="13">
        <v>43189</v>
      </c>
      <c r="D6282" s="5" t="s">
        <v>6</v>
      </c>
      <c r="E6282" s="14" t="s">
        <v>7</v>
      </c>
      <c r="F6282" s="14">
        <v>2</v>
      </c>
      <c r="G6282" s="14"/>
    </row>
    <row r="6283" spans="3:7" x14ac:dyDescent="0.25">
      <c r="C6283" s="11">
        <v>43189</v>
      </c>
      <c r="D6283" s="4" t="s">
        <v>8</v>
      </c>
      <c r="E6283" s="12">
        <v>7094</v>
      </c>
      <c r="F6283" s="12">
        <v>50</v>
      </c>
      <c r="G6283" s="12"/>
    </row>
    <row r="6284" spans="3:7" ht="45" x14ac:dyDescent="0.25">
      <c r="C6284" s="13">
        <v>43189</v>
      </c>
      <c r="D6284" s="5" t="s">
        <v>9</v>
      </c>
      <c r="E6284" s="14">
        <v>180</v>
      </c>
      <c r="F6284" s="14">
        <v>50</v>
      </c>
      <c r="G6284" s="14"/>
    </row>
    <row r="6285" spans="3:7" ht="60" x14ac:dyDescent="0.25">
      <c r="C6285" s="11">
        <v>43189</v>
      </c>
      <c r="D6285" s="4" t="s">
        <v>10</v>
      </c>
      <c r="E6285" s="12">
        <v>892</v>
      </c>
      <c r="F6285" s="12">
        <v>20</v>
      </c>
      <c r="G6285" s="12"/>
    </row>
    <row r="6286" spans="3:7" x14ac:dyDescent="0.25">
      <c r="C6286" s="13">
        <v>43189</v>
      </c>
      <c r="D6286" s="5" t="s">
        <v>11</v>
      </c>
      <c r="E6286" s="14">
        <v>5733</v>
      </c>
      <c r="F6286" s="14">
        <v>30</v>
      </c>
      <c r="G6286" s="14"/>
    </row>
    <row r="6287" spans="3:7" ht="30" x14ac:dyDescent="0.25">
      <c r="C6287" s="11">
        <v>43189</v>
      </c>
      <c r="D6287" s="4" t="s">
        <v>12</v>
      </c>
      <c r="E6287" s="12" t="s">
        <v>13</v>
      </c>
      <c r="F6287" s="12">
        <v>1</v>
      </c>
      <c r="G6287" s="12"/>
    </row>
    <row r="6288" spans="3:7" ht="30" x14ac:dyDescent="0.25">
      <c r="C6288" s="13">
        <v>43189</v>
      </c>
      <c r="D6288" s="5" t="s">
        <v>14</v>
      </c>
      <c r="E6288" s="14" t="s">
        <v>15</v>
      </c>
      <c r="F6288" s="14">
        <v>1</v>
      </c>
      <c r="G6288" s="14"/>
    </row>
    <row r="6289" spans="3:7" ht="30" x14ac:dyDescent="0.25">
      <c r="C6289" s="11">
        <v>43189</v>
      </c>
      <c r="D6289" s="4" t="s">
        <v>16</v>
      </c>
      <c r="E6289" s="12" t="s">
        <v>17</v>
      </c>
      <c r="F6289" s="12">
        <v>1</v>
      </c>
      <c r="G6289" s="12"/>
    </row>
    <row r="6290" spans="3:7" ht="30" x14ac:dyDescent="0.25">
      <c r="C6290" s="13">
        <v>43189</v>
      </c>
      <c r="D6290" s="5" t="s">
        <v>18</v>
      </c>
      <c r="E6290" s="14">
        <v>726</v>
      </c>
      <c r="F6290" s="14">
        <v>10</v>
      </c>
      <c r="G6290" s="14"/>
    </row>
    <row r="6291" spans="3:7" ht="45" x14ac:dyDescent="0.25">
      <c r="C6291" s="11">
        <v>43189</v>
      </c>
      <c r="D6291" s="4" t="s">
        <v>19</v>
      </c>
      <c r="E6291" s="12">
        <v>5709</v>
      </c>
      <c r="F6291" s="12">
        <v>3000</v>
      </c>
      <c r="G6291" s="12"/>
    </row>
    <row r="6292" spans="3:7" x14ac:dyDescent="0.25">
      <c r="C6292" s="13">
        <v>43189</v>
      </c>
      <c r="D6292" s="5" t="s">
        <v>20</v>
      </c>
      <c r="E6292" s="14">
        <v>1335</v>
      </c>
      <c r="F6292" s="14"/>
      <c r="G6292" s="14">
        <v>2</v>
      </c>
    </row>
    <row r="6293" spans="3:7" ht="30" x14ac:dyDescent="0.25">
      <c r="C6293" s="11">
        <v>43189</v>
      </c>
      <c r="D6293" s="4" t="s">
        <v>21</v>
      </c>
      <c r="E6293" s="12">
        <v>4864</v>
      </c>
      <c r="F6293" s="12"/>
      <c r="G6293" s="12">
        <v>2</v>
      </c>
    </row>
    <row r="6294" spans="3:7" ht="30" x14ac:dyDescent="0.25">
      <c r="C6294" s="13">
        <v>43189</v>
      </c>
      <c r="D6294" s="5" t="s">
        <v>22</v>
      </c>
      <c r="E6294" s="14">
        <v>4330</v>
      </c>
      <c r="F6294" s="14">
        <v>20</v>
      </c>
      <c r="G6294" s="14"/>
    </row>
    <row r="6295" spans="3:7" ht="30" x14ac:dyDescent="0.25">
      <c r="C6295" s="11">
        <v>43189</v>
      </c>
      <c r="D6295" s="4" t="s">
        <v>23</v>
      </c>
      <c r="E6295" s="12">
        <v>4892</v>
      </c>
      <c r="F6295" s="12">
        <v>7</v>
      </c>
      <c r="G6295" s="12"/>
    </row>
    <row r="6296" spans="3:7" ht="30" x14ac:dyDescent="0.25">
      <c r="C6296" s="13">
        <v>43189</v>
      </c>
      <c r="D6296" s="5" t="s">
        <v>24</v>
      </c>
      <c r="E6296" s="14">
        <v>7087</v>
      </c>
      <c r="F6296" s="14"/>
      <c r="G6296" s="14">
        <v>2</v>
      </c>
    </row>
    <row r="6297" spans="3:7" ht="30" x14ac:dyDescent="0.25">
      <c r="C6297" s="11">
        <v>43189</v>
      </c>
      <c r="D6297" s="4" t="s">
        <v>25</v>
      </c>
      <c r="E6297" s="12">
        <v>238</v>
      </c>
      <c r="F6297" s="12"/>
      <c r="G6297" s="12">
        <v>125</v>
      </c>
    </row>
    <row r="6298" spans="3:7" ht="45" x14ac:dyDescent="0.25">
      <c r="C6298" s="13">
        <v>43189</v>
      </c>
      <c r="D6298" s="5" t="s">
        <v>26</v>
      </c>
      <c r="E6298" s="14">
        <v>476</v>
      </c>
      <c r="F6298" s="14"/>
      <c r="G6298" s="14">
        <v>4</v>
      </c>
    </row>
    <row r="6299" spans="3:7" x14ac:dyDescent="0.25">
      <c r="C6299" s="11">
        <v>43189</v>
      </c>
      <c r="D6299" s="4" t="s">
        <v>27</v>
      </c>
      <c r="E6299" s="12">
        <v>537</v>
      </c>
      <c r="F6299" s="12"/>
      <c r="G6299" s="12">
        <v>1</v>
      </c>
    </row>
    <row r="6300" spans="3:7" ht="45" x14ac:dyDescent="0.25">
      <c r="C6300" s="13">
        <v>43189</v>
      </c>
      <c r="D6300" s="5" t="s">
        <v>28</v>
      </c>
      <c r="E6300" s="14">
        <v>608</v>
      </c>
      <c r="F6300" s="14"/>
      <c r="G6300" s="14">
        <v>5</v>
      </c>
    </row>
    <row r="6301" spans="3:7" ht="45" x14ac:dyDescent="0.25">
      <c r="C6301" s="11">
        <v>43189</v>
      </c>
      <c r="D6301" s="4" t="s">
        <v>29</v>
      </c>
      <c r="E6301" s="12">
        <v>610</v>
      </c>
      <c r="F6301" s="12"/>
      <c r="G6301" s="12">
        <v>3</v>
      </c>
    </row>
    <row r="6302" spans="3:7" ht="30" x14ac:dyDescent="0.25">
      <c r="C6302" s="13">
        <v>43189</v>
      </c>
      <c r="D6302" s="5" t="s">
        <v>30</v>
      </c>
      <c r="E6302" s="14">
        <v>609</v>
      </c>
      <c r="F6302" s="14"/>
      <c r="G6302" s="14">
        <v>6</v>
      </c>
    </row>
    <row r="6303" spans="3:7" ht="30" x14ac:dyDescent="0.25">
      <c r="C6303" s="11">
        <v>43189</v>
      </c>
      <c r="D6303" s="4" t="s">
        <v>31</v>
      </c>
      <c r="E6303" s="12">
        <v>611</v>
      </c>
      <c r="F6303" s="12">
        <v>3</v>
      </c>
      <c r="G6303" s="12"/>
    </row>
    <row r="6304" spans="3:7" ht="30" x14ac:dyDescent="0.25">
      <c r="C6304" s="13">
        <v>43189</v>
      </c>
      <c r="D6304" s="5" t="s">
        <v>31</v>
      </c>
      <c r="E6304" s="14">
        <v>611</v>
      </c>
      <c r="F6304" s="14"/>
      <c r="G6304" s="14">
        <v>6</v>
      </c>
    </row>
    <row r="6305" spans="3:7" ht="30" x14ac:dyDescent="0.25">
      <c r="C6305" s="11">
        <v>43189</v>
      </c>
      <c r="D6305" s="4" t="s">
        <v>32</v>
      </c>
      <c r="E6305" s="12">
        <v>4523</v>
      </c>
      <c r="F6305" s="12"/>
      <c r="G6305" s="12">
        <v>10</v>
      </c>
    </row>
    <row r="6306" spans="3:7" ht="30" x14ac:dyDescent="0.25">
      <c r="C6306" s="13">
        <v>43189</v>
      </c>
      <c r="D6306" s="5" t="s">
        <v>33</v>
      </c>
      <c r="E6306" s="14">
        <v>392</v>
      </c>
      <c r="F6306" s="14"/>
      <c r="G6306" s="14">
        <v>1</v>
      </c>
    </row>
    <row r="6307" spans="3:7" x14ac:dyDescent="0.25">
      <c r="C6307" s="11">
        <v>43189</v>
      </c>
      <c r="D6307" s="4" t="s">
        <v>34</v>
      </c>
      <c r="E6307" s="12">
        <v>520</v>
      </c>
      <c r="F6307" s="12">
        <v>10</v>
      </c>
      <c r="G6307" s="12"/>
    </row>
    <row r="6308" spans="3:7" x14ac:dyDescent="0.25">
      <c r="C6308" s="13">
        <v>43189</v>
      </c>
      <c r="D6308" s="5" t="s">
        <v>34</v>
      </c>
      <c r="E6308" s="14">
        <v>520</v>
      </c>
      <c r="F6308" s="14"/>
      <c r="G6308" s="14">
        <v>20</v>
      </c>
    </row>
    <row r="6309" spans="3:7" ht="45" x14ac:dyDescent="0.25">
      <c r="C6309" s="11">
        <v>43189</v>
      </c>
      <c r="D6309" s="4" t="s">
        <v>35</v>
      </c>
      <c r="E6309" s="12">
        <v>4911</v>
      </c>
      <c r="F6309" s="12"/>
      <c r="G6309" s="12">
        <v>10</v>
      </c>
    </row>
    <row r="6310" spans="3:7" x14ac:dyDescent="0.25">
      <c r="C6310" s="13">
        <v>43189</v>
      </c>
      <c r="D6310" s="5" t="s">
        <v>36</v>
      </c>
      <c r="E6310" s="14">
        <v>7934</v>
      </c>
      <c r="F6310" s="14"/>
      <c r="G6310" s="14">
        <v>10</v>
      </c>
    </row>
    <row r="6311" spans="3:7" x14ac:dyDescent="0.25">
      <c r="C6311" s="11">
        <v>43189</v>
      </c>
      <c r="D6311" s="4" t="s">
        <v>37</v>
      </c>
      <c r="E6311" s="12">
        <v>7932</v>
      </c>
      <c r="F6311" s="12"/>
      <c r="G6311" s="12">
        <v>10</v>
      </c>
    </row>
    <row r="6312" spans="3:7" ht="75" x14ac:dyDescent="0.25">
      <c r="C6312" s="13">
        <v>43189</v>
      </c>
      <c r="D6312" s="5" t="s">
        <v>38</v>
      </c>
      <c r="E6312" s="14">
        <v>551</v>
      </c>
      <c r="F6312" s="14"/>
      <c r="G6312" s="14">
        <v>1</v>
      </c>
    </row>
    <row r="6313" spans="3:7" ht="45" x14ac:dyDescent="0.25">
      <c r="C6313" s="11">
        <v>43189</v>
      </c>
      <c r="D6313" s="4" t="s">
        <v>39</v>
      </c>
      <c r="E6313" s="12">
        <v>1452</v>
      </c>
      <c r="F6313" s="12"/>
      <c r="G6313" s="12">
        <v>3</v>
      </c>
    </row>
    <row r="6314" spans="3:7" ht="45" x14ac:dyDescent="0.25">
      <c r="C6314" s="13">
        <v>43189</v>
      </c>
      <c r="D6314" s="5" t="s">
        <v>40</v>
      </c>
      <c r="E6314" s="14">
        <v>1381</v>
      </c>
      <c r="F6314" s="14"/>
      <c r="G6314" s="14">
        <v>1</v>
      </c>
    </row>
    <row r="6315" spans="3:7" ht="45" x14ac:dyDescent="0.25">
      <c r="C6315" s="11">
        <v>43189</v>
      </c>
      <c r="D6315" s="4" t="s">
        <v>41</v>
      </c>
      <c r="E6315" s="12">
        <v>765</v>
      </c>
      <c r="F6315" s="12"/>
      <c r="G6315" s="12">
        <v>1</v>
      </c>
    </row>
    <row r="6316" spans="3:7" ht="30" x14ac:dyDescent="0.25">
      <c r="C6316" s="13">
        <v>43189</v>
      </c>
      <c r="D6316" s="5" t="s">
        <v>42</v>
      </c>
      <c r="E6316" s="14">
        <v>187</v>
      </c>
      <c r="F6316" s="14"/>
      <c r="G6316" s="14">
        <v>50</v>
      </c>
    </row>
    <row r="6317" spans="3:7" ht="45" x14ac:dyDescent="0.25">
      <c r="C6317" s="11">
        <v>43189</v>
      </c>
      <c r="D6317" s="4" t="s">
        <v>43</v>
      </c>
      <c r="E6317" s="12">
        <v>767</v>
      </c>
      <c r="F6317" s="12"/>
      <c r="G6317" s="12">
        <v>1</v>
      </c>
    </row>
    <row r="6318" spans="3:7" ht="30" x14ac:dyDescent="0.25">
      <c r="C6318" s="13">
        <v>43189</v>
      </c>
      <c r="D6318" s="5" t="s">
        <v>44</v>
      </c>
      <c r="E6318" s="14">
        <v>188</v>
      </c>
      <c r="F6318" s="14"/>
      <c r="G6318" s="14">
        <v>50</v>
      </c>
    </row>
    <row r="6319" spans="3:7" ht="45" x14ac:dyDescent="0.25">
      <c r="C6319" s="11">
        <v>43189</v>
      </c>
      <c r="D6319" s="4" t="s">
        <v>45</v>
      </c>
      <c r="E6319" s="12">
        <v>151</v>
      </c>
      <c r="F6319" s="12"/>
      <c r="G6319" s="12">
        <v>5</v>
      </c>
    </row>
    <row r="6320" spans="3:7" ht="45" x14ac:dyDescent="0.25">
      <c r="C6320" s="13">
        <v>43189</v>
      </c>
      <c r="D6320" s="5" t="s">
        <v>46</v>
      </c>
      <c r="E6320" s="14">
        <v>331</v>
      </c>
      <c r="F6320" s="14"/>
      <c r="G6320" s="14">
        <v>3</v>
      </c>
    </row>
    <row r="6321" spans="3:7" ht="45" x14ac:dyDescent="0.25">
      <c r="C6321" s="11">
        <v>43189</v>
      </c>
      <c r="D6321" s="4" t="s">
        <v>47</v>
      </c>
      <c r="E6321" s="12">
        <v>9089</v>
      </c>
      <c r="F6321" s="12"/>
      <c r="G6321" s="12">
        <v>1</v>
      </c>
    </row>
    <row r="6322" spans="3:7" ht="30" x14ac:dyDescent="0.25">
      <c r="C6322" s="13">
        <v>43189</v>
      </c>
      <c r="D6322" s="5" t="s">
        <v>48</v>
      </c>
      <c r="E6322" s="14">
        <v>10194</v>
      </c>
      <c r="F6322" s="14"/>
      <c r="G6322" s="14">
        <v>1</v>
      </c>
    </row>
    <row r="6323" spans="3:7" ht="30" x14ac:dyDescent="0.25">
      <c r="C6323" s="11">
        <v>43189</v>
      </c>
      <c r="D6323" s="4" t="s">
        <v>49</v>
      </c>
      <c r="E6323" s="12">
        <v>5082</v>
      </c>
      <c r="F6323" s="12"/>
      <c r="G6323" s="12">
        <v>200</v>
      </c>
    </row>
    <row r="6324" spans="3:7" ht="30" x14ac:dyDescent="0.25">
      <c r="C6324" s="13">
        <v>43189</v>
      </c>
      <c r="D6324" s="5" t="s">
        <v>50</v>
      </c>
      <c r="E6324" s="14">
        <v>1446</v>
      </c>
      <c r="F6324" s="14"/>
      <c r="G6324" s="14">
        <v>2000</v>
      </c>
    </row>
    <row r="6325" spans="3:7" ht="30" x14ac:dyDescent="0.25">
      <c r="C6325" s="11">
        <v>43189</v>
      </c>
      <c r="D6325" s="4" t="s">
        <v>51</v>
      </c>
      <c r="E6325" s="12">
        <v>1444</v>
      </c>
      <c r="F6325" s="12"/>
      <c r="G6325" s="12">
        <v>2000</v>
      </c>
    </row>
    <row r="6326" spans="3:7" ht="30" x14ac:dyDescent="0.25">
      <c r="C6326" s="13">
        <v>43189</v>
      </c>
      <c r="D6326" s="5" t="s">
        <v>52</v>
      </c>
      <c r="E6326" s="14">
        <v>4863</v>
      </c>
      <c r="F6326" s="14"/>
      <c r="G6326" s="14">
        <v>1</v>
      </c>
    </row>
    <row r="6327" spans="3:7" ht="30" x14ac:dyDescent="0.25">
      <c r="C6327" s="11">
        <v>43189</v>
      </c>
      <c r="D6327" s="4" t="s">
        <v>53</v>
      </c>
      <c r="E6327" s="12">
        <v>741</v>
      </c>
      <c r="F6327" s="12"/>
      <c r="G6327" s="12">
        <v>2</v>
      </c>
    </row>
    <row r="6328" spans="3:7" ht="30" x14ac:dyDescent="0.25">
      <c r="C6328" s="13">
        <v>43189</v>
      </c>
      <c r="D6328" s="5" t="s">
        <v>54</v>
      </c>
      <c r="E6328" s="14">
        <v>7825</v>
      </c>
      <c r="F6328" s="14"/>
      <c r="G6328" s="14">
        <v>1</v>
      </c>
    </row>
    <row r="6329" spans="3:7" ht="45" x14ac:dyDescent="0.25">
      <c r="C6329" s="11">
        <v>43189</v>
      </c>
      <c r="D6329" s="4" t="s">
        <v>55</v>
      </c>
      <c r="E6329" s="12">
        <v>8385</v>
      </c>
      <c r="F6329" s="12"/>
      <c r="G6329" s="12">
        <v>2</v>
      </c>
    </row>
    <row r="6330" spans="3:7" ht="30" x14ac:dyDescent="0.25">
      <c r="C6330" s="13">
        <v>43189</v>
      </c>
      <c r="D6330" s="5" t="s">
        <v>56</v>
      </c>
      <c r="E6330" s="14">
        <v>2270</v>
      </c>
      <c r="F6330" s="14"/>
      <c r="G6330" s="14">
        <v>6</v>
      </c>
    </row>
    <row r="6331" spans="3:7" ht="30" x14ac:dyDescent="0.25">
      <c r="C6331" s="11">
        <v>43189</v>
      </c>
      <c r="D6331" s="4" t="s">
        <v>57</v>
      </c>
      <c r="E6331" s="12">
        <v>8825</v>
      </c>
      <c r="F6331" s="12"/>
      <c r="G6331" s="12">
        <v>5</v>
      </c>
    </row>
    <row r="6332" spans="3:7" ht="30" x14ac:dyDescent="0.25">
      <c r="C6332" s="13">
        <v>43189</v>
      </c>
      <c r="D6332" s="5" t="s">
        <v>58</v>
      </c>
      <c r="E6332" s="14">
        <v>8824</v>
      </c>
      <c r="F6332" s="14"/>
      <c r="G6332" s="14">
        <v>3</v>
      </c>
    </row>
    <row r="6333" spans="3:7" ht="30" x14ac:dyDescent="0.25">
      <c r="C6333" s="11">
        <v>43189</v>
      </c>
      <c r="D6333" s="4" t="s">
        <v>59</v>
      </c>
      <c r="E6333" s="12">
        <v>8823</v>
      </c>
      <c r="F6333" s="12"/>
      <c r="G6333" s="12">
        <v>1</v>
      </c>
    </row>
    <row r="6334" spans="3:7" x14ac:dyDescent="0.25">
      <c r="C6334" s="13">
        <v>43189</v>
      </c>
      <c r="D6334" s="5" t="s">
        <v>60</v>
      </c>
      <c r="E6334" s="14">
        <v>7085</v>
      </c>
      <c r="F6334" s="14"/>
      <c r="G6334" s="14">
        <v>2</v>
      </c>
    </row>
    <row r="6335" spans="3:7" ht="45" x14ac:dyDescent="0.25">
      <c r="C6335" s="11">
        <v>43189</v>
      </c>
      <c r="D6335" s="4" t="s">
        <v>61</v>
      </c>
      <c r="E6335" s="12">
        <v>874</v>
      </c>
      <c r="F6335" s="12"/>
      <c r="G6335" s="12">
        <v>1</v>
      </c>
    </row>
    <row r="6336" spans="3:7" ht="30" x14ac:dyDescent="0.25">
      <c r="C6336" s="13">
        <v>43189</v>
      </c>
      <c r="D6336" s="5" t="s">
        <v>62</v>
      </c>
      <c r="E6336" s="14">
        <v>1661</v>
      </c>
      <c r="F6336" s="14"/>
      <c r="G6336" s="14">
        <v>4</v>
      </c>
    </row>
    <row r="6337" spans="3:7" ht="30" x14ac:dyDescent="0.25">
      <c r="C6337" s="11">
        <v>43189</v>
      </c>
      <c r="D6337" s="4" t="s">
        <v>25</v>
      </c>
      <c r="E6337" s="12">
        <v>238</v>
      </c>
      <c r="F6337" s="12"/>
      <c r="G6337" s="12">
        <v>250</v>
      </c>
    </row>
    <row r="6338" spans="3:7" x14ac:dyDescent="0.25">
      <c r="C6338" s="13">
        <v>43189</v>
      </c>
      <c r="D6338" s="5" t="s">
        <v>63</v>
      </c>
      <c r="E6338" s="14">
        <v>268</v>
      </c>
      <c r="F6338" s="14"/>
      <c r="G6338" s="14">
        <v>2</v>
      </c>
    </row>
    <row r="6339" spans="3:7" ht="45" x14ac:dyDescent="0.25">
      <c r="C6339" s="11">
        <v>43189</v>
      </c>
      <c r="D6339" s="4" t="s">
        <v>64</v>
      </c>
      <c r="E6339" s="12">
        <v>7623</v>
      </c>
      <c r="F6339" s="12"/>
      <c r="G6339" s="12">
        <v>6</v>
      </c>
    </row>
    <row r="6340" spans="3:7" ht="30" x14ac:dyDescent="0.25">
      <c r="C6340" s="13">
        <v>43189</v>
      </c>
      <c r="D6340" s="5" t="s">
        <v>65</v>
      </c>
      <c r="E6340" s="14">
        <v>256</v>
      </c>
      <c r="F6340" s="14">
        <v>160</v>
      </c>
      <c r="G6340" s="14"/>
    </row>
    <row r="6341" spans="3:7" ht="30" x14ac:dyDescent="0.25">
      <c r="C6341" s="11">
        <v>43188</v>
      </c>
      <c r="D6341" s="4" t="s">
        <v>66</v>
      </c>
      <c r="E6341" s="12">
        <v>2234</v>
      </c>
      <c r="F6341" s="12"/>
      <c r="G6341" s="12">
        <v>6</v>
      </c>
    </row>
    <row r="6342" spans="3:7" ht="30" x14ac:dyDescent="0.25">
      <c r="C6342" s="13">
        <v>43188</v>
      </c>
      <c r="D6342" s="5" t="s">
        <v>67</v>
      </c>
      <c r="E6342" s="14">
        <v>913</v>
      </c>
      <c r="F6342" s="14"/>
      <c r="G6342" s="14">
        <v>4</v>
      </c>
    </row>
    <row r="6343" spans="3:7" ht="60" x14ac:dyDescent="0.25">
      <c r="C6343" s="11">
        <v>43188</v>
      </c>
      <c r="D6343" s="4" t="s">
        <v>68</v>
      </c>
      <c r="E6343" s="12">
        <v>9526</v>
      </c>
      <c r="F6343" s="12">
        <v>60</v>
      </c>
      <c r="G6343" s="12"/>
    </row>
    <row r="6344" spans="3:7" ht="45" x14ac:dyDescent="0.25">
      <c r="C6344" s="13">
        <v>43188</v>
      </c>
      <c r="D6344" s="5" t="s">
        <v>69</v>
      </c>
      <c r="E6344" s="14">
        <v>9527</v>
      </c>
      <c r="F6344" s="14">
        <v>50</v>
      </c>
      <c r="G6344" s="14"/>
    </row>
    <row r="6345" spans="3:7" ht="45" x14ac:dyDescent="0.25">
      <c r="C6345" s="11">
        <v>43188</v>
      </c>
      <c r="D6345" s="4" t="s">
        <v>70</v>
      </c>
      <c r="E6345" s="12">
        <v>5112</v>
      </c>
      <c r="F6345" s="12"/>
      <c r="G6345" s="12">
        <v>1</v>
      </c>
    </row>
    <row r="6346" spans="3:7" ht="30" x14ac:dyDescent="0.25">
      <c r="C6346" s="13">
        <v>43188</v>
      </c>
      <c r="D6346" s="5" t="s">
        <v>71</v>
      </c>
      <c r="E6346" s="14">
        <v>1435</v>
      </c>
      <c r="F6346" s="14"/>
      <c r="G6346" s="14">
        <v>1</v>
      </c>
    </row>
    <row r="6347" spans="3:7" ht="60" x14ac:dyDescent="0.25">
      <c r="C6347" s="11">
        <v>43188</v>
      </c>
      <c r="D6347" s="4" t="s">
        <v>72</v>
      </c>
      <c r="E6347" s="12">
        <v>3001</v>
      </c>
      <c r="F6347" s="12"/>
      <c r="G6347" s="12">
        <v>1</v>
      </c>
    </row>
    <row r="6348" spans="3:7" ht="30" x14ac:dyDescent="0.25">
      <c r="C6348" s="13">
        <v>43188</v>
      </c>
      <c r="D6348" s="5" t="s">
        <v>65</v>
      </c>
      <c r="E6348" s="14">
        <v>256</v>
      </c>
      <c r="F6348" s="14"/>
      <c r="G6348" s="14">
        <v>80</v>
      </c>
    </row>
    <row r="6349" spans="3:7" ht="30" x14ac:dyDescent="0.25">
      <c r="C6349" s="11">
        <v>43188</v>
      </c>
      <c r="D6349" s="4" t="s">
        <v>73</v>
      </c>
      <c r="E6349" s="12">
        <v>912</v>
      </c>
      <c r="F6349" s="12">
        <v>12</v>
      </c>
      <c r="G6349" s="12"/>
    </row>
    <row r="6350" spans="3:7" ht="30" x14ac:dyDescent="0.25">
      <c r="C6350" s="13">
        <v>43188</v>
      </c>
      <c r="D6350" s="5" t="s">
        <v>67</v>
      </c>
      <c r="E6350" s="14">
        <v>913</v>
      </c>
      <c r="F6350" s="14">
        <v>10</v>
      </c>
      <c r="G6350" s="14"/>
    </row>
    <row r="6351" spans="3:7" ht="30" x14ac:dyDescent="0.25">
      <c r="C6351" s="11">
        <v>43188</v>
      </c>
      <c r="D6351" s="4" t="s">
        <v>74</v>
      </c>
      <c r="E6351" s="12">
        <v>616</v>
      </c>
      <c r="F6351" s="12">
        <v>10</v>
      </c>
      <c r="G6351" s="12"/>
    </row>
    <row r="6352" spans="3:7" x14ac:dyDescent="0.25">
      <c r="C6352" s="13">
        <v>43188</v>
      </c>
      <c r="D6352" s="5" t="s">
        <v>20</v>
      </c>
      <c r="E6352" s="14">
        <v>1335</v>
      </c>
      <c r="F6352" s="14">
        <v>50</v>
      </c>
      <c r="G6352" s="14"/>
    </row>
    <row r="6353" spans="3:7" ht="30" x14ac:dyDescent="0.25">
      <c r="C6353" s="11">
        <v>43188</v>
      </c>
      <c r="D6353" s="4" t="s">
        <v>75</v>
      </c>
      <c r="E6353" s="12">
        <v>658</v>
      </c>
      <c r="F6353" s="12">
        <v>36</v>
      </c>
      <c r="G6353" s="12"/>
    </row>
    <row r="6354" spans="3:7" ht="30" x14ac:dyDescent="0.25">
      <c r="C6354" s="13">
        <v>43188</v>
      </c>
      <c r="D6354" s="5" t="s">
        <v>76</v>
      </c>
      <c r="E6354" s="14">
        <v>1429</v>
      </c>
      <c r="F6354" s="14">
        <v>50</v>
      </c>
      <c r="G6354" s="14"/>
    </row>
    <row r="6355" spans="3:7" ht="30" x14ac:dyDescent="0.25">
      <c r="C6355" s="11">
        <v>43188</v>
      </c>
      <c r="D6355" s="4" t="s">
        <v>77</v>
      </c>
      <c r="E6355" s="12">
        <v>1428</v>
      </c>
      <c r="F6355" s="12">
        <v>50</v>
      </c>
      <c r="G6355" s="12"/>
    </row>
    <row r="6356" spans="3:7" ht="30" x14ac:dyDescent="0.25">
      <c r="C6356" s="13">
        <v>43188</v>
      </c>
      <c r="D6356" s="5" t="s">
        <v>78</v>
      </c>
      <c r="E6356" s="14">
        <v>3634</v>
      </c>
      <c r="F6356" s="14"/>
      <c r="G6356" s="14">
        <v>60</v>
      </c>
    </row>
    <row r="6357" spans="3:7" ht="30" x14ac:dyDescent="0.25">
      <c r="C6357" s="11">
        <v>43188</v>
      </c>
      <c r="D6357" s="4" t="s">
        <v>79</v>
      </c>
      <c r="E6357" s="12">
        <v>10155</v>
      </c>
      <c r="F6357" s="12"/>
      <c r="G6357" s="12">
        <v>30</v>
      </c>
    </row>
    <row r="6358" spans="3:7" ht="30" x14ac:dyDescent="0.25">
      <c r="C6358" s="13">
        <v>43188</v>
      </c>
      <c r="D6358" s="5" t="s">
        <v>80</v>
      </c>
      <c r="E6358" s="14">
        <v>3640</v>
      </c>
      <c r="F6358" s="14"/>
      <c r="G6358" s="14">
        <v>16</v>
      </c>
    </row>
    <row r="6359" spans="3:7" ht="60" x14ac:dyDescent="0.25">
      <c r="C6359" s="11">
        <v>43188</v>
      </c>
      <c r="D6359" s="4" t="s">
        <v>81</v>
      </c>
      <c r="E6359" s="12">
        <v>8957</v>
      </c>
      <c r="F6359" s="12"/>
      <c r="G6359" s="12">
        <v>1</v>
      </c>
    </row>
    <row r="6360" spans="3:7" ht="30" x14ac:dyDescent="0.25">
      <c r="C6360" s="13">
        <v>43188</v>
      </c>
      <c r="D6360" s="5" t="s">
        <v>48</v>
      </c>
      <c r="E6360" s="14">
        <v>10194</v>
      </c>
      <c r="F6360" s="14">
        <v>2</v>
      </c>
      <c r="G6360" s="14"/>
    </row>
    <row r="6361" spans="3:7" ht="30" x14ac:dyDescent="0.25">
      <c r="C6361" s="11">
        <v>43188</v>
      </c>
      <c r="D6361" s="4" t="s">
        <v>76</v>
      </c>
      <c r="E6361" s="12">
        <v>1429</v>
      </c>
      <c r="F6361" s="12"/>
      <c r="G6361" s="12">
        <v>4</v>
      </c>
    </row>
    <row r="6362" spans="3:7" ht="30" x14ac:dyDescent="0.25">
      <c r="C6362" s="13">
        <v>43188</v>
      </c>
      <c r="D6362" s="5" t="s">
        <v>82</v>
      </c>
      <c r="E6362" s="14">
        <v>715</v>
      </c>
      <c r="F6362" s="14"/>
      <c r="G6362" s="14">
        <v>1</v>
      </c>
    </row>
    <row r="6363" spans="3:7" x14ac:dyDescent="0.25">
      <c r="C6363" s="11">
        <v>43188</v>
      </c>
      <c r="D6363" s="4" t="s">
        <v>83</v>
      </c>
      <c r="E6363" s="12">
        <v>842</v>
      </c>
      <c r="F6363" s="12"/>
      <c r="G6363" s="12">
        <v>1</v>
      </c>
    </row>
    <row r="6364" spans="3:7" ht="75" x14ac:dyDescent="0.25">
      <c r="C6364" s="13">
        <v>43188</v>
      </c>
      <c r="D6364" s="5" t="s">
        <v>84</v>
      </c>
      <c r="E6364" s="14">
        <v>462</v>
      </c>
      <c r="F6364" s="14"/>
      <c r="G6364" s="14">
        <v>1</v>
      </c>
    </row>
    <row r="6365" spans="3:7" ht="75" x14ac:dyDescent="0.25">
      <c r="C6365" s="11">
        <v>43188</v>
      </c>
      <c r="D6365" s="4" t="s">
        <v>85</v>
      </c>
      <c r="E6365" s="12">
        <v>728</v>
      </c>
      <c r="F6365" s="12"/>
      <c r="G6365" s="12">
        <v>20</v>
      </c>
    </row>
    <row r="6366" spans="3:7" ht="60" x14ac:dyDescent="0.25">
      <c r="C6366" s="13">
        <v>43188</v>
      </c>
      <c r="D6366" s="5" t="s">
        <v>86</v>
      </c>
      <c r="E6366" s="14">
        <v>727</v>
      </c>
      <c r="F6366" s="14"/>
      <c r="G6366" s="14">
        <v>20</v>
      </c>
    </row>
    <row r="6367" spans="3:7" ht="30" x14ac:dyDescent="0.25">
      <c r="C6367" s="11">
        <v>43188</v>
      </c>
      <c r="D6367" s="4" t="s">
        <v>65</v>
      </c>
      <c r="E6367" s="12">
        <v>256</v>
      </c>
      <c r="F6367" s="12"/>
      <c r="G6367" s="12">
        <v>1</v>
      </c>
    </row>
    <row r="6368" spans="3:7" ht="30" x14ac:dyDescent="0.25">
      <c r="C6368" s="13">
        <v>43188</v>
      </c>
      <c r="D6368" s="5" t="s">
        <v>87</v>
      </c>
      <c r="E6368" s="14">
        <v>2221</v>
      </c>
      <c r="F6368" s="14"/>
      <c r="G6368" s="14">
        <v>2</v>
      </c>
    </row>
    <row r="6369" spans="3:7" ht="30" x14ac:dyDescent="0.25">
      <c r="C6369" s="11">
        <v>43188</v>
      </c>
      <c r="D6369" s="4" t="s">
        <v>78</v>
      </c>
      <c r="E6369" s="12">
        <v>3634</v>
      </c>
      <c r="F6369" s="12">
        <v>60</v>
      </c>
      <c r="G6369" s="12"/>
    </row>
    <row r="6370" spans="3:7" ht="30" x14ac:dyDescent="0.25">
      <c r="C6370" s="13">
        <v>43188</v>
      </c>
      <c r="D6370" s="5" t="s">
        <v>79</v>
      </c>
      <c r="E6370" s="14">
        <v>10155</v>
      </c>
      <c r="F6370" s="14">
        <v>30</v>
      </c>
      <c r="G6370" s="14"/>
    </row>
    <row r="6371" spans="3:7" ht="30" x14ac:dyDescent="0.25">
      <c r="C6371" s="11">
        <v>43188</v>
      </c>
      <c r="D6371" s="4" t="s">
        <v>80</v>
      </c>
      <c r="E6371" s="12">
        <v>3640</v>
      </c>
      <c r="F6371" s="12">
        <v>16</v>
      </c>
      <c r="G6371" s="12"/>
    </row>
    <row r="6372" spans="3:7" ht="30" x14ac:dyDescent="0.25">
      <c r="C6372" s="13">
        <v>43188</v>
      </c>
      <c r="D6372" s="5" t="s">
        <v>71</v>
      </c>
      <c r="E6372" s="14">
        <v>1435</v>
      </c>
      <c r="F6372" s="14"/>
      <c r="G6372" s="14">
        <v>1</v>
      </c>
    </row>
    <row r="6373" spans="3:7" ht="45" x14ac:dyDescent="0.25">
      <c r="C6373" s="11">
        <v>43188</v>
      </c>
      <c r="D6373" s="4" t="s">
        <v>88</v>
      </c>
      <c r="E6373" s="12">
        <v>4277</v>
      </c>
      <c r="F6373" s="12"/>
      <c r="G6373" s="12">
        <v>1</v>
      </c>
    </row>
    <row r="6374" spans="3:7" ht="45" x14ac:dyDescent="0.25">
      <c r="C6374" s="13">
        <v>43188</v>
      </c>
      <c r="D6374" s="5" t="s">
        <v>89</v>
      </c>
      <c r="E6374" s="14">
        <v>155</v>
      </c>
      <c r="F6374" s="14"/>
      <c r="G6374" s="14">
        <v>1</v>
      </c>
    </row>
    <row r="6375" spans="3:7" x14ac:dyDescent="0.25">
      <c r="C6375" s="11">
        <v>43188</v>
      </c>
      <c r="D6375" s="4" t="s">
        <v>90</v>
      </c>
      <c r="E6375" s="12">
        <v>1467</v>
      </c>
      <c r="F6375" s="12"/>
      <c r="G6375" s="12">
        <v>1</v>
      </c>
    </row>
    <row r="6376" spans="3:7" x14ac:dyDescent="0.25">
      <c r="C6376" s="13">
        <v>43188</v>
      </c>
      <c r="D6376" s="5" t="s">
        <v>91</v>
      </c>
      <c r="E6376" s="14">
        <v>1465</v>
      </c>
      <c r="F6376" s="14"/>
      <c r="G6376" s="14">
        <v>1</v>
      </c>
    </row>
    <row r="6377" spans="3:7" ht="30" x14ac:dyDescent="0.25">
      <c r="C6377" s="11">
        <v>43188</v>
      </c>
      <c r="D6377" s="4" t="s">
        <v>92</v>
      </c>
      <c r="E6377" s="12">
        <v>1007</v>
      </c>
      <c r="F6377" s="12"/>
      <c r="G6377" s="12">
        <v>1</v>
      </c>
    </row>
    <row r="6378" spans="3:7" ht="30" x14ac:dyDescent="0.25">
      <c r="C6378" s="13">
        <v>43188</v>
      </c>
      <c r="D6378" s="5" t="s">
        <v>93</v>
      </c>
      <c r="E6378" s="14">
        <v>8949</v>
      </c>
      <c r="F6378" s="14"/>
      <c r="G6378" s="14">
        <v>10</v>
      </c>
    </row>
    <row r="6379" spans="3:7" ht="45" x14ac:dyDescent="0.25">
      <c r="C6379" s="11">
        <v>43188</v>
      </c>
      <c r="D6379" s="4" t="s">
        <v>94</v>
      </c>
      <c r="E6379" s="12">
        <v>289</v>
      </c>
      <c r="F6379" s="12"/>
      <c r="G6379" s="12">
        <v>3</v>
      </c>
    </row>
    <row r="6380" spans="3:7" ht="45" x14ac:dyDescent="0.25">
      <c r="C6380" s="13">
        <v>43188</v>
      </c>
      <c r="D6380" s="5" t="s">
        <v>19</v>
      </c>
      <c r="E6380" s="14">
        <v>5709</v>
      </c>
      <c r="F6380" s="14"/>
      <c r="G6380" s="14">
        <v>200</v>
      </c>
    </row>
    <row r="6381" spans="3:7" ht="60" x14ac:dyDescent="0.25">
      <c r="C6381" s="11">
        <v>43188</v>
      </c>
      <c r="D6381" s="4" t="s">
        <v>95</v>
      </c>
      <c r="E6381" s="12">
        <v>305</v>
      </c>
      <c r="F6381" s="12"/>
      <c r="G6381" s="12">
        <v>75</v>
      </c>
    </row>
    <row r="6382" spans="3:7" ht="30" x14ac:dyDescent="0.25">
      <c r="C6382" s="13">
        <v>43187</v>
      </c>
      <c r="D6382" s="5" t="s">
        <v>96</v>
      </c>
      <c r="E6382" s="14" t="s">
        <v>97</v>
      </c>
      <c r="F6382" s="14"/>
      <c r="G6382" s="14">
        <v>1</v>
      </c>
    </row>
    <row r="6383" spans="3:7" ht="45" x14ac:dyDescent="0.25">
      <c r="C6383" s="11">
        <v>43187</v>
      </c>
      <c r="D6383" s="4" t="s">
        <v>98</v>
      </c>
      <c r="E6383" s="12">
        <v>3629</v>
      </c>
      <c r="F6383" s="12"/>
      <c r="G6383" s="12">
        <v>1</v>
      </c>
    </row>
    <row r="6384" spans="3:7" ht="30" x14ac:dyDescent="0.25">
      <c r="C6384" s="13">
        <v>43187</v>
      </c>
      <c r="D6384" s="5" t="s">
        <v>99</v>
      </c>
      <c r="E6384" s="14">
        <v>4275</v>
      </c>
      <c r="F6384" s="14"/>
      <c r="G6384" s="14">
        <v>1</v>
      </c>
    </row>
    <row r="6385" spans="3:7" ht="30" x14ac:dyDescent="0.25">
      <c r="C6385" s="11">
        <v>43187</v>
      </c>
      <c r="D6385" s="4" t="s">
        <v>100</v>
      </c>
      <c r="E6385" s="12" t="s">
        <v>101</v>
      </c>
      <c r="F6385" s="12"/>
      <c r="G6385" s="12">
        <v>1</v>
      </c>
    </row>
    <row r="6386" spans="3:7" x14ac:dyDescent="0.25">
      <c r="C6386" s="13">
        <v>43187</v>
      </c>
      <c r="D6386" s="5" t="s">
        <v>83</v>
      </c>
      <c r="E6386" s="14">
        <v>842</v>
      </c>
      <c r="F6386" s="14"/>
      <c r="G6386" s="14">
        <v>1</v>
      </c>
    </row>
    <row r="6387" spans="3:7" ht="30" x14ac:dyDescent="0.25">
      <c r="C6387" s="11">
        <v>43187</v>
      </c>
      <c r="D6387" s="4" t="s">
        <v>102</v>
      </c>
      <c r="E6387" s="12">
        <v>919</v>
      </c>
      <c r="F6387" s="12"/>
      <c r="G6387" s="12">
        <v>1</v>
      </c>
    </row>
    <row r="6388" spans="3:7" x14ac:dyDescent="0.25">
      <c r="C6388" s="13">
        <v>43187</v>
      </c>
      <c r="D6388" s="5" t="s">
        <v>83</v>
      </c>
      <c r="E6388" s="14">
        <v>842</v>
      </c>
      <c r="F6388" s="14"/>
      <c r="G6388" s="14">
        <v>1</v>
      </c>
    </row>
    <row r="6389" spans="3:7" x14ac:dyDescent="0.25">
      <c r="C6389" s="11">
        <v>43187</v>
      </c>
      <c r="D6389" s="4" t="s">
        <v>103</v>
      </c>
      <c r="E6389" s="12">
        <v>7366</v>
      </c>
      <c r="F6389" s="12"/>
      <c r="G6389" s="12">
        <v>20</v>
      </c>
    </row>
    <row r="6390" spans="3:7" ht="60" x14ac:dyDescent="0.25">
      <c r="C6390" s="13">
        <v>43187</v>
      </c>
      <c r="D6390" s="5" t="s">
        <v>104</v>
      </c>
      <c r="E6390" s="14">
        <v>1613</v>
      </c>
      <c r="F6390" s="14"/>
      <c r="G6390" s="14">
        <v>150</v>
      </c>
    </row>
    <row r="6391" spans="3:7" ht="45" x14ac:dyDescent="0.25">
      <c r="C6391" s="11">
        <v>43187</v>
      </c>
      <c r="D6391" s="4" t="s">
        <v>105</v>
      </c>
      <c r="E6391" s="12">
        <v>1006</v>
      </c>
      <c r="F6391" s="12">
        <v>1</v>
      </c>
      <c r="G6391" s="12"/>
    </row>
    <row r="6392" spans="3:7" ht="30" x14ac:dyDescent="0.25">
      <c r="C6392" s="13">
        <v>43187</v>
      </c>
      <c r="D6392" s="5" t="s">
        <v>106</v>
      </c>
      <c r="E6392" s="14">
        <v>309</v>
      </c>
      <c r="F6392" s="14">
        <v>3</v>
      </c>
      <c r="G6392" s="14"/>
    </row>
    <row r="6393" spans="3:7" x14ac:dyDescent="0.25">
      <c r="C6393" s="11">
        <v>43187</v>
      </c>
      <c r="D6393" s="4" t="s">
        <v>107</v>
      </c>
      <c r="E6393" s="12">
        <v>7997</v>
      </c>
      <c r="F6393" s="12">
        <v>120</v>
      </c>
      <c r="G6393" s="12"/>
    </row>
    <row r="6394" spans="3:7" x14ac:dyDescent="0.25">
      <c r="C6394" s="13">
        <v>43187</v>
      </c>
      <c r="D6394" s="5" t="s">
        <v>60</v>
      </c>
      <c r="E6394" s="14">
        <v>7085</v>
      </c>
      <c r="F6394" s="14"/>
      <c r="G6394" s="14">
        <v>10</v>
      </c>
    </row>
    <row r="6395" spans="3:7" x14ac:dyDescent="0.25">
      <c r="C6395" s="11">
        <v>43187</v>
      </c>
      <c r="D6395" s="4" t="s">
        <v>60</v>
      </c>
      <c r="E6395" s="12">
        <v>7085</v>
      </c>
      <c r="F6395" s="12">
        <v>50</v>
      </c>
      <c r="G6395" s="12"/>
    </row>
    <row r="6396" spans="3:7" ht="30" x14ac:dyDescent="0.25">
      <c r="C6396" s="13">
        <v>43187</v>
      </c>
      <c r="D6396" s="5" t="s">
        <v>108</v>
      </c>
      <c r="E6396" s="14" t="s">
        <v>109</v>
      </c>
      <c r="F6396" s="14">
        <v>4</v>
      </c>
      <c r="G6396" s="14"/>
    </row>
    <row r="6397" spans="3:7" ht="30" x14ac:dyDescent="0.25">
      <c r="C6397" s="11">
        <v>43187</v>
      </c>
      <c r="D6397" s="4" t="s">
        <v>56</v>
      </c>
      <c r="E6397" s="12">
        <v>2270</v>
      </c>
      <c r="F6397" s="12"/>
      <c r="G6397" s="12">
        <v>10</v>
      </c>
    </row>
    <row r="6398" spans="3:7" ht="30" x14ac:dyDescent="0.25">
      <c r="C6398" s="13">
        <v>43187</v>
      </c>
      <c r="D6398" s="5" t="s">
        <v>56</v>
      </c>
      <c r="E6398" s="14">
        <v>2270</v>
      </c>
      <c r="F6398" s="14">
        <v>50</v>
      </c>
      <c r="G6398" s="14"/>
    </row>
    <row r="6399" spans="3:7" ht="30" x14ac:dyDescent="0.25">
      <c r="C6399" s="11">
        <v>43187</v>
      </c>
      <c r="D6399" s="4" t="s">
        <v>65</v>
      </c>
      <c r="E6399" s="12">
        <v>256</v>
      </c>
      <c r="F6399" s="12">
        <v>10</v>
      </c>
      <c r="G6399" s="12"/>
    </row>
    <row r="6400" spans="3:7" x14ac:dyDescent="0.25">
      <c r="C6400" s="13">
        <v>43187</v>
      </c>
      <c r="D6400" s="5" t="s">
        <v>110</v>
      </c>
      <c r="E6400" s="14">
        <v>8397</v>
      </c>
      <c r="F6400" s="14">
        <v>10</v>
      </c>
      <c r="G6400" s="14"/>
    </row>
    <row r="6401" spans="3:7" ht="30" x14ac:dyDescent="0.25">
      <c r="C6401" s="11">
        <v>43187</v>
      </c>
      <c r="D6401" s="4" t="s">
        <v>111</v>
      </c>
      <c r="E6401" s="12">
        <v>8214</v>
      </c>
      <c r="F6401" s="12">
        <v>197</v>
      </c>
      <c r="G6401" s="12"/>
    </row>
    <row r="6402" spans="3:7" x14ac:dyDescent="0.25">
      <c r="C6402" s="13">
        <v>43187</v>
      </c>
      <c r="D6402" s="5" t="s">
        <v>112</v>
      </c>
      <c r="E6402" s="14">
        <v>932</v>
      </c>
      <c r="F6402" s="14"/>
      <c r="G6402" s="14">
        <v>29</v>
      </c>
    </row>
    <row r="6403" spans="3:7" ht="30" x14ac:dyDescent="0.25">
      <c r="C6403" s="11">
        <v>43187</v>
      </c>
      <c r="D6403" s="4" t="s">
        <v>113</v>
      </c>
      <c r="E6403" s="12">
        <v>4377</v>
      </c>
      <c r="F6403" s="12">
        <v>688</v>
      </c>
      <c r="G6403" s="12"/>
    </row>
    <row r="6404" spans="3:7" ht="30" x14ac:dyDescent="0.25">
      <c r="C6404" s="13">
        <v>43187</v>
      </c>
      <c r="D6404" s="5" t="s">
        <v>114</v>
      </c>
      <c r="E6404" s="14">
        <v>7441</v>
      </c>
      <c r="F6404" s="14">
        <v>9</v>
      </c>
      <c r="G6404" s="14"/>
    </row>
    <row r="6405" spans="3:7" ht="30" x14ac:dyDescent="0.25">
      <c r="C6405" s="11">
        <v>43187</v>
      </c>
      <c r="D6405" s="4" t="s">
        <v>115</v>
      </c>
      <c r="E6405" s="12">
        <v>8093</v>
      </c>
      <c r="F6405" s="12">
        <v>1</v>
      </c>
      <c r="G6405" s="12"/>
    </row>
    <row r="6406" spans="3:7" x14ac:dyDescent="0.25">
      <c r="C6406" s="13">
        <v>43187</v>
      </c>
      <c r="D6406" s="5" t="s">
        <v>116</v>
      </c>
      <c r="E6406" s="14">
        <v>848</v>
      </c>
      <c r="F6406" s="14">
        <v>2000</v>
      </c>
      <c r="G6406" s="14"/>
    </row>
    <row r="6407" spans="3:7" x14ac:dyDescent="0.25">
      <c r="C6407" s="11">
        <v>43187</v>
      </c>
      <c r="D6407" s="4" t="s">
        <v>117</v>
      </c>
      <c r="E6407" s="12">
        <v>839</v>
      </c>
      <c r="F6407" s="12"/>
      <c r="G6407" s="12">
        <v>2000</v>
      </c>
    </row>
    <row r="6408" spans="3:7" ht="30" x14ac:dyDescent="0.25">
      <c r="C6408" s="13">
        <v>43187</v>
      </c>
      <c r="D6408" s="5" t="s">
        <v>118</v>
      </c>
      <c r="E6408" s="14">
        <v>4390</v>
      </c>
      <c r="F6408" s="14">
        <v>1900</v>
      </c>
      <c r="G6408" s="14"/>
    </row>
    <row r="6409" spans="3:7" ht="30" x14ac:dyDescent="0.25">
      <c r="C6409" s="11">
        <v>43187</v>
      </c>
      <c r="D6409" s="4" t="s">
        <v>119</v>
      </c>
      <c r="E6409" s="12">
        <v>4389</v>
      </c>
      <c r="F6409" s="12">
        <v>2500</v>
      </c>
      <c r="G6409" s="12"/>
    </row>
    <row r="6410" spans="3:7" x14ac:dyDescent="0.25">
      <c r="C6410" s="13">
        <v>43187</v>
      </c>
      <c r="D6410" s="5" t="s">
        <v>120</v>
      </c>
      <c r="E6410" s="14">
        <v>2188</v>
      </c>
      <c r="F6410" s="14">
        <v>250</v>
      </c>
      <c r="G6410" s="14"/>
    </row>
    <row r="6411" spans="3:7" ht="45" x14ac:dyDescent="0.25">
      <c r="C6411" s="11">
        <v>43187</v>
      </c>
      <c r="D6411" s="4" t="s">
        <v>69</v>
      </c>
      <c r="E6411" s="12">
        <v>9527</v>
      </c>
      <c r="F6411" s="12">
        <v>10</v>
      </c>
      <c r="G6411" s="12"/>
    </row>
    <row r="6412" spans="3:7" ht="75" x14ac:dyDescent="0.25">
      <c r="C6412" s="13">
        <v>43187</v>
      </c>
      <c r="D6412" s="5" t="s">
        <v>121</v>
      </c>
      <c r="E6412" s="14">
        <v>9528</v>
      </c>
      <c r="F6412" s="14"/>
      <c r="G6412" s="14">
        <v>1</v>
      </c>
    </row>
    <row r="6413" spans="3:7" ht="45" x14ac:dyDescent="0.25">
      <c r="C6413" s="11">
        <v>43187</v>
      </c>
      <c r="D6413" s="4" t="s">
        <v>122</v>
      </c>
      <c r="E6413" s="12">
        <v>2191</v>
      </c>
      <c r="F6413" s="12">
        <v>800</v>
      </c>
      <c r="G6413" s="12"/>
    </row>
    <row r="6414" spans="3:7" ht="30" x14ac:dyDescent="0.25">
      <c r="C6414" s="13">
        <v>43187</v>
      </c>
      <c r="D6414" s="5" t="s">
        <v>123</v>
      </c>
      <c r="E6414" s="14">
        <v>9170</v>
      </c>
      <c r="F6414" s="14"/>
      <c r="G6414" s="14">
        <v>2</v>
      </c>
    </row>
    <row r="6415" spans="3:7" ht="30" x14ac:dyDescent="0.25">
      <c r="C6415" s="11">
        <v>43187</v>
      </c>
      <c r="D6415" s="4" t="s">
        <v>54</v>
      </c>
      <c r="E6415" s="12">
        <v>7825</v>
      </c>
      <c r="F6415" s="12">
        <v>29</v>
      </c>
      <c r="G6415" s="12"/>
    </row>
    <row r="6416" spans="3:7" ht="45" x14ac:dyDescent="0.25">
      <c r="C6416" s="13">
        <v>43187</v>
      </c>
      <c r="D6416" s="5" t="s">
        <v>124</v>
      </c>
      <c r="E6416" s="14">
        <v>7681</v>
      </c>
      <c r="F6416" s="14"/>
      <c r="G6416" s="14">
        <v>1</v>
      </c>
    </row>
    <row r="6417" spans="3:7" ht="30" x14ac:dyDescent="0.25">
      <c r="C6417" s="11">
        <v>43187</v>
      </c>
      <c r="D6417" s="4" t="s">
        <v>125</v>
      </c>
      <c r="E6417" s="12">
        <v>4858</v>
      </c>
      <c r="F6417" s="12"/>
      <c r="G6417" s="12">
        <v>1</v>
      </c>
    </row>
    <row r="6418" spans="3:7" ht="30" x14ac:dyDescent="0.25">
      <c r="C6418" s="13">
        <v>43187</v>
      </c>
      <c r="D6418" s="5" t="s">
        <v>126</v>
      </c>
      <c r="E6418" s="14">
        <v>4738</v>
      </c>
      <c r="F6418" s="14"/>
      <c r="G6418" s="14">
        <v>10</v>
      </c>
    </row>
    <row r="6419" spans="3:7" x14ac:dyDescent="0.25">
      <c r="C6419" s="11">
        <v>43187</v>
      </c>
      <c r="D6419" s="4" t="s">
        <v>127</v>
      </c>
      <c r="E6419" s="12">
        <v>7360</v>
      </c>
      <c r="F6419" s="12"/>
      <c r="G6419" s="12">
        <v>2</v>
      </c>
    </row>
    <row r="6420" spans="3:7" x14ac:dyDescent="0.25">
      <c r="C6420" s="13">
        <v>43187</v>
      </c>
      <c r="D6420" s="5" t="s">
        <v>128</v>
      </c>
      <c r="E6420" s="14">
        <v>7358</v>
      </c>
      <c r="F6420" s="14"/>
      <c r="G6420" s="14">
        <v>1</v>
      </c>
    </row>
    <row r="6421" spans="3:7" ht="30" x14ac:dyDescent="0.25">
      <c r="C6421" s="11">
        <v>43187</v>
      </c>
      <c r="D6421" s="4" t="s">
        <v>129</v>
      </c>
      <c r="E6421" s="12">
        <v>4866</v>
      </c>
      <c r="F6421" s="12"/>
      <c r="G6421" s="12">
        <v>2</v>
      </c>
    </row>
    <row r="6422" spans="3:7" ht="30" x14ac:dyDescent="0.25">
      <c r="C6422" s="13">
        <v>43187</v>
      </c>
      <c r="D6422" s="5" t="s">
        <v>21</v>
      </c>
      <c r="E6422" s="14">
        <v>4864</v>
      </c>
      <c r="F6422" s="14">
        <v>6</v>
      </c>
      <c r="G6422" s="14"/>
    </row>
    <row r="6423" spans="3:7" ht="30" x14ac:dyDescent="0.25">
      <c r="C6423" s="11">
        <v>43187</v>
      </c>
      <c r="D6423" s="4" t="s">
        <v>52</v>
      </c>
      <c r="E6423" s="12">
        <v>4863</v>
      </c>
      <c r="F6423" s="12">
        <v>8</v>
      </c>
      <c r="G6423" s="12"/>
    </row>
    <row r="6424" spans="3:7" ht="30" x14ac:dyDescent="0.25">
      <c r="C6424" s="13">
        <v>43187</v>
      </c>
      <c r="D6424" s="5" t="s">
        <v>49</v>
      </c>
      <c r="E6424" s="14">
        <v>5082</v>
      </c>
      <c r="F6424" s="14">
        <v>2000</v>
      </c>
      <c r="G6424" s="14"/>
    </row>
    <row r="6425" spans="3:7" ht="45" x14ac:dyDescent="0.25">
      <c r="C6425" s="11">
        <v>43187</v>
      </c>
      <c r="D6425" s="4" t="s">
        <v>130</v>
      </c>
      <c r="E6425" s="12">
        <v>8563</v>
      </c>
      <c r="F6425" s="12"/>
      <c r="G6425" s="12">
        <v>7</v>
      </c>
    </row>
    <row r="6426" spans="3:7" ht="30" x14ac:dyDescent="0.25">
      <c r="C6426" s="13">
        <v>43187</v>
      </c>
      <c r="D6426" s="5" t="s">
        <v>131</v>
      </c>
      <c r="E6426" s="14">
        <v>8310</v>
      </c>
      <c r="F6426" s="14"/>
      <c r="G6426" s="14">
        <v>2</v>
      </c>
    </row>
    <row r="6427" spans="3:7" x14ac:dyDescent="0.25">
      <c r="C6427" s="11">
        <v>43187</v>
      </c>
      <c r="D6427" s="4" t="s">
        <v>132</v>
      </c>
      <c r="E6427" s="12">
        <v>5729</v>
      </c>
      <c r="F6427" s="12"/>
      <c r="G6427" s="12">
        <v>8000</v>
      </c>
    </row>
    <row r="6428" spans="3:7" x14ac:dyDescent="0.25">
      <c r="C6428" s="13">
        <v>43187</v>
      </c>
      <c r="D6428" s="5" t="s">
        <v>133</v>
      </c>
      <c r="E6428" s="14">
        <v>5728</v>
      </c>
      <c r="F6428" s="14"/>
      <c r="G6428" s="14">
        <v>8000</v>
      </c>
    </row>
    <row r="6429" spans="3:7" ht="30" x14ac:dyDescent="0.25">
      <c r="C6429" s="11">
        <v>43187</v>
      </c>
      <c r="D6429" s="4" t="s">
        <v>134</v>
      </c>
      <c r="E6429" s="12">
        <v>4634</v>
      </c>
      <c r="F6429" s="12"/>
      <c r="G6429" s="12">
        <v>2</v>
      </c>
    </row>
    <row r="6430" spans="3:7" ht="45" x14ac:dyDescent="0.25">
      <c r="C6430" s="13">
        <v>43187</v>
      </c>
      <c r="D6430" s="5" t="s">
        <v>135</v>
      </c>
      <c r="E6430" s="14">
        <v>4233</v>
      </c>
      <c r="F6430" s="14">
        <v>20</v>
      </c>
      <c r="G6430" s="14"/>
    </row>
    <row r="6431" spans="3:7" ht="45" x14ac:dyDescent="0.25">
      <c r="C6431" s="11">
        <v>43187</v>
      </c>
      <c r="D6431" s="4" t="s">
        <v>136</v>
      </c>
      <c r="E6431" s="12">
        <v>1448</v>
      </c>
      <c r="F6431" s="12">
        <v>4</v>
      </c>
      <c r="G6431" s="12"/>
    </row>
    <row r="6432" spans="3:7" ht="30" x14ac:dyDescent="0.25">
      <c r="C6432" s="13">
        <v>43187</v>
      </c>
      <c r="D6432" s="5" t="s">
        <v>50</v>
      </c>
      <c r="E6432" s="14">
        <v>1446</v>
      </c>
      <c r="F6432" s="14"/>
      <c r="G6432" s="14">
        <v>200</v>
      </c>
    </row>
    <row r="6433" spans="3:7" ht="30" x14ac:dyDescent="0.25">
      <c r="C6433" s="11">
        <v>43187</v>
      </c>
      <c r="D6433" s="4" t="s">
        <v>5</v>
      </c>
      <c r="E6433" s="12">
        <v>1445</v>
      </c>
      <c r="F6433" s="12"/>
      <c r="G6433" s="12">
        <v>2000</v>
      </c>
    </row>
    <row r="6434" spans="3:7" ht="30" x14ac:dyDescent="0.25">
      <c r="C6434" s="13">
        <v>43187</v>
      </c>
      <c r="D6434" s="5" t="s">
        <v>51</v>
      </c>
      <c r="E6434" s="14">
        <v>1444</v>
      </c>
      <c r="F6434" s="14"/>
      <c r="G6434" s="14">
        <v>100</v>
      </c>
    </row>
    <row r="6435" spans="3:7" ht="75" x14ac:dyDescent="0.25">
      <c r="C6435" s="11">
        <v>43187</v>
      </c>
      <c r="D6435" s="4" t="s">
        <v>137</v>
      </c>
      <c r="E6435" s="12">
        <v>8921</v>
      </c>
      <c r="F6435" s="12"/>
      <c r="G6435" s="12">
        <v>24</v>
      </c>
    </row>
    <row r="6436" spans="3:7" ht="30" x14ac:dyDescent="0.25">
      <c r="C6436" s="13">
        <v>43187</v>
      </c>
      <c r="D6436" s="5" t="s">
        <v>138</v>
      </c>
      <c r="E6436" s="14">
        <v>4874</v>
      </c>
      <c r="F6436" s="14">
        <v>485</v>
      </c>
      <c r="G6436" s="14"/>
    </row>
    <row r="6437" spans="3:7" ht="30" x14ac:dyDescent="0.25">
      <c r="C6437" s="11">
        <v>43187</v>
      </c>
      <c r="D6437" s="4" t="s">
        <v>139</v>
      </c>
      <c r="E6437" s="12">
        <v>3628</v>
      </c>
      <c r="F6437" s="12"/>
      <c r="G6437" s="12">
        <v>1</v>
      </c>
    </row>
    <row r="6438" spans="3:7" ht="45" x14ac:dyDescent="0.25">
      <c r="C6438" s="13">
        <v>43187</v>
      </c>
      <c r="D6438" s="5" t="s">
        <v>140</v>
      </c>
      <c r="E6438" s="14">
        <v>3622</v>
      </c>
      <c r="F6438" s="14">
        <v>7</v>
      </c>
      <c r="G6438" s="14"/>
    </row>
    <row r="6439" spans="3:7" ht="30" x14ac:dyDescent="0.25">
      <c r="C6439" s="11">
        <v>43187</v>
      </c>
      <c r="D6439" s="4" t="s">
        <v>141</v>
      </c>
      <c r="E6439" s="12">
        <v>1923</v>
      </c>
      <c r="F6439" s="12"/>
      <c r="G6439" s="12">
        <v>12</v>
      </c>
    </row>
    <row r="6440" spans="3:7" ht="30" x14ac:dyDescent="0.25">
      <c r="C6440" s="13">
        <v>43187</v>
      </c>
      <c r="D6440" s="5" t="s">
        <v>76</v>
      </c>
      <c r="E6440" s="14">
        <v>1429</v>
      </c>
      <c r="F6440" s="14"/>
      <c r="G6440" s="14">
        <v>3</v>
      </c>
    </row>
    <row r="6441" spans="3:7" ht="30" x14ac:dyDescent="0.25">
      <c r="C6441" s="11">
        <v>43187</v>
      </c>
      <c r="D6441" s="4" t="s">
        <v>77</v>
      </c>
      <c r="E6441" s="12">
        <v>1428</v>
      </c>
      <c r="F6441" s="12"/>
      <c r="G6441" s="12">
        <v>8</v>
      </c>
    </row>
    <row r="6442" spans="3:7" ht="30" x14ac:dyDescent="0.25">
      <c r="C6442" s="13">
        <v>43187</v>
      </c>
      <c r="D6442" s="5" t="s">
        <v>142</v>
      </c>
      <c r="E6442" s="14">
        <v>1426</v>
      </c>
      <c r="F6442" s="14">
        <v>1</v>
      </c>
      <c r="G6442" s="14"/>
    </row>
    <row r="6443" spans="3:7" x14ac:dyDescent="0.25">
      <c r="C6443" s="11">
        <v>43187</v>
      </c>
      <c r="D6443" s="4" t="s">
        <v>20</v>
      </c>
      <c r="E6443" s="12">
        <v>1335</v>
      </c>
      <c r="F6443" s="12"/>
      <c r="G6443" s="12">
        <v>4</v>
      </c>
    </row>
    <row r="6444" spans="3:7" ht="30" x14ac:dyDescent="0.25">
      <c r="C6444" s="13">
        <v>43187</v>
      </c>
      <c r="D6444" s="5" t="s">
        <v>143</v>
      </c>
      <c r="E6444" s="14">
        <v>1262</v>
      </c>
      <c r="F6444" s="14">
        <v>2</v>
      </c>
      <c r="G6444" s="14"/>
    </row>
    <row r="6445" spans="3:7" ht="30" x14ac:dyDescent="0.25">
      <c r="C6445" s="11">
        <v>43187</v>
      </c>
      <c r="D6445" s="4" t="s">
        <v>144</v>
      </c>
      <c r="E6445" s="12">
        <v>1261</v>
      </c>
      <c r="F6445" s="12">
        <v>1</v>
      </c>
      <c r="G6445" s="12"/>
    </row>
    <row r="6446" spans="3:7" ht="30" x14ac:dyDescent="0.25">
      <c r="C6446" s="13">
        <v>43187</v>
      </c>
      <c r="D6446" s="5" t="s">
        <v>145</v>
      </c>
      <c r="E6446" s="14">
        <v>911</v>
      </c>
      <c r="F6446" s="14"/>
      <c r="G6446" s="14">
        <v>37</v>
      </c>
    </row>
    <row r="6447" spans="3:7" x14ac:dyDescent="0.25">
      <c r="C6447" s="11">
        <v>43187</v>
      </c>
      <c r="D6447" s="4" t="s">
        <v>83</v>
      </c>
      <c r="E6447" s="12">
        <v>842</v>
      </c>
      <c r="F6447" s="12">
        <v>1940</v>
      </c>
      <c r="G6447" s="12"/>
    </row>
    <row r="6448" spans="3:7" ht="30" x14ac:dyDescent="0.25">
      <c r="C6448" s="13">
        <v>43187</v>
      </c>
      <c r="D6448" s="5" t="s">
        <v>75</v>
      </c>
      <c r="E6448" s="14">
        <v>658</v>
      </c>
      <c r="F6448" s="14">
        <v>18</v>
      </c>
      <c r="G6448" s="14"/>
    </row>
    <row r="6449" spans="3:7" x14ac:dyDescent="0.25">
      <c r="C6449" s="11">
        <v>43187</v>
      </c>
      <c r="D6449" s="4" t="s">
        <v>34</v>
      </c>
      <c r="E6449" s="12">
        <v>520</v>
      </c>
      <c r="F6449" s="12">
        <v>19</v>
      </c>
      <c r="G6449" s="12"/>
    </row>
    <row r="6450" spans="3:7" ht="45" x14ac:dyDescent="0.25">
      <c r="C6450" s="13">
        <v>43187</v>
      </c>
      <c r="D6450" s="5" t="s">
        <v>26</v>
      </c>
      <c r="E6450" s="14">
        <v>476</v>
      </c>
      <c r="F6450" s="14">
        <v>21</v>
      </c>
      <c r="G6450" s="14"/>
    </row>
    <row r="6451" spans="3:7" ht="30" x14ac:dyDescent="0.25">
      <c r="C6451" s="11">
        <v>43187</v>
      </c>
      <c r="D6451" s="4" t="s">
        <v>146</v>
      </c>
      <c r="E6451" s="12">
        <v>450</v>
      </c>
      <c r="F6451" s="12">
        <v>101</v>
      </c>
      <c r="G6451" s="12"/>
    </row>
    <row r="6452" spans="3:7" ht="45" x14ac:dyDescent="0.25">
      <c r="C6452" s="13">
        <v>43187</v>
      </c>
      <c r="D6452" s="5" t="s">
        <v>147</v>
      </c>
      <c r="E6452" s="14">
        <v>334</v>
      </c>
      <c r="F6452" s="14"/>
      <c r="G6452" s="14">
        <v>1</v>
      </c>
    </row>
    <row r="6453" spans="3:7" ht="45" x14ac:dyDescent="0.25">
      <c r="C6453" s="11">
        <v>43187</v>
      </c>
      <c r="D6453" s="4" t="s">
        <v>148</v>
      </c>
      <c r="E6453" s="12">
        <v>333</v>
      </c>
      <c r="F6453" s="12"/>
      <c r="G6453" s="12">
        <v>2</v>
      </c>
    </row>
    <row r="6454" spans="3:7" ht="45" x14ac:dyDescent="0.25">
      <c r="C6454" s="13">
        <v>43187</v>
      </c>
      <c r="D6454" s="5" t="s">
        <v>46</v>
      </c>
      <c r="E6454" s="14">
        <v>331</v>
      </c>
      <c r="F6454" s="14"/>
      <c r="G6454" s="14">
        <v>4</v>
      </c>
    </row>
    <row r="6455" spans="3:7" ht="45" x14ac:dyDescent="0.25">
      <c r="C6455" s="11">
        <v>43187</v>
      </c>
      <c r="D6455" s="4" t="s">
        <v>45</v>
      </c>
      <c r="E6455" s="12">
        <v>151</v>
      </c>
      <c r="F6455" s="12"/>
      <c r="G6455" s="12">
        <v>5</v>
      </c>
    </row>
    <row r="6456" spans="3:7" x14ac:dyDescent="0.25">
      <c r="C6456" s="13">
        <v>43187</v>
      </c>
      <c r="D6456" s="5" t="s">
        <v>149</v>
      </c>
      <c r="E6456" s="14">
        <v>7979</v>
      </c>
      <c r="F6456" s="14"/>
      <c r="G6456" s="14">
        <v>4</v>
      </c>
    </row>
    <row r="6457" spans="3:7" x14ac:dyDescent="0.25">
      <c r="C6457" s="11">
        <v>43187</v>
      </c>
      <c r="D6457" s="4" t="s">
        <v>150</v>
      </c>
      <c r="E6457" s="12">
        <v>7977</v>
      </c>
      <c r="F6457" s="12"/>
      <c r="G6457" s="12">
        <v>3</v>
      </c>
    </row>
    <row r="6458" spans="3:7" ht="45" x14ac:dyDescent="0.25">
      <c r="C6458" s="13">
        <v>43187</v>
      </c>
      <c r="D6458" s="5" t="s">
        <v>70</v>
      </c>
      <c r="E6458" s="14">
        <v>5112</v>
      </c>
      <c r="F6458" s="14">
        <v>5</v>
      </c>
      <c r="G6458" s="14"/>
    </row>
    <row r="6459" spans="3:7" ht="60" x14ac:dyDescent="0.25">
      <c r="C6459" s="11">
        <v>43187</v>
      </c>
      <c r="D6459" s="4" t="s">
        <v>151</v>
      </c>
      <c r="E6459" s="12">
        <v>5064</v>
      </c>
      <c r="F6459" s="12">
        <v>11</v>
      </c>
      <c r="G6459" s="12"/>
    </row>
    <row r="6460" spans="3:7" ht="30" x14ac:dyDescent="0.25">
      <c r="C6460" s="13">
        <v>43187</v>
      </c>
      <c r="D6460" s="5" t="s">
        <v>23</v>
      </c>
      <c r="E6460" s="14">
        <v>4892</v>
      </c>
      <c r="F6460" s="14"/>
      <c r="G6460" s="14">
        <v>1</v>
      </c>
    </row>
    <row r="6461" spans="3:7" ht="30" x14ac:dyDescent="0.25">
      <c r="C6461" s="11">
        <v>43187</v>
      </c>
      <c r="D6461" s="4" t="s">
        <v>152</v>
      </c>
      <c r="E6461" s="12">
        <v>4280</v>
      </c>
      <c r="F6461" s="12"/>
      <c r="G6461" s="12">
        <v>1</v>
      </c>
    </row>
    <row r="6462" spans="3:7" ht="45" x14ac:dyDescent="0.25">
      <c r="C6462" s="13">
        <v>43187</v>
      </c>
      <c r="D6462" s="5" t="s">
        <v>153</v>
      </c>
      <c r="E6462" s="14">
        <v>4278</v>
      </c>
      <c r="F6462" s="14">
        <v>1</v>
      </c>
      <c r="G6462" s="14"/>
    </row>
    <row r="6463" spans="3:7" ht="30" x14ac:dyDescent="0.25">
      <c r="C6463" s="11">
        <v>43187</v>
      </c>
      <c r="D6463" s="4" t="s">
        <v>99</v>
      </c>
      <c r="E6463" s="12">
        <v>4275</v>
      </c>
      <c r="F6463" s="12"/>
      <c r="G6463" s="12">
        <v>1</v>
      </c>
    </row>
    <row r="6464" spans="3:7" ht="60" x14ac:dyDescent="0.25">
      <c r="C6464" s="13">
        <v>43187</v>
      </c>
      <c r="D6464" s="5" t="s">
        <v>154</v>
      </c>
      <c r="E6464" s="14">
        <v>3002</v>
      </c>
      <c r="F6464" s="14">
        <v>3</v>
      </c>
      <c r="G6464" s="14"/>
    </row>
    <row r="6465" spans="3:7" ht="60" x14ac:dyDescent="0.25">
      <c r="C6465" s="11">
        <v>43187</v>
      </c>
      <c r="D6465" s="4" t="s">
        <v>72</v>
      </c>
      <c r="E6465" s="12">
        <v>3001</v>
      </c>
      <c r="F6465" s="12"/>
      <c r="G6465" s="12">
        <v>3</v>
      </c>
    </row>
    <row r="6466" spans="3:7" ht="30" x14ac:dyDescent="0.25">
      <c r="C6466" s="13">
        <v>43187</v>
      </c>
      <c r="D6466" s="5" t="s">
        <v>87</v>
      </c>
      <c r="E6466" s="14">
        <v>2221</v>
      </c>
      <c r="F6466" s="14"/>
      <c r="G6466" s="14">
        <v>1</v>
      </c>
    </row>
    <row r="6467" spans="3:7" ht="30" x14ac:dyDescent="0.25">
      <c r="C6467" s="11">
        <v>43187</v>
      </c>
      <c r="D6467" s="4" t="s">
        <v>155</v>
      </c>
      <c r="E6467" s="12">
        <v>1663</v>
      </c>
      <c r="F6467" s="12"/>
      <c r="G6467" s="12">
        <v>1</v>
      </c>
    </row>
    <row r="6468" spans="3:7" ht="45" x14ac:dyDescent="0.25">
      <c r="C6468" s="13">
        <v>43187</v>
      </c>
      <c r="D6468" s="5" t="s">
        <v>156</v>
      </c>
      <c r="E6468" s="14">
        <v>1470</v>
      </c>
      <c r="F6468" s="14"/>
      <c r="G6468" s="14">
        <v>1</v>
      </c>
    </row>
    <row r="6469" spans="3:7" x14ac:dyDescent="0.25">
      <c r="C6469" s="11">
        <v>43187</v>
      </c>
      <c r="D6469" s="4" t="s">
        <v>90</v>
      </c>
      <c r="E6469" s="12">
        <v>1467</v>
      </c>
      <c r="F6469" s="12"/>
      <c r="G6469" s="12">
        <v>1</v>
      </c>
    </row>
    <row r="6470" spans="3:7" ht="30" x14ac:dyDescent="0.25">
      <c r="C6470" s="13">
        <v>43187</v>
      </c>
      <c r="D6470" s="5" t="s">
        <v>71</v>
      </c>
      <c r="E6470" s="14">
        <v>1435</v>
      </c>
      <c r="F6470" s="14"/>
      <c r="G6470" s="14">
        <v>2</v>
      </c>
    </row>
    <row r="6471" spans="3:7" ht="45" x14ac:dyDescent="0.25">
      <c r="C6471" s="11">
        <v>43187</v>
      </c>
      <c r="D6471" s="4" t="s">
        <v>105</v>
      </c>
      <c r="E6471" s="12">
        <v>1006</v>
      </c>
      <c r="F6471" s="12"/>
      <c r="G6471" s="12">
        <v>1</v>
      </c>
    </row>
    <row r="6472" spans="3:7" ht="30" x14ac:dyDescent="0.25">
      <c r="C6472" s="13">
        <v>43187</v>
      </c>
      <c r="D6472" s="5" t="s">
        <v>157</v>
      </c>
      <c r="E6472" s="14">
        <v>918</v>
      </c>
      <c r="F6472" s="14"/>
      <c r="G6472" s="14">
        <v>1</v>
      </c>
    </row>
    <row r="6473" spans="3:7" ht="30" x14ac:dyDescent="0.25">
      <c r="C6473" s="11">
        <v>43187</v>
      </c>
      <c r="D6473" s="4" t="s">
        <v>158</v>
      </c>
      <c r="E6473" s="12">
        <v>917</v>
      </c>
      <c r="F6473" s="12"/>
      <c r="G6473" s="12">
        <v>8</v>
      </c>
    </row>
    <row r="6474" spans="3:7" ht="30" x14ac:dyDescent="0.25">
      <c r="C6474" s="13">
        <v>43187</v>
      </c>
      <c r="D6474" s="5" t="s">
        <v>159</v>
      </c>
      <c r="E6474" s="14">
        <v>819</v>
      </c>
      <c r="F6474" s="14"/>
      <c r="G6474" s="14">
        <v>10</v>
      </c>
    </row>
    <row r="6475" spans="3:7" x14ac:dyDescent="0.25">
      <c r="C6475" s="11">
        <v>43187</v>
      </c>
      <c r="D6475" s="4" t="s">
        <v>160</v>
      </c>
      <c r="E6475" s="12">
        <v>889</v>
      </c>
      <c r="F6475" s="12"/>
      <c r="G6475" s="12">
        <v>1</v>
      </c>
    </row>
    <row r="6476" spans="3:7" ht="45" x14ac:dyDescent="0.25">
      <c r="C6476" s="13">
        <v>43187</v>
      </c>
      <c r="D6476" s="5" t="s">
        <v>161</v>
      </c>
      <c r="E6476" s="14">
        <v>588</v>
      </c>
      <c r="F6476" s="14"/>
      <c r="G6476" s="14">
        <v>1</v>
      </c>
    </row>
    <row r="6477" spans="3:7" ht="30" x14ac:dyDescent="0.25">
      <c r="C6477" s="11">
        <v>43187</v>
      </c>
      <c r="D6477" s="4" t="s">
        <v>106</v>
      </c>
      <c r="E6477" s="12">
        <v>309</v>
      </c>
      <c r="F6477" s="12"/>
      <c r="G6477" s="12">
        <v>3</v>
      </c>
    </row>
    <row r="6478" spans="3:7" ht="30" x14ac:dyDescent="0.25">
      <c r="C6478" s="13">
        <v>43187</v>
      </c>
      <c r="D6478" s="5" t="s">
        <v>162</v>
      </c>
      <c r="E6478" s="14" t="s">
        <v>163</v>
      </c>
      <c r="F6478" s="14"/>
      <c r="G6478" s="14">
        <v>1</v>
      </c>
    </row>
    <row r="6479" spans="3:7" ht="30" x14ac:dyDescent="0.25">
      <c r="C6479" s="11">
        <v>43187</v>
      </c>
      <c r="D6479" s="4" t="s">
        <v>164</v>
      </c>
      <c r="E6479" s="12" t="s">
        <v>165</v>
      </c>
      <c r="F6479" s="12"/>
      <c r="G6479" s="12">
        <v>1</v>
      </c>
    </row>
    <row r="6480" spans="3:7" x14ac:dyDescent="0.25">
      <c r="C6480" s="13">
        <v>43187</v>
      </c>
      <c r="D6480" s="5" t="s">
        <v>110</v>
      </c>
      <c r="E6480" s="14">
        <v>8397</v>
      </c>
      <c r="F6480" s="14"/>
      <c r="G6480" s="14">
        <v>10</v>
      </c>
    </row>
    <row r="6481" spans="3:7" ht="30" x14ac:dyDescent="0.25">
      <c r="C6481" s="11">
        <v>43187</v>
      </c>
      <c r="D6481" s="4" t="s">
        <v>166</v>
      </c>
      <c r="E6481" s="12">
        <v>822</v>
      </c>
      <c r="F6481" s="12"/>
      <c r="G6481" s="12">
        <v>1</v>
      </c>
    </row>
    <row r="6482" spans="3:7" ht="30" x14ac:dyDescent="0.25">
      <c r="C6482" s="13">
        <v>43187</v>
      </c>
      <c r="D6482" s="5" t="s">
        <v>54</v>
      </c>
      <c r="E6482" s="14">
        <v>7825</v>
      </c>
      <c r="F6482" s="14"/>
      <c r="G6482" s="14">
        <v>1</v>
      </c>
    </row>
    <row r="6483" spans="3:7" ht="45" x14ac:dyDescent="0.25">
      <c r="C6483" s="11">
        <v>43187</v>
      </c>
      <c r="D6483" s="4" t="s">
        <v>55</v>
      </c>
      <c r="E6483" s="12">
        <v>8385</v>
      </c>
      <c r="F6483" s="12"/>
      <c r="G6483" s="12">
        <v>1</v>
      </c>
    </row>
    <row r="6484" spans="3:7" ht="30" x14ac:dyDescent="0.25">
      <c r="C6484" s="13">
        <v>43187</v>
      </c>
      <c r="D6484" s="5" t="s">
        <v>57</v>
      </c>
      <c r="E6484" s="14">
        <v>8825</v>
      </c>
      <c r="F6484" s="14"/>
      <c r="G6484" s="14">
        <v>3</v>
      </c>
    </row>
    <row r="6485" spans="3:7" ht="30" x14ac:dyDescent="0.25">
      <c r="C6485" s="11">
        <v>43187</v>
      </c>
      <c r="D6485" s="4" t="s">
        <v>59</v>
      </c>
      <c r="E6485" s="12">
        <v>8823</v>
      </c>
      <c r="F6485" s="12"/>
      <c r="G6485" s="12">
        <v>2</v>
      </c>
    </row>
    <row r="6486" spans="3:7" ht="45" x14ac:dyDescent="0.25">
      <c r="C6486" s="13">
        <v>43187</v>
      </c>
      <c r="D6486" s="5" t="s">
        <v>35</v>
      </c>
      <c r="E6486" s="14">
        <v>4911</v>
      </c>
      <c r="F6486" s="14"/>
      <c r="G6486" s="14">
        <v>10</v>
      </c>
    </row>
    <row r="6487" spans="3:7" ht="30" x14ac:dyDescent="0.25">
      <c r="C6487" s="11">
        <v>43187</v>
      </c>
      <c r="D6487" s="4" t="s">
        <v>62</v>
      </c>
      <c r="E6487" s="12">
        <v>1661</v>
      </c>
      <c r="F6487" s="12"/>
      <c r="G6487" s="12">
        <v>4</v>
      </c>
    </row>
    <row r="6488" spans="3:7" ht="30" x14ac:dyDescent="0.25">
      <c r="C6488" s="13">
        <v>43187</v>
      </c>
      <c r="D6488" s="5" t="s">
        <v>25</v>
      </c>
      <c r="E6488" s="14">
        <v>238</v>
      </c>
      <c r="F6488" s="14"/>
      <c r="G6488" s="14">
        <v>1</v>
      </c>
    </row>
    <row r="6489" spans="3:7" ht="30" x14ac:dyDescent="0.25">
      <c r="C6489" s="11">
        <v>43187</v>
      </c>
      <c r="D6489" s="4" t="s">
        <v>32</v>
      </c>
      <c r="E6489" s="12">
        <v>4523</v>
      </c>
      <c r="F6489" s="12"/>
      <c r="G6489" s="12">
        <v>15</v>
      </c>
    </row>
    <row r="6490" spans="3:7" ht="30" x14ac:dyDescent="0.25">
      <c r="C6490" s="13">
        <v>43187</v>
      </c>
      <c r="D6490" s="5" t="s">
        <v>167</v>
      </c>
      <c r="E6490" s="14">
        <v>1587</v>
      </c>
      <c r="F6490" s="14"/>
      <c r="G6490" s="14">
        <v>2</v>
      </c>
    </row>
    <row r="6491" spans="3:7" x14ac:dyDescent="0.25">
      <c r="C6491" s="11">
        <v>43187</v>
      </c>
      <c r="D6491" s="4" t="s">
        <v>63</v>
      </c>
      <c r="E6491" s="12">
        <v>268</v>
      </c>
      <c r="F6491" s="12"/>
      <c r="G6491" s="12">
        <v>1</v>
      </c>
    </row>
    <row r="6492" spans="3:7" ht="30" x14ac:dyDescent="0.25">
      <c r="C6492" s="13">
        <v>43187</v>
      </c>
      <c r="D6492" s="5" t="s">
        <v>168</v>
      </c>
      <c r="E6492" s="14">
        <v>700</v>
      </c>
      <c r="F6492" s="14"/>
      <c r="G6492" s="14">
        <v>4</v>
      </c>
    </row>
    <row r="6493" spans="3:7" ht="45" x14ac:dyDescent="0.25">
      <c r="C6493" s="11">
        <v>43187</v>
      </c>
      <c r="D6493" s="4" t="s">
        <v>64</v>
      </c>
      <c r="E6493" s="12">
        <v>7623</v>
      </c>
      <c r="F6493" s="12"/>
      <c r="G6493" s="12">
        <v>6</v>
      </c>
    </row>
    <row r="6494" spans="3:7" ht="45" x14ac:dyDescent="0.25">
      <c r="C6494" s="13">
        <v>43187</v>
      </c>
      <c r="D6494" s="5" t="s">
        <v>89</v>
      </c>
      <c r="E6494" s="14">
        <v>155</v>
      </c>
      <c r="F6494" s="14"/>
      <c r="G6494" s="14">
        <v>1</v>
      </c>
    </row>
    <row r="6495" spans="3:7" x14ac:dyDescent="0.25">
      <c r="C6495" s="11">
        <v>43187</v>
      </c>
      <c r="D6495" s="4" t="s">
        <v>83</v>
      </c>
      <c r="E6495" s="12">
        <v>842</v>
      </c>
      <c r="F6495" s="12"/>
      <c r="G6495" s="12">
        <v>1</v>
      </c>
    </row>
    <row r="6496" spans="3:7" x14ac:dyDescent="0.25">
      <c r="C6496" s="13">
        <v>43186</v>
      </c>
      <c r="D6496" s="5" t="s">
        <v>169</v>
      </c>
      <c r="E6496" s="14">
        <v>3104</v>
      </c>
      <c r="F6496" s="14"/>
      <c r="G6496" s="14">
        <v>1</v>
      </c>
    </row>
    <row r="6497" spans="3:7" ht="30" x14ac:dyDescent="0.25">
      <c r="C6497" s="11">
        <v>43186</v>
      </c>
      <c r="D6497" s="4" t="s">
        <v>66</v>
      </c>
      <c r="E6497" s="12">
        <v>2234</v>
      </c>
      <c r="F6497" s="12"/>
      <c r="G6497" s="12">
        <v>1</v>
      </c>
    </row>
    <row r="6498" spans="3:7" x14ac:dyDescent="0.25">
      <c r="C6498" s="13">
        <v>43186</v>
      </c>
      <c r="D6498" s="5" t="s">
        <v>170</v>
      </c>
      <c r="E6498" s="14">
        <v>1906</v>
      </c>
      <c r="F6498" s="14"/>
      <c r="G6498" s="14">
        <v>1</v>
      </c>
    </row>
    <row r="6499" spans="3:7" ht="30" x14ac:dyDescent="0.25">
      <c r="C6499" s="11">
        <v>43186</v>
      </c>
      <c r="D6499" s="4" t="s">
        <v>77</v>
      </c>
      <c r="E6499" s="12">
        <v>1428</v>
      </c>
      <c r="F6499" s="12"/>
      <c r="G6499" s="12">
        <v>6</v>
      </c>
    </row>
    <row r="6500" spans="3:7" ht="30" x14ac:dyDescent="0.25">
      <c r="C6500" s="13">
        <v>43186</v>
      </c>
      <c r="D6500" s="5" t="s">
        <v>171</v>
      </c>
      <c r="E6500" s="14" t="s">
        <v>172</v>
      </c>
      <c r="F6500" s="14"/>
      <c r="G6500" s="14">
        <v>1</v>
      </c>
    </row>
    <row r="6501" spans="3:7" ht="30" x14ac:dyDescent="0.25">
      <c r="C6501" s="11">
        <v>43186</v>
      </c>
      <c r="D6501" s="4" t="s">
        <v>100</v>
      </c>
      <c r="E6501" s="12" t="s">
        <v>101</v>
      </c>
      <c r="F6501" s="12"/>
      <c r="G6501" s="12">
        <v>1</v>
      </c>
    </row>
    <row r="6502" spans="3:7" ht="30" x14ac:dyDescent="0.25">
      <c r="C6502" s="13">
        <v>43186</v>
      </c>
      <c r="D6502" s="5" t="s">
        <v>126</v>
      </c>
      <c r="E6502" s="14">
        <v>4738</v>
      </c>
      <c r="F6502" s="14"/>
      <c r="G6502" s="14">
        <v>1</v>
      </c>
    </row>
    <row r="6503" spans="3:7" ht="45" x14ac:dyDescent="0.25">
      <c r="C6503" s="11">
        <v>43186</v>
      </c>
      <c r="D6503" s="4" t="s">
        <v>41</v>
      </c>
      <c r="E6503" s="12">
        <v>765</v>
      </c>
      <c r="F6503" s="12"/>
      <c r="G6503" s="12">
        <v>1</v>
      </c>
    </row>
    <row r="6504" spans="3:7" ht="30" x14ac:dyDescent="0.25">
      <c r="C6504" s="13">
        <v>43186</v>
      </c>
      <c r="D6504" s="5" t="s">
        <v>33</v>
      </c>
      <c r="E6504" s="14">
        <v>392</v>
      </c>
      <c r="F6504" s="14"/>
      <c r="G6504" s="14">
        <v>1</v>
      </c>
    </row>
    <row r="6505" spans="3:7" ht="45" x14ac:dyDescent="0.25">
      <c r="C6505" s="11">
        <v>43186</v>
      </c>
      <c r="D6505" s="4" t="s">
        <v>173</v>
      </c>
      <c r="E6505" s="12">
        <v>1595</v>
      </c>
      <c r="F6505" s="12"/>
      <c r="G6505" s="12">
        <v>50</v>
      </c>
    </row>
    <row r="6506" spans="3:7" ht="30" x14ac:dyDescent="0.25">
      <c r="C6506" s="13">
        <v>43186</v>
      </c>
      <c r="D6506" s="5" t="s">
        <v>65</v>
      </c>
      <c r="E6506" s="14">
        <v>256</v>
      </c>
      <c r="F6506" s="14"/>
      <c r="G6506" s="14">
        <v>1</v>
      </c>
    </row>
    <row r="6507" spans="3:7" ht="30" x14ac:dyDescent="0.25">
      <c r="C6507" s="11">
        <v>43186</v>
      </c>
      <c r="D6507" s="4" t="s">
        <v>174</v>
      </c>
      <c r="E6507" s="12">
        <v>1303</v>
      </c>
      <c r="F6507" s="12">
        <v>1000</v>
      </c>
      <c r="G6507" s="12"/>
    </row>
    <row r="6508" spans="3:7" ht="45" x14ac:dyDescent="0.25">
      <c r="C6508" s="13">
        <v>43186</v>
      </c>
      <c r="D6508" s="5" t="s">
        <v>175</v>
      </c>
      <c r="E6508" s="14">
        <v>1602</v>
      </c>
      <c r="F6508" s="14">
        <v>300</v>
      </c>
      <c r="G6508" s="14"/>
    </row>
    <row r="6509" spans="3:7" ht="45" x14ac:dyDescent="0.25">
      <c r="C6509" s="11">
        <v>43186</v>
      </c>
      <c r="D6509" s="4" t="s">
        <v>176</v>
      </c>
      <c r="E6509" s="12">
        <v>1596</v>
      </c>
      <c r="F6509" s="12">
        <v>500</v>
      </c>
      <c r="G6509" s="12"/>
    </row>
    <row r="6510" spans="3:7" ht="60" x14ac:dyDescent="0.25">
      <c r="C6510" s="13">
        <v>43186</v>
      </c>
      <c r="D6510" s="5" t="s">
        <v>177</v>
      </c>
      <c r="E6510" s="14">
        <v>1604</v>
      </c>
      <c r="F6510" s="14">
        <v>25</v>
      </c>
      <c r="G6510" s="14"/>
    </row>
    <row r="6511" spans="3:7" ht="60" x14ac:dyDescent="0.25">
      <c r="C6511" s="11">
        <v>43186</v>
      </c>
      <c r="D6511" s="4" t="s">
        <v>95</v>
      </c>
      <c r="E6511" s="12">
        <v>305</v>
      </c>
      <c r="F6511" s="12">
        <v>200</v>
      </c>
      <c r="G6511" s="12"/>
    </row>
    <row r="6512" spans="3:7" ht="30" x14ac:dyDescent="0.25">
      <c r="C6512" s="13">
        <v>43186</v>
      </c>
      <c r="D6512" s="5" t="s">
        <v>178</v>
      </c>
      <c r="E6512" s="14" t="s">
        <v>179</v>
      </c>
      <c r="F6512" s="14"/>
      <c r="G6512" s="14">
        <v>1</v>
      </c>
    </row>
    <row r="6513" spans="3:7" ht="30" x14ac:dyDescent="0.25">
      <c r="C6513" s="11">
        <v>43186</v>
      </c>
      <c r="D6513" s="4" t="s">
        <v>180</v>
      </c>
      <c r="E6513" s="12" t="s">
        <v>181</v>
      </c>
      <c r="F6513" s="12">
        <v>1</v>
      </c>
      <c r="G6513" s="12"/>
    </row>
    <row r="6514" spans="3:7" ht="30" x14ac:dyDescent="0.25">
      <c r="C6514" s="13">
        <v>43186</v>
      </c>
      <c r="D6514" s="5" t="s">
        <v>182</v>
      </c>
      <c r="E6514" s="14" t="s">
        <v>183</v>
      </c>
      <c r="F6514" s="14"/>
      <c r="G6514" s="14">
        <v>1</v>
      </c>
    </row>
    <row r="6515" spans="3:7" ht="30" x14ac:dyDescent="0.25">
      <c r="C6515" s="11">
        <v>43186</v>
      </c>
      <c r="D6515" s="4" t="s">
        <v>182</v>
      </c>
      <c r="E6515" s="12" t="s">
        <v>183</v>
      </c>
      <c r="F6515" s="12">
        <v>1</v>
      </c>
      <c r="G6515" s="12"/>
    </row>
    <row r="6516" spans="3:7" ht="30" x14ac:dyDescent="0.25">
      <c r="C6516" s="13">
        <v>43186</v>
      </c>
      <c r="D6516" s="5" t="s">
        <v>65</v>
      </c>
      <c r="E6516" s="14">
        <v>256</v>
      </c>
      <c r="F6516" s="14">
        <v>10</v>
      </c>
      <c r="G6516" s="14"/>
    </row>
    <row r="6517" spans="3:7" ht="45" x14ac:dyDescent="0.25">
      <c r="C6517" s="11">
        <v>43186</v>
      </c>
      <c r="D6517" s="4" t="s">
        <v>184</v>
      </c>
      <c r="E6517" s="12">
        <v>4905</v>
      </c>
      <c r="F6517" s="12">
        <v>30</v>
      </c>
      <c r="G6517" s="12"/>
    </row>
    <row r="6518" spans="3:7" ht="30" x14ac:dyDescent="0.25">
      <c r="C6518" s="13">
        <v>43186</v>
      </c>
      <c r="D6518" s="5" t="s">
        <v>87</v>
      </c>
      <c r="E6518" s="14">
        <v>2221</v>
      </c>
      <c r="F6518" s="14"/>
      <c r="G6518" s="14">
        <v>3</v>
      </c>
    </row>
    <row r="6519" spans="3:7" ht="30" x14ac:dyDescent="0.25">
      <c r="C6519" s="11">
        <v>43186</v>
      </c>
      <c r="D6519" s="4" t="s">
        <v>66</v>
      </c>
      <c r="E6519" s="12">
        <v>2234</v>
      </c>
      <c r="F6519" s="12"/>
      <c r="G6519" s="12">
        <v>1</v>
      </c>
    </row>
    <row r="6520" spans="3:7" ht="30" x14ac:dyDescent="0.25">
      <c r="C6520" s="13">
        <v>43186</v>
      </c>
      <c r="D6520" s="5" t="s">
        <v>152</v>
      </c>
      <c r="E6520" s="14">
        <v>4280</v>
      </c>
      <c r="F6520" s="14"/>
      <c r="G6520" s="14">
        <v>1</v>
      </c>
    </row>
    <row r="6521" spans="3:7" ht="45" x14ac:dyDescent="0.25">
      <c r="C6521" s="11">
        <v>43186</v>
      </c>
      <c r="D6521" s="4" t="s">
        <v>88</v>
      </c>
      <c r="E6521" s="12">
        <v>4277</v>
      </c>
      <c r="F6521" s="12"/>
      <c r="G6521" s="12">
        <v>2</v>
      </c>
    </row>
    <row r="6522" spans="3:7" ht="30" x14ac:dyDescent="0.25">
      <c r="C6522" s="13">
        <v>43186</v>
      </c>
      <c r="D6522" s="5" t="s">
        <v>49</v>
      </c>
      <c r="E6522" s="14">
        <v>5082</v>
      </c>
      <c r="F6522" s="14">
        <v>2000</v>
      </c>
      <c r="G6522" s="14"/>
    </row>
    <row r="6523" spans="3:7" ht="60" x14ac:dyDescent="0.25">
      <c r="C6523" s="11">
        <v>43186</v>
      </c>
      <c r="D6523" s="4" t="s">
        <v>185</v>
      </c>
      <c r="E6523" s="12">
        <v>1616</v>
      </c>
      <c r="F6523" s="12"/>
      <c r="G6523" s="12">
        <v>200</v>
      </c>
    </row>
    <row r="6524" spans="3:7" ht="30" x14ac:dyDescent="0.25">
      <c r="C6524" s="13">
        <v>43186</v>
      </c>
      <c r="D6524" s="5" t="s">
        <v>65</v>
      </c>
      <c r="E6524" s="14">
        <v>256</v>
      </c>
      <c r="F6524" s="14"/>
      <c r="G6524" s="14">
        <v>2</v>
      </c>
    </row>
    <row r="6525" spans="3:7" ht="30" x14ac:dyDescent="0.25">
      <c r="C6525" s="11">
        <v>43186</v>
      </c>
      <c r="D6525" s="4" t="s">
        <v>18</v>
      </c>
      <c r="E6525" s="12">
        <v>726</v>
      </c>
      <c r="F6525" s="12"/>
      <c r="G6525" s="12">
        <v>1</v>
      </c>
    </row>
    <row r="6526" spans="3:7" ht="30" x14ac:dyDescent="0.25">
      <c r="C6526" s="13">
        <v>43186</v>
      </c>
      <c r="D6526" s="5" t="s">
        <v>186</v>
      </c>
      <c r="E6526" s="14">
        <v>8464</v>
      </c>
      <c r="F6526" s="14"/>
      <c r="G6526" s="14">
        <v>5</v>
      </c>
    </row>
    <row r="6527" spans="3:7" x14ac:dyDescent="0.25">
      <c r="C6527" s="11">
        <v>43186</v>
      </c>
      <c r="D6527" s="4" t="s">
        <v>83</v>
      </c>
      <c r="E6527" s="12">
        <v>842</v>
      </c>
      <c r="F6527" s="12"/>
      <c r="G6527" s="12">
        <v>2</v>
      </c>
    </row>
    <row r="6528" spans="3:7" ht="30" x14ac:dyDescent="0.25">
      <c r="C6528" s="13">
        <v>43186</v>
      </c>
      <c r="D6528" s="5" t="s">
        <v>187</v>
      </c>
      <c r="E6528" s="14">
        <v>1592</v>
      </c>
      <c r="F6528" s="14"/>
      <c r="G6528" s="14">
        <v>300</v>
      </c>
    </row>
    <row r="6529" spans="3:7" ht="45" x14ac:dyDescent="0.25">
      <c r="C6529" s="11">
        <v>43186</v>
      </c>
      <c r="D6529" s="4" t="s">
        <v>35</v>
      </c>
      <c r="E6529" s="12">
        <v>4911</v>
      </c>
      <c r="F6529" s="12"/>
      <c r="G6529" s="12">
        <v>60</v>
      </c>
    </row>
    <row r="6530" spans="3:7" ht="45" x14ac:dyDescent="0.25">
      <c r="C6530" s="13">
        <v>43186</v>
      </c>
      <c r="D6530" s="5" t="s">
        <v>188</v>
      </c>
      <c r="E6530" s="14">
        <v>4910</v>
      </c>
      <c r="F6530" s="14"/>
      <c r="G6530" s="14">
        <v>20</v>
      </c>
    </row>
    <row r="6531" spans="3:7" ht="45" x14ac:dyDescent="0.25">
      <c r="C6531" s="11">
        <v>43186</v>
      </c>
      <c r="D6531" s="4" t="s">
        <v>189</v>
      </c>
      <c r="E6531" s="12">
        <v>766</v>
      </c>
      <c r="F6531" s="12"/>
      <c r="G6531" s="12">
        <v>2</v>
      </c>
    </row>
    <row r="6532" spans="3:7" ht="45" x14ac:dyDescent="0.25">
      <c r="C6532" s="13">
        <v>43186</v>
      </c>
      <c r="D6532" s="5" t="s">
        <v>41</v>
      </c>
      <c r="E6532" s="14">
        <v>765</v>
      </c>
      <c r="F6532" s="14"/>
      <c r="G6532" s="14">
        <v>2</v>
      </c>
    </row>
    <row r="6533" spans="3:7" ht="30" x14ac:dyDescent="0.25">
      <c r="C6533" s="11">
        <v>43186</v>
      </c>
      <c r="D6533" s="4" t="s">
        <v>57</v>
      </c>
      <c r="E6533" s="12">
        <v>8825</v>
      </c>
      <c r="F6533" s="12"/>
      <c r="G6533" s="12">
        <v>6</v>
      </c>
    </row>
    <row r="6534" spans="3:7" ht="45" x14ac:dyDescent="0.25">
      <c r="C6534" s="13">
        <v>43186</v>
      </c>
      <c r="D6534" s="5" t="s">
        <v>190</v>
      </c>
      <c r="E6534" s="14">
        <v>9381</v>
      </c>
      <c r="F6534" s="14"/>
      <c r="G6534" s="14">
        <v>1</v>
      </c>
    </row>
    <row r="6535" spans="3:7" ht="45" x14ac:dyDescent="0.25">
      <c r="C6535" s="11">
        <v>43185</v>
      </c>
      <c r="D6535" s="4" t="s">
        <v>55</v>
      </c>
      <c r="E6535" s="12">
        <v>8385</v>
      </c>
      <c r="F6535" s="12">
        <v>10</v>
      </c>
      <c r="G6535" s="12"/>
    </row>
    <row r="6536" spans="3:7" ht="45" x14ac:dyDescent="0.25">
      <c r="C6536" s="13">
        <v>43185</v>
      </c>
      <c r="D6536" s="5" t="s">
        <v>191</v>
      </c>
      <c r="E6536" s="14">
        <v>304</v>
      </c>
      <c r="F6536" s="14"/>
      <c r="G6536" s="14">
        <v>1</v>
      </c>
    </row>
    <row r="6537" spans="3:7" x14ac:dyDescent="0.25">
      <c r="C6537" s="11">
        <v>43185</v>
      </c>
      <c r="D6537" s="4" t="s">
        <v>20</v>
      </c>
      <c r="E6537" s="12">
        <v>1335</v>
      </c>
      <c r="F6537" s="12"/>
      <c r="G6537" s="12">
        <v>1</v>
      </c>
    </row>
    <row r="6538" spans="3:7" ht="45" x14ac:dyDescent="0.25">
      <c r="C6538" s="13">
        <v>43185</v>
      </c>
      <c r="D6538" s="5" t="s">
        <v>192</v>
      </c>
      <c r="E6538" s="14">
        <v>8914</v>
      </c>
      <c r="F6538" s="14"/>
      <c r="G6538" s="14">
        <v>1</v>
      </c>
    </row>
    <row r="6539" spans="3:7" x14ac:dyDescent="0.25">
      <c r="C6539" s="11">
        <v>43185</v>
      </c>
      <c r="D6539" s="4" t="s">
        <v>103</v>
      </c>
      <c r="E6539" s="12">
        <v>7366</v>
      </c>
      <c r="F6539" s="12"/>
      <c r="G6539" s="12">
        <v>2</v>
      </c>
    </row>
    <row r="6540" spans="3:7" ht="30" x14ac:dyDescent="0.25">
      <c r="C6540" s="13">
        <v>43185</v>
      </c>
      <c r="D6540" s="5" t="s">
        <v>65</v>
      </c>
      <c r="E6540" s="14">
        <v>256</v>
      </c>
      <c r="F6540" s="14"/>
      <c r="G6540" s="14">
        <v>1</v>
      </c>
    </row>
    <row r="6541" spans="3:7" ht="30" x14ac:dyDescent="0.25">
      <c r="C6541" s="11">
        <v>43185</v>
      </c>
      <c r="D6541" s="4" t="s">
        <v>65</v>
      </c>
      <c r="E6541" s="12">
        <v>256</v>
      </c>
      <c r="F6541" s="12"/>
      <c r="G6541" s="12">
        <v>1</v>
      </c>
    </row>
    <row r="6542" spans="3:7" x14ac:dyDescent="0.25">
      <c r="C6542" s="13">
        <v>43185</v>
      </c>
      <c r="D6542" s="5" t="s">
        <v>193</v>
      </c>
      <c r="E6542" s="14">
        <v>2128</v>
      </c>
      <c r="F6542" s="14">
        <v>2</v>
      </c>
      <c r="G6542" s="14"/>
    </row>
    <row r="6543" spans="3:7" ht="30" x14ac:dyDescent="0.25">
      <c r="C6543" s="11">
        <v>43185</v>
      </c>
      <c r="D6543" s="4" t="s">
        <v>194</v>
      </c>
      <c r="E6543" s="12">
        <v>2182</v>
      </c>
      <c r="F6543" s="12">
        <v>1700</v>
      </c>
      <c r="G6543" s="12"/>
    </row>
    <row r="6544" spans="3:7" ht="30" x14ac:dyDescent="0.25">
      <c r="C6544" s="13">
        <v>43185</v>
      </c>
      <c r="D6544" s="5" t="s">
        <v>119</v>
      </c>
      <c r="E6544" s="14">
        <v>4389</v>
      </c>
      <c r="F6544" s="14">
        <v>2500</v>
      </c>
      <c r="G6544" s="14"/>
    </row>
    <row r="6545" spans="3:7" ht="30" x14ac:dyDescent="0.25">
      <c r="C6545" s="11">
        <v>43185</v>
      </c>
      <c r="D6545" s="4" t="s">
        <v>118</v>
      </c>
      <c r="E6545" s="12">
        <v>4390</v>
      </c>
      <c r="F6545" s="12">
        <v>1900</v>
      </c>
      <c r="G6545" s="12"/>
    </row>
    <row r="6546" spans="3:7" ht="30" x14ac:dyDescent="0.25">
      <c r="C6546" s="13">
        <v>43185</v>
      </c>
      <c r="D6546" s="5" t="s">
        <v>195</v>
      </c>
      <c r="E6546" s="14">
        <v>8314</v>
      </c>
      <c r="F6546" s="14"/>
      <c r="G6546" s="14">
        <v>5</v>
      </c>
    </row>
    <row r="6547" spans="3:7" ht="30" x14ac:dyDescent="0.25">
      <c r="C6547" s="11">
        <v>43185</v>
      </c>
      <c r="D6547" s="4" t="s">
        <v>196</v>
      </c>
      <c r="E6547" s="12">
        <v>705</v>
      </c>
      <c r="F6547" s="12"/>
      <c r="G6547" s="12">
        <v>5</v>
      </c>
    </row>
    <row r="6548" spans="3:7" ht="30" x14ac:dyDescent="0.25">
      <c r="C6548" s="13">
        <v>43185</v>
      </c>
      <c r="D6548" s="5" t="s">
        <v>197</v>
      </c>
      <c r="E6548" s="14">
        <v>678</v>
      </c>
      <c r="F6548" s="14"/>
      <c r="G6548" s="14">
        <v>5</v>
      </c>
    </row>
    <row r="6549" spans="3:7" ht="30" x14ac:dyDescent="0.25">
      <c r="C6549" s="11">
        <v>43185</v>
      </c>
      <c r="D6549" s="4" t="s">
        <v>198</v>
      </c>
      <c r="E6549" s="12">
        <v>681</v>
      </c>
      <c r="F6549" s="12"/>
      <c r="G6549" s="12">
        <v>5</v>
      </c>
    </row>
    <row r="6550" spans="3:7" ht="45" x14ac:dyDescent="0.25">
      <c r="C6550" s="13">
        <v>43185</v>
      </c>
      <c r="D6550" s="5" t="s">
        <v>89</v>
      </c>
      <c r="E6550" s="14">
        <v>155</v>
      </c>
      <c r="F6550" s="14"/>
      <c r="G6550" s="14">
        <v>5</v>
      </c>
    </row>
    <row r="6551" spans="3:7" ht="30" x14ac:dyDescent="0.25">
      <c r="C6551" s="11">
        <v>43185</v>
      </c>
      <c r="D6551" s="4" t="s">
        <v>199</v>
      </c>
      <c r="E6551" s="12">
        <v>676</v>
      </c>
      <c r="F6551" s="12"/>
      <c r="G6551" s="12">
        <v>5</v>
      </c>
    </row>
    <row r="6552" spans="3:7" ht="45" x14ac:dyDescent="0.25">
      <c r="C6552" s="13">
        <v>43185</v>
      </c>
      <c r="D6552" s="5" t="s">
        <v>200</v>
      </c>
      <c r="E6552" s="14">
        <v>680</v>
      </c>
      <c r="F6552" s="14"/>
      <c r="G6552" s="14">
        <v>5</v>
      </c>
    </row>
    <row r="6553" spans="3:7" x14ac:dyDescent="0.25">
      <c r="C6553" s="11">
        <v>43185</v>
      </c>
      <c r="D6553" s="4" t="s">
        <v>201</v>
      </c>
      <c r="E6553" s="12">
        <v>8764</v>
      </c>
      <c r="F6553" s="12"/>
      <c r="G6553" s="12">
        <v>1</v>
      </c>
    </row>
    <row r="6554" spans="3:7" ht="45" x14ac:dyDescent="0.25">
      <c r="C6554" s="13">
        <v>43185</v>
      </c>
      <c r="D6554" s="5" t="s">
        <v>202</v>
      </c>
      <c r="E6554" s="14">
        <v>693</v>
      </c>
      <c r="F6554" s="14"/>
      <c r="G6554" s="14">
        <v>5</v>
      </c>
    </row>
    <row r="6555" spans="3:7" ht="30" x14ac:dyDescent="0.25">
      <c r="C6555" s="11">
        <v>43185</v>
      </c>
      <c r="D6555" s="4" t="s">
        <v>50</v>
      </c>
      <c r="E6555" s="12">
        <v>1446</v>
      </c>
      <c r="F6555" s="12"/>
      <c r="G6555" s="12">
        <v>100</v>
      </c>
    </row>
    <row r="6556" spans="3:7" x14ac:dyDescent="0.25">
      <c r="C6556" s="13">
        <v>43185</v>
      </c>
      <c r="D6556" s="5" t="s">
        <v>203</v>
      </c>
      <c r="E6556" s="14">
        <v>7080</v>
      </c>
      <c r="F6556" s="14"/>
      <c r="G6556" s="14">
        <v>1</v>
      </c>
    </row>
    <row r="6557" spans="3:7" ht="30" x14ac:dyDescent="0.25">
      <c r="C6557" s="11">
        <v>43185</v>
      </c>
      <c r="D6557" s="4" t="s">
        <v>14</v>
      </c>
      <c r="E6557" s="12" t="s">
        <v>15</v>
      </c>
      <c r="F6557" s="12"/>
      <c r="G6557" s="12">
        <v>1</v>
      </c>
    </row>
    <row r="6558" spans="3:7" ht="30" x14ac:dyDescent="0.25">
      <c r="C6558" s="13">
        <v>43185</v>
      </c>
      <c r="D6558" s="5" t="s">
        <v>108</v>
      </c>
      <c r="E6558" s="14" t="s">
        <v>109</v>
      </c>
      <c r="F6558" s="14"/>
      <c r="G6558" s="14">
        <v>1</v>
      </c>
    </row>
    <row r="6559" spans="3:7" ht="75" x14ac:dyDescent="0.25">
      <c r="C6559" s="11">
        <v>43185</v>
      </c>
      <c r="D6559" s="4" t="s">
        <v>204</v>
      </c>
      <c r="E6559" s="12">
        <v>424</v>
      </c>
      <c r="F6559" s="12"/>
      <c r="G6559" s="12">
        <v>1</v>
      </c>
    </row>
    <row r="6560" spans="3:7" ht="75" x14ac:dyDescent="0.25">
      <c r="C6560" s="13">
        <v>43185</v>
      </c>
      <c r="D6560" s="5" t="s">
        <v>204</v>
      </c>
      <c r="E6560" s="14">
        <v>424</v>
      </c>
      <c r="F6560" s="14">
        <v>8</v>
      </c>
      <c r="G6560" s="14"/>
    </row>
    <row r="6561" spans="3:7" ht="30" x14ac:dyDescent="0.25">
      <c r="C6561" s="11">
        <v>43185</v>
      </c>
      <c r="D6561" s="4" t="s">
        <v>42</v>
      </c>
      <c r="E6561" s="12">
        <v>187</v>
      </c>
      <c r="F6561" s="12">
        <v>500</v>
      </c>
      <c r="G6561" s="12"/>
    </row>
    <row r="6562" spans="3:7" ht="30" x14ac:dyDescent="0.25">
      <c r="C6562" s="13">
        <v>43185</v>
      </c>
      <c r="D6562" s="5" t="s">
        <v>44</v>
      </c>
      <c r="E6562" s="14">
        <v>188</v>
      </c>
      <c r="F6562" s="14">
        <v>600</v>
      </c>
      <c r="G6562" s="14"/>
    </row>
    <row r="6563" spans="3:7" ht="45" x14ac:dyDescent="0.25">
      <c r="C6563" s="11">
        <v>43185</v>
      </c>
      <c r="D6563" s="4" t="s">
        <v>61</v>
      </c>
      <c r="E6563" s="12">
        <v>874</v>
      </c>
      <c r="F6563" s="12"/>
      <c r="G6563" s="12">
        <v>1</v>
      </c>
    </row>
    <row r="6564" spans="3:7" ht="30" x14ac:dyDescent="0.25">
      <c r="C6564" s="13">
        <v>43185</v>
      </c>
      <c r="D6564" s="5" t="s">
        <v>54</v>
      </c>
      <c r="E6564" s="14">
        <v>7825</v>
      </c>
      <c r="F6564" s="14"/>
      <c r="G6564" s="14">
        <v>1</v>
      </c>
    </row>
    <row r="6565" spans="3:7" x14ac:dyDescent="0.25">
      <c r="C6565" s="11">
        <v>43185</v>
      </c>
      <c r="D6565" s="4" t="s">
        <v>205</v>
      </c>
      <c r="E6565" s="12">
        <v>7084</v>
      </c>
      <c r="F6565" s="12"/>
      <c r="G6565" s="12">
        <v>1</v>
      </c>
    </row>
    <row r="6566" spans="3:7" ht="45" x14ac:dyDescent="0.25">
      <c r="C6566" s="13">
        <v>43185</v>
      </c>
      <c r="D6566" s="5" t="s">
        <v>26</v>
      </c>
      <c r="E6566" s="14">
        <v>476</v>
      </c>
      <c r="F6566" s="14"/>
      <c r="G6566" s="14">
        <v>2</v>
      </c>
    </row>
    <row r="6567" spans="3:7" x14ac:dyDescent="0.25">
      <c r="C6567" s="11">
        <v>43185</v>
      </c>
      <c r="D6567" s="4" t="s">
        <v>27</v>
      </c>
      <c r="E6567" s="12">
        <v>537</v>
      </c>
      <c r="F6567" s="12"/>
      <c r="G6567" s="12">
        <v>1</v>
      </c>
    </row>
    <row r="6568" spans="3:7" ht="45" x14ac:dyDescent="0.25">
      <c r="C6568" s="13">
        <v>43185</v>
      </c>
      <c r="D6568" s="5" t="s">
        <v>29</v>
      </c>
      <c r="E6568" s="14">
        <v>610</v>
      </c>
      <c r="F6568" s="14"/>
      <c r="G6568" s="14">
        <v>1</v>
      </c>
    </row>
    <row r="6569" spans="3:7" ht="30" x14ac:dyDescent="0.25">
      <c r="C6569" s="11">
        <v>43185</v>
      </c>
      <c r="D6569" s="4" t="s">
        <v>30</v>
      </c>
      <c r="E6569" s="12">
        <v>609</v>
      </c>
      <c r="F6569" s="12"/>
      <c r="G6569" s="12">
        <v>2</v>
      </c>
    </row>
    <row r="6570" spans="3:7" ht="30" x14ac:dyDescent="0.25">
      <c r="C6570" s="13">
        <v>43185</v>
      </c>
      <c r="D6570" s="5" t="s">
        <v>31</v>
      </c>
      <c r="E6570" s="14">
        <v>611</v>
      </c>
      <c r="F6570" s="14"/>
      <c r="G6570" s="14">
        <v>1</v>
      </c>
    </row>
    <row r="6571" spans="3:7" ht="45" x14ac:dyDescent="0.25">
      <c r="C6571" s="11">
        <v>43185</v>
      </c>
      <c r="D6571" s="4" t="s">
        <v>35</v>
      </c>
      <c r="E6571" s="12">
        <v>4911</v>
      </c>
      <c r="F6571" s="12"/>
      <c r="G6571" s="12">
        <v>10</v>
      </c>
    </row>
    <row r="6572" spans="3:7" x14ac:dyDescent="0.25">
      <c r="C6572" s="13">
        <v>43185</v>
      </c>
      <c r="D6572" s="5" t="s">
        <v>206</v>
      </c>
      <c r="E6572" s="14">
        <v>7999</v>
      </c>
      <c r="F6572" s="14"/>
      <c r="G6572" s="14">
        <v>10</v>
      </c>
    </row>
    <row r="6573" spans="3:7" x14ac:dyDescent="0.25">
      <c r="C6573" s="11">
        <v>43185</v>
      </c>
      <c r="D6573" s="4" t="s">
        <v>207</v>
      </c>
      <c r="E6573" s="12">
        <v>7935</v>
      </c>
      <c r="F6573" s="12"/>
      <c r="G6573" s="12">
        <v>10</v>
      </c>
    </row>
    <row r="6574" spans="3:7" ht="45" x14ac:dyDescent="0.25">
      <c r="C6574" s="13">
        <v>43185</v>
      </c>
      <c r="D6574" s="5" t="s">
        <v>188</v>
      </c>
      <c r="E6574" s="14">
        <v>4910</v>
      </c>
      <c r="F6574" s="14"/>
      <c r="G6574" s="14">
        <v>10</v>
      </c>
    </row>
    <row r="6575" spans="3:7" x14ac:dyDescent="0.25">
      <c r="C6575" s="11">
        <v>43185</v>
      </c>
      <c r="D6575" s="4" t="s">
        <v>208</v>
      </c>
      <c r="E6575" s="12">
        <v>7933</v>
      </c>
      <c r="F6575" s="12"/>
      <c r="G6575" s="12">
        <v>10</v>
      </c>
    </row>
    <row r="6576" spans="3:7" ht="30" x14ac:dyDescent="0.25">
      <c r="C6576" s="13">
        <v>43185</v>
      </c>
      <c r="D6576" s="5" t="s">
        <v>33</v>
      </c>
      <c r="E6576" s="14">
        <v>392</v>
      </c>
      <c r="F6576" s="14"/>
      <c r="G6576" s="14">
        <v>1</v>
      </c>
    </row>
    <row r="6577" spans="3:7" ht="30" x14ac:dyDescent="0.25">
      <c r="C6577" s="11">
        <v>43185</v>
      </c>
      <c r="D6577" s="4" t="s">
        <v>54</v>
      </c>
      <c r="E6577" s="12">
        <v>7825</v>
      </c>
      <c r="F6577" s="12"/>
      <c r="G6577" s="12">
        <v>2</v>
      </c>
    </row>
    <row r="6578" spans="3:7" ht="45" x14ac:dyDescent="0.25">
      <c r="C6578" s="13">
        <v>43185</v>
      </c>
      <c r="D6578" s="5" t="s">
        <v>55</v>
      </c>
      <c r="E6578" s="14">
        <v>8385</v>
      </c>
      <c r="F6578" s="14"/>
      <c r="G6578" s="14">
        <v>1</v>
      </c>
    </row>
    <row r="6579" spans="3:7" ht="60" x14ac:dyDescent="0.25">
      <c r="C6579" s="11">
        <v>43185</v>
      </c>
      <c r="D6579" s="4" t="s">
        <v>151</v>
      </c>
      <c r="E6579" s="12">
        <v>5064</v>
      </c>
      <c r="F6579" s="12"/>
      <c r="G6579" s="12">
        <v>5</v>
      </c>
    </row>
    <row r="6580" spans="3:7" ht="30" x14ac:dyDescent="0.25">
      <c r="C6580" s="13">
        <v>43185</v>
      </c>
      <c r="D6580" s="5" t="s">
        <v>57</v>
      </c>
      <c r="E6580" s="14">
        <v>8825</v>
      </c>
      <c r="F6580" s="14"/>
      <c r="G6580" s="14">
        <v>3</v>
      </c>
    </row>
    <row r="6581" spans="3:7" x14ac:dyDescent="0.25">
      <c r="C6581" s="11">
        <v>43185</v>
      </c>
      <c r="D6581" s="4" t="s">
        <v>8</v>
      </c>
      <c r="E6581" s="12">
        <v>7094</v>
      </c>
      <c r="F6581" s="12"/>
      <c r="G6581" s="12">
        <v>1</v>
      </c>
    </row>
    <row r="6582" spans="3:7" ht="45" x14ac:dyDescent="0.25">
      <c r="C6582" s="13">
        <v>43185</v>
      </c>
      <c r="D6582" s="5" t="s">
        <v>61</v>
      </c>
      <c r="E6582" s="14">
        <v>874</v>
      </c>
      <c r="F6582" s="14"/>
      <c r="G6582" s="14">
        <v>1</v>
      </c>
    </row>
    <row r="6583" spans="3:7" ht="30" x14ac:dyDescent="0.25">
      <c r="C6583" s="11">
        <v>43185</v>
      </c>
      <c r="D6583" s="4" t="s">
        <v>62</v>
      </c>
      <c r="E6583" s="12">
        <v>1661</v>
      </c>
      <c r="F6583" s="12"/>
      <c r="G6583" s="12">
        <v>8</v>
      </c>
    </row>
    <row r="6584" spans="3:7" x14ac:dyDescent="0.25">
      <c r="C6584" s="13">
        <v>43185</v>
      </c>
      <c r="D6584" s="5" t="s">
        <v>201</v>
      </c>
      <c r="E6584" s="14">
        <v>8764</v>
      </c>
      <c r="F6584" s="14"/>
      <c r="G6584" s="14">
        <v>1</v>
      </c>
    </row>
    <row r="6585" spans="3:7" x14ac:dyDescent="0.25">
      <c r="C6585" s="11">
        <v>43185</v>
      </c>
      <c r="D6585" s="4" t="s">
        <v>63</v>
      </c>
      <c r="E6585" s="12">
        <v>268</v>
      </c>
      <c r="F6585" s="12"/>
      <c r="G6585" s="12">
        <v>2</v>
      </c>
    </row>
    <row r="6586" spans="3:7" ht="45" x14ac:dyDescent="0.25">
      <c r="C6586" s="13">
        <v>43185</v>
      </c>
      <c r="D6586" s="5" t="s">
        <v>26</v>
      </c>
      <c r="E6586" s="14">
        <v>476</v>
      </c>
      <c r="F6586" s="14"/>
      <c r="G6586" s="14">
        <v>3</v>
      </c>
    </row>
    <row r="6587" spans="3:7" ht="45" x14ac:dyDescent="0.25">
      <c r="C6587" s="11">
        <v>43185</v>
      </c>
      <c r="D6587" s="4" t="s">
        <v>64</v>
      </c>
      <c r="E6587" s="12">
        <v>7623</v>
      </c>
      <c r="F6587" s="12"/>
      <c r="G6587" s="12">
        <v>12</v>
      </c>
    </row>
    <row r="6588" spans="3:7" ht="30" x14ac:dyDescent="0.25">
      <c r="C6588" s="13">
        <v>43185</v>
      </c>
      <c r="D6588" s="5" t="s">
        <v>131</v>
      </c>
      <c r="E6588" s="14">
        <v>8310</v>
      </c>
      <c r="F6588" s="14"/>
      <c r="G6588" s="14">
        <v>2</v>
      </c>
    </row>
    <row r="6589" spans="3:7" x14ac:dyDescent="0.25">
      <c r="C6589" s="11">
        <v>43185</v>
      </c>
      <c r="D6589" s="4" t="s">
        <v>11</v>
      </c>
      <c r="E6589" s="12">
        <v>5733</v>
      </c>
      <c r="F6589" s="12"/>
      <c r="G6589" s="12">
        <v>5</v>
      </c>
    </row>
    <row r="6590" spans="3:7" x14ac:dyDescent="0.25">
      <c r="C6590" s="13">
        <v>43185</v>
      </c>
      <c r="D6590" s="5" t="s">
        <v>110</v>
      </c>
      <c r="E6590" s="14">
        <v>8397</v>
      </c>
      <c r="F6590" s="14"/>
      <c r="G6590" s="14">
        <v>8</v>
      </c>
    </row>
    <row r="6591" spans="3:7" x14ac:dyDescent="0.25">
      <c r="C6591" s="11">
        <v>43185</v>
      </c>
      <c r="D6591" s="4" t="s">
        <v>201</v>
      </c>
      <c r="E6591" s="12">
        <v>8764</v>
      </c>
      <c r="F6591" s="12"/>
      <c r="G6591" s="12">
        <v>3</v>
      </c>
    </row>
    <row r="6592" spans="3:7" ht="30" x14ac:dyDescent="0.25">
      <c r="C6592" s="13">
        <v>43185</v>
      </c>
      <c r="D6592" s="5" t="s">
        <v>209</v>
      </c>
      <c r="E6592" s="14">
        <v>174</v>
      </c>
      <c r="F6592" s="14"/>
      <c r="G6592" s="14">
        <v>1</v>
      </c>
    </row>
    <row r="6593" spans="3:7" ht="30" x14ac:dyDescent="0.25">
      <c r="C6593" s="11">
        <v>43185</v>
      </c>
      <c r="D6593" s="4" t="s">
        <v>210</v>
      </c>
      <c r="E6593" s="12">
        <v>178</v>
      </c>
      <c r="F6593" s="12"/>
      <c r="G6593" s="12">
        <v>1</v>
      </c>
    </row>
    <row r="6594" spans="3:7" x14ac:dyDescent="0.25">
      <c r="C6594" s="13">
        <v>43185</v>
      </c>
      <c r="D6594" s="5" t="s">
        <v>103</v>
      </c>
      <c r="E6594" s="14">
        <v>7366</v>
      </c>
      <c r="F6594" s="14"/>
      <c r="G6594" s="14">
        <v>6</v>
      </c>
    </row>
    <row r="6595" spans="3:7" ht="30" x14ac:dyDescent="0.25">
      <c r="C6595" s="11">
        <v>43185</v>
      </c>
      <c r="D6595" s="4" t="s">
        <v>211</v>
      </c>
      <c r="E6595" s="12">
        <v>9702</v>
      </c>
      <c r="F6595" s="12"/>
      <c r="G6595" s="12">
        <v>10</v>
      </c>
    </row>
    <row r="6596" spans="3:7" x14ac:dyDescent="0.25">
      <c r="C6596" s="13">
        <v>43185</v>
      </c>
      <c r="D6596" s="5" t="s">
        <v>201</v>
      </c>
      <c r="E6596" s="14">
        <v>8764</v>
      </c>
      <c r="F6596" s="14"/>
      <c r="G6596" s="14">
        <v>1</v>
      </c>
    </row>
    <row r="6597" spans="3:7" ht="30" x14ac:dyDescent="0.25">
      <c r="C6597" s="11">
        <v>43185</v>
      </c>
      <c r="D6597" s="4" t="s">
        <v>75</v>
      </c>
      <c r="E6597" s="12">
        <v>658</v>
      </c>
      <c r="F6597" s="12"/>
      <c r="G6597" s="12">
        <v>12</v>
      </c>
    </row>
    <row r="6598" spans="3:7" ht="30" x14ac:dyDescent="0.25">
      <c r="C6598" s="13">
        <v>43185</v>
      </c>
      <c r="D6598" s="5" t="s">
        <v>212</v>
      </c>
      <c r="E6598" s="14">
        <v>1298</v>
      </c>
      <c r="F6598" s="14"/>
      <c r="G6598" s="14">
        <v>2</v>
      </c>
    </row>
    <row r="6599" spans="3:7" ht="30" x14ac:dyDescent="0.25">
      <c r="C6599" s="11">
        <v>43183</v>
      </c>
      <c r="D6599" s="4" t="s">
        <v>71</v>
      </c>
      <c r="E6599" s="12">
        <v>1435</v>
      </c>
      <c r="F6599" s="12"/>
      <c r="G6599" s="12">
        <v>1</v>
      </c>
    </row>
    <row r="6600" spans="3:7" ht="45" x14ac:dyDescent="0.25">
      <c r="C6600" s="13">
        <v>43183</v>
      </c>
      <c r="D6600" s="5" t="s">
        <v>202</v>
      </c>
      <c r="E6600" s="14">
        <v>693</v>
      </c>
      <c r="F6600" s="14"/>
      <c r="G6600" s="14">
        <v>3</v>
      </c>
    </row>
    <row r="6601" spans="3:7" ht="30" x14ac:dyDescent="0.25">
      <c r="C6601" s="11">
        <v>43183</v>
      </c>
      <c r="D6601" s="4" t="s">
        <v>75</v>
      </c>
      <c r="E6601" s="12">
        <v>658</v>
      </c>
      <c r="F6601" s="12"/>
      <c r="G6601" s="12">
        <v>4</v>
      </c>
    </row>
    <row r="6602" spans="3:7" ht="45" x14ac:dyDescent="0.25">
      <c r="C6602" s="13">
        <v>43182</v>
      </c>
      <c r="D6602" s="5" t="s">
        <v>213</v>
      </c>
      <c r="E6602" s="14">
        <v>10153</v>
      </c>
      <c r="F6602" s="14"/>
      <c r="G6602" s="14">
        <v>1</v>
      </c>
    </row>
    <row r="6603" spans="3:7" ht="30" x14ac:dyDescent="0.25">
      <c r="C6603" s="11">
        <v>43182</v>
      </c>
      <c r="D6603" s="4" t="s">
        <v>49</v>
      </c>
      <c r="E6603" s="12">
        <v>5082</v>
      </c>
      <c r="F6603" s="12">
        <v>2000</v>
      </c>
      <c r="G6603" s="12"/>
    </row>
    <row r="6604" spans="3:7" x14ac:dyDescent="0.25">
      <c r="C6604" s="13">
        <v>43182</v>
      </c>
      <c r="D6604" s="5" t="s">
        <v>201</v>
      </c>
      <c r="E6604" s="14">
        <v>8764</v>
      </c>
      <c r="F6604" s="14"/>
      <c r="G6604" s="14">
        <v>2</v>
      </c>
    </row>
    <row r="6605" spans="3:7" x14ac:dyDescent="0.25">
      <c r="C6605" s="11">
        <v>43182</v>
      </c>
      <c r="D6605" s="4" t="s">
        <v>201</v>
      </c>
      <c r="E6605" s="12">
        <v>8764</v>
      </c>
      <c r="F6605" s="12"/>
      <c r="G6605" s="12">
        <v>1</v>
      </c>
    </row>
    <row r="6606" spans="3:7" ht="45" x14ac:dyDescent="0.25">
      <c r="C6606" s="13">
        <v>43182</v>
      </c>
      <c r="D6606" s="5" t="s">
        <v>191</v>
      </c>
      <c r="E6606" s="14">
        <v>304</v>
      </c>
      <c r="F6606" s="14"/>
      <c r="G6606" s="14">
        <v>1</v>
      </c>
    </row>
    <row r="6607" spans="3:7" ht="30" x14ac:dyDescent="0.25">
      <c r="C6607" s="11">
        <v>43182</v>
      </c>
      <c r="D6607" s="4" t="s">
        <v>57</v>
      </c>
      <c r="E6607" s="12">
        <v>8825</v>
      </c>
      <c r="F6607" s="12">
        <v>2</v>
      </c>
      <c r="G6607" s="12"/>
    </row>
    <row r="6608" spans="3:7" ht="30" x14ac:dyDescent="0.25">
      <c r="C6608" s="13">
        <v>43182</v>
      </c>
      <c r="D6608" s="5" t="s">
        <v>58</v>
      </c>
      <c r="E6608" s="14">
        <v>8824</v>
      </c>
      <c r="F6608" s="14"/>
      <c r="G6608" s="14">
        <v>2</v>
      </c>
    </row>
    <row r="6609" spans="3:7" ht="45" x14ac:dyDescent="0.25">
      <c r="C6609" s="11">
        <v>43182</v>
      </c>
      <c r="D6609" s="4" t="s">
        <v>214</v>
      </c>
      <c r="E6609" s="12">
        <v>1597</v>
      </c>
      <c r="F6609" s="12"/>
      <c r="G6609" s="12">
        <v>100</v>
      </c>
    </row>
    <row r="6610" spans="3:7" ht="30" x14ac:dyDescent="0.25">
      <c r="C6610" s="13">
        <v>43182</v>
      </c>
      <c r="D6610" s="5" t="s">
        <v>215</v>
      </c>
      <c r="E6610" s="14">
        <v>580</v>
      </c>
      <c r="F6610" s="14"/>
      <c r="G6610" s="14">
        <v>50</v>
      </c>
    </row>
    <row r="6611" spans="3:7" ht="30" x14ac:dyDescent="0.25">
      <c r="C6611" s="11">
        <v>43182</v>
      </c>
      <c r="D6611" s="4" t="s">
        <v>141</v>
      </c>
      <c r="E6611" s="12">
        <v>1923</v>
      </c>
      <c r="F6611" s="12"/>
      <c r="G6611" s="12">
        <v>1</v>
      </c>
    </row>
    <row r="6612" spans="3:7" ht="30" x14ac:dyDescent="0.25">
      <c r="C6612" s="13">
        <v>43182</v>
      </c>
      <c r="D6612" s="5" t="s">
        <v>216</v>
      </c>
      <c r="E6612" s="14">
        <v>189</v>
      </c>
      <c r="F6612" s="14"/>
      <c r="G6612" s="14">
        <v>50</v>
      </c>
    </row>
    <row r="6613" spans="3:7" ht="30" x14ac:dyDescent="0.25">
      <c r="C6613" s="11">
        <v>43182</v>
      </c>
      <c r="D6613" s="4" t="s">
        <v>44</v>
      </c>
      <c r="E6613" s="12">
        <v>188</v>
      </c>
      <c r="F6613" s="12"/>
      <c r="G6613" s="12">
        <v>50</v>
      </c>
    </row>
    <row r="6614" spans="3:7" ht="30" x14ac:dyDescent="0.25">
      <c r="C6614" s="13">
        <v>43182</v>
      </c>
      <c r="D6614" s="5" t="s">
        <v>42</v>
      </c>
      <c r="E6614" s="14">
        <v>187</v>
      </c>
      <c r="F6614" s="14"/>
      <c r="G6614" s="14">
        <v>50</v>
      </c>
    </row>
    <row r="6615" spans="3:7" x14ac:dyDescent="0.25">
      <c r="C6615" s="11">
        <v>43182</v>
      </c>
      <c r="D6615" s="4" t="s">
        <v>217</v>
      </c>
      <c r="E6615" s="12">
        <v>1908</v>
      </c>
      <c r="F6615" s="12"/>
      <c r="G6615" s="12">
        <v>1</v>
      </c>
    </row>
    <row r="6616" spans="3:7" ht="30" x14ac:dyDescent="0.25">
      <c r="C6616" s="13">
        <v>43182</v>
      </c>
      <c r="D6616" s="5" t="s">
        <v>218</v>
      </c>
      <c r="E6616" s="14">
        <v>981</v>
      </c>
      <c r="F6616" s="14"/>
      <c r="G6616" s="14">
        <v>100</v>
      </c>
    </row>
    <row r="6617" spans="3:7" ht="30" x14ac:dyDescent="0.25">
      <c r="C6617" s="11">
        <v>43182</v>
      </c>
      <c r="D6617" s="4" t="s">
        <v>219</v>
      </c>
      <c r="E6617" s="12">
        <v>980</v>
      </c>
      <c r="F6617" s="12"/>
      <c r="G6617" s="12">
        <v>50</v>
      </c>
    </row>
    <row r="6618" spans="3:7" ht="30" x14ac:dyDescent="0.25">
      <c r="C6618" s="13">
        <v>43182</v>
      </c>
      <c r="D6618" s="5" t="s">
        <v>220</v>
      </c>
      <c r="E6618" s="14">
        <v>979</v>
      </c>
      <c r="F6618" s="14"/>
      <c r="G6618" s="14">
        <v>50</v>
      </c>
    </row>
    <row r="6619" spans="3:7" x14ac:dyDescent="0.25">
      <c r="C6619" s="11">
        <v>43182</v>
      </c>
      <c r="D6619" s="4" t="s">
        <v>201</v>
      </c>
      <c r="E6619" s="12">
        <v>8764</v>
      </c>
      <c r="F6619" s="12"/>
      <c r="G6619" s="12">
        <v>1</v>
      </c>
    </row>
    <row r="6620" spans="3:7" x14ac:dyDescent="0.25">
      <c r="C6620" s="13">
        <v>43182</v>
      </c>
      <c r="D6620" s="5" t="s">
        <v>205</v>
      </c>
      <c r="E6620" s="14">
        <v>7084</v>
      </c>
      <c r="F6620" s="14"/>
      <c r="G6620" s="14">
        <v>1</v>
      </c>
    </row>
    <row r="6621" spans="3:7" ht="30" x14ac:dyDescent="0.25">
      <c r="C6621" s="11">
        <v>43182</v>
      </c>
      <c r="D6621" s="4" t="s">
        <v>24</v>
      </c>
      <c r="E6621" s="12">
        <v>7087</v>
      </c>
      <c r="F6621" s="12"/>
      <c r="G6621" s="12">
        <v>2</v>
      </c>
    </row>
    <row r="6622" spans="3:7" ht="45" x14ac:dyDescent="0.25">
      <c r="C6622" s="13">
        <v>43182</v>
      </c>
      <c r="D6622" s="5" t="s">
        <v>64</v>
      </c>
      <c r="E6622" s="14">
        <v>7623</v>
      </c>
      <c r="F6622" s="14"/>
      <c r="G6622" s="14">
        <v>1</v>
      </c>
    </row>
    <row r="6623" spans="3:7" ht="45" x14ac:dyDescent="0.25">
      <c r="C6623" s="11">
        <v>43182</v>
      </c>
      <c r="D6623" s="4" t="s">
        <v>140</v>
      </c>
      <c r="E6623" s="12">
        <v>3622</v>
      </c>
      <c r="F6623" s="12"/>
      <c r="G6623" s="12">
        <v>1</v>
      </c>
    </row>
    <row r="6624" spans="3:7" ht="45" x14ac:dyDescent="0.25">
      <c r="C6624" s="13">
        <v>43182</v>
      </c>
      <c r="D6624" s="5" t="s">
        <v>26</v>
      </c>
      <c r="E6624" s="14">
        <v>476</v>
      </c>
      <c r="F6624" s="14"/>
      <c r="G6624" s="14">
        <v>4</v>
      </c>
    </row>
    <row r="6625" spans="3:7" x14ac:dyDescent="0.25">
      <c r="C6625" s="11">
        <v>43182</v>
      </c>
      <c r="D6625" s="4" t="s">
        <v>27</v>
      </c>
      <c r="E6625" s="12">
        <v>537</v>
      </c>
      <c r="F6625" s="12"/>
      <c r="G6625" s="12">
        <v>1</v>
      </c>
    </row>
    <row r="6626" spans="3:7" ht="45" x14ac:dyDescent="0.25">
      <c r="C6626" s="13">
        <v>43182</v>
      </c>
      <c r="D6626" s="5" t="s">
        <v>28</v>
      </c>
      <c r="E6626" s="14">
        <v>608</v>
      </c>
      <c r="F6626" s="14"/>
      <c r="G6626" s="14">
        <v>6</v>
      </c>
    </row>
    <row r="6627" spans="3:7" ht="45" x14ac:dyDescent="0.25">
      <c r="C6627" s="11">
        <v>43182</v>
      </c>
      <c r="D6627" s="4" t="s">
        <v>29</v>
      </c>
      <c r="E6627" s="12">
        <v>610</v>
      </c>
      <c r="F6627" s="12"/>
      <c r="G6627" s="12">
        <v>1</v>
      </c>
    </row>
    <row r="6628" spans="3:7" ht="30" x14ac:dyDescent="0.25">
      <c r="C6628" s="13">
        <v>43182</v>
      </c>
      <c r="D6628" s="5" t="s">
        <v>30</v>
      </c>
      <c r="E6628" s="14">
        <v>609</v>
      </c>
      <c r="F6628" s="14"/>
      <c r="G6628" s="14">
        <v>3</v>
      </c>
    </row>
    <row r="6629" spans="3:7" ht="30" x14ac:dyDescent="0.25">
      <c r="C6629" s="11">
        <v>43182</v>
      </c>
      <c r="D6629" s="4" t="s">
        <v>31</v>
      </c>
      <c r="E6629" s="12">
        <v>611</v>
      </c>
      <c r="F6629" s="12"/>
      <c r="G6629" s="12">
        <v>3</v>
      </c>
    </row>
    <row r="6630" spans="3:7" ht="30" x14ac:dyDescent="0.25">
      <c r="C6630" s="13">
        <v>43182</v>
      </c>
      <c r="D6630" s="5" t="s">
        <v>146</v>
      </c>
      <c r="E6630" s="14">
        <v>450</v>
      </c>
      <c r="F6630" s="14"/>
      <c r="G6630" s="14">
        <v>5</v>
      </c>
    </row>
    <row r="6631" spans="3:7" x14ac:dyDescent="0.25">
      <c r="C6631" s="11">
        <v>43182</v>
      </c>
      <c r="D6631" s="4" t="s">
        <v>34</v>
      </c>
      <c r="E6631" s="12">
        <v>520</v>
      </c>
      <c r="F6631" s="12"/>
      <c r="G6631" s="12">
        <v>2</v>
      </c>
    </row>
    <row r="6632" spans="3:7" ht="45" x14ac:dyDescent="0.25">
      <c r="C6632" s="13">
        <v>43182</v>
      </c>
      <c r="D6632" s="5" t="s">
        <v>221</v>
      </c>
      <c r="E6632" s="14">
        <v>4907</v>
      </c>
      <c r="F6632" s="14"/>
      <c r="G6632" s="14">
        <v>10</v>
      </c>
    </row>
    <row r="6633" spans="3:7" x14ac:dyDescent="0.25">
      <c r="C6633" s="11">
        <v>43182</v>
      </c>
      <c r="D6633" s="4" t="s">
        <v>36</v>
      </c>
      <c r="E6633" s="12">
        <v>7934</v>
      </c>
      <c r="F6633" s="12"/>
      <c r="G6633" s="12">
        <v>10</v>
      </c>
    </row>
    <row r="6634" spans="3:7" ht="45" x14ac:dyDescent="0.25">
      <c r="C6634" s="13">
        <v>43182</v>
      </c>
      <c r="D6634" s="5" t="s">
        <v>188</v>
      </c>
      <c r="E6634" s="14">
        <v>4910</v>
      </c>
      <c r="F6634" s="14"/>
      <c r="G6634" s="14">
        <v>10</v>
      </c>
    </row>
    <row r="6635" spans="3:7" ht="45" x14ac:dyDescent="0.25">
      <c r="C6635" s="11">
        <v>43182</v>
      </c>
      <c r="D6635" s="4" t="s">
        <v>40</v>
      </c>
      <c r="E6635" s="12">
        <v>1381</v>
      </c>
      <c r="F6635" s="12"/>
      <c r="G6635" s="12">
        <v>1</v>
      </c>
    </row>
    <row r="6636" spans="3:7" ht="30" x14ac:dyDescent="0.25">
      <c r="C6636" s="13">
        <v>43182</v>
      </c>
      <c r="D6636" s="5" t="s">
        <v>218</v>
      </c>
      <c r="E6636" s="14">
        <v>981</v>
      </c>
      <c r="F6636" s="14"/>
      <c r="G6636" s="14">
        <v>100</v>
      </c>
    </row>
    <row r="6637" spans="3:7" ht="30" x14ac:dyDescent="0.25">
      <c r="C6637" s="11">
        <v>43182</v>
      </c>
      <c r="D6637" s="4" t="s">
        <v>219</v>
      </c>
      <c r="E6637" s="12">
        <v>980</v>
      </c>
      <c r="F6637" s="12"/>
      <c r="G6637" s="12">
        <v>50</v>
      </c>
    </row>
    <row r="6638" spans="3:7" ht="30" x14ac:dyDescent="0.25">
      <c r="C6638" s="13">
        <v>43182</v>
      </c>
      <c r="D6638" s="5" t="s">
        <v>220</v>
      </c>
      <c r="E6638" s="14">
        <v>979</v>
      </c>
      <c r="F6638" s="14"/>
      <c r="G6638" s="14">
        <v>50</v>
      </c>
    </row>
    <row r="6639" spans="3:7" ht="30" x14ac:dyDescent="0.25">
      <c r="C6639" s="11">
        <v>43182</v>
      </c>
      <c r="D6639" s="4" t="s">
        <v>42</v>
      </c>
      <c r="E6639" s="12">
        <v>187</v>
      </c>
      <c r="F6639" s="12"/>
      <c r="G6639" s="12">
        <v>50</v>
      </c>
    </row>
    <row r="6640" spans="3:7" ht="30" x14ac:dyDescent="0.25">
      <c r="C6640" s="13">
        <v>43182</v>
      </c>
      <c r="D6640" s="5" t="s">
        <v>44</v>
      </c>
      <c r="E6640" s="14">
        <v>188</v>
      </c>
      <c r="F6640" s="14"/>
      <c r="G6640" s="14">
        <v>100</v>
      </c>
    </row>
    <row r="6641" spans="3:7" ht="45" x14ac:dyDescent="0.25">
      <c r="C6641" s="11">
        <v>43182</v>
      </c>
      <c r="D6641" s="4" t="s">
        <v>148</v>
      </c>
      <c r="E6641" s="12">
        <v>333</v>
      </c>
      <c r="F6641" s="12"/>
      <c r="G6641" s="12">
        <v>6</v>
      </c>
    </row>
    <row r="6642" spans="3:7" ht="45" x14ac:dyDescent="0.25">
      <c r="C6642" s="13">
        <v>43182</v>
      </c>
      <c r="D6642" s="5" t="s">
        <v>188</v>
      </c>
      <c r="E6642" s="14">
        <v>4910</v>
      </c>
      <c r="F6642" s="14"/>
      <c r="G6642" s="14">
        <v>1</v>
      </c>
    </row>
    <row r="6643" spans="3:7" ht="30" x14ac:dyDescent="0.25">
      <c r="C6643" s="11">
        <v>43182</v>
      </c>
      <c r="D6643" s="4" t="s">
        <v>54</v>
      </c>
      <c r="E6643" s="12">
        <v>7825</v>
      </c>
      <c r="F6643" s="12">
        <v>36</v>
      </c>
      <c r="G6643" s="12"/>
    </row>
    <row r="6644" spans="3:7" ht="30" x14ac:dyDescent="0.25">
      <c r="C6644" s="13">
        <v>43182</v>
      </c>
      <c r="D6644" s="5" t="s">
        <v>65</v>
      </c>
      <c r="E6644" s="14">
        <v>256</v>
      </c>
      <c r="F6644" s="14"/>
      <c r="G6644" s="14">
        <v>6</v>
      </c>
    </row>
    <row r="6645" spans="3:7" x14ac:dyDescent="0.25">
      <c r="C6645" s="11">
        <v>43182</v>
      </c>
      <c r="D6645" s="4" t="s">
        <v>201</v>
      </c>
      <c r="E6645" s="12">
        <v>8764</v>
      </c>
      <c r="F6645" s="12"/>
      <c r="G6645" s="12">
        <v>1</v>
      </c>
    </row>
    <row r="6646" spans="3:7" ht="60" x14ac:dyDescent="0.25">
      <c r="C6646" s="13">
        <v>43182</v>
      </c>
      <c r="D6646" s="5" t="s">
        <v>222</v>
      </c>
      <c r="E6646" s="14">
        <v>9028</v>
      </c>
      <c r="F6646" s="14"/>
      <c r="G6646" s="14">
        <v>1</v>
      </c>
    </row>
    <row r="6647" spans="3:7" x14ac:dyDescent="0.25">
      <c r="C6647" s="11">
        <v>43182</v>
      </c>
      <c r="D6647" s="4" t="s">
        <v>201</v>
      </c>
      <c r="E6647" s="12">
        <v>8764</v>
      </c>
      <c r="F6647" s="12"/>
      <c r="G6647" s="12">
        <v>1</v>
      </c>
    </row>
    <row r="6648" spans="3:7" x14ac:dyDescent="0.25">
      <c r="C6648" s="13">
        <v>43182</v>
      </c>
      <c r="D6648" s="5" t="s">
        <v>91</v>
      </c>
      <c r="E6648" s="14">
        <v>1465</v>
      </c>
      <c r="F6648" s="14"/>
      <c r="G6648" s="14">
        <v>1</v>
      </c>
    </row>
    <row r="6649" spans="3:7" ht="30" x14ac:dyDescent="0.25">
      <c r="C6649" s="11">
        <v>43182</v>
      </c>
      <c r="D6649" s="4" t="s">
        <v>157</v>
      </c>
      <c r="E6649" s="12">
        <v>918</v>
      </c>
      <c r="F6649" s="12"/>
      <c r="G6649" s="12">
        <v>1</v>
      </c>
    </row>
    <row r="6650" spans="3:7" x14ac:dyDescent="0.25">
      <c r="C6650" s="13">
        <v>43182</v>
      </c>
      <c r="D6650" s="5" t="s">
        <v>103</v>
      </c>
      <c r="E6650" s="14">
        <v>7366</v>
      </c>
      <c r="F6650" s="14"/>
      <c r="G6650" s="14">
        <v>1</v>
      </c>
    </row>
    <row r="6651" spans="3:7" ht="30" x14ac:dyDescent="0.25">
      <c r="C6651" s="11">
        <v>43182</v>
      </c>
      <c r="D6651" s="4" t="s">
        <v>99</v>
      </c>
      <c r="E6651" s="12">
        <v>4275</v>
      </c>
      <c r="F6651" s="12"/>
      <c r="G6651" s="12">
        <v>1</v>
      </c>
    </row>
    <row r="6652" spans="3:7" ht="45" x14ac:dyDescent="0.25">
      <c r="C6652" s="13">
        <v>43182</v>
      </c>
      <c r="D6652" s="5" t="s">
        <v>88</v>
      </c>
      <c r="E6652" s="14">
        <v>4277</v>
      </c>
      <c r="F6652" s="14"/>
      <c r="G6652" s="14">
        <v>1</v>
      </c>
    </row>
    <row r="6653" spans="3:7" x14ac:dyDescent="0.25">
      <c r="C6653" s="11">
        <v>43182</v>
      </c>
      <c r="D6653" s="4" t="s">
        <v>90</v>
      </c>
      <c r="E6653" s="12">
        <v>1467</v>
      </c>
      <c r="F6653" s="12"/>
      <c r="G6653" s="12">
        <v>1</v>
      </c>
    </row>
    <row r="6654" spans="3:7" ht="30" x14ac:dyDescent="0.25">
      <c r="C6654" s="13">
        <v>43182</v>
      </c>
      <c r="D6654" s="5" t="s">
        <v>71</v>
      </c>
      <c r="E6654" s="14">
        <v>1435</v>
      </c>
      <c r="F6654" s="14"/>
      <c r="G6654" s="14">
        <v>1</v>
      </c>
    </row>
    <row r="6655" spans="3:7" ht="60" x14ac:dyDescent="0.25">
      <c r="C6655" s="11">
        <v>43182</v>
      </c>
      <c r="D6655" s="4" t="s">
        <v>81</v>
      </c>
      <c r="E6655" s="12">
        <v>8957</v>
      </c>
      <c r="F6655" s="12"/>
      <c r="G6655" s="12">
        <v>1</v>
      </c>
    </row>
    <row r="6656" spans="3:7" ht="30" x14ac:dyDescent="0.25">
      <c r="C6656" s="13">
        <v>43182</v>
      </c>
      <c r="D6656" s="5" t="s">
        <v>54</v>
      </c>
      <c r="E6656" s="14">
        <v>7825</v>
      </c>
      <c r="F6656" s="14"/>
      <c r="G6656" s="14">
        <v>2</v>
      </c>
    </row>
    <row r="6657" spans="3:7" ht="45" x14ac:dyDescent="0.25">
      <c r="C6657" s="11">
        <v>43182</v>
      </c>
      <c r="D6657" s="4" t="s">
        <v>55</v>
      </c>
      <c r="E6657" s="12">
        <v>8385</v>
      </c>
      <c r="F6657" s="12"/>
      <c r="G6657" s="12">
        <v>2</v>
      </c>
    </row>
    <row r="6658" spans="3:7" ht="30" x14ac:dyDescent="0.25">
      <c r="C6658" s="13">
        <v>43182</v>
      </c>
      <c r="D6658" s="5" t="s">
        <v>33</v>
      </c>
      <c r="E6658" s="14">
        <v>392</v>
      </c>
      <c r="F6658" s="14"/>
      <c r="G6658" s="14">
        <v>1</v>
      </c>
    </row>
    <row r="6659" spans="3:7" ht="30" x14ac:dyDescent="0.25">
      <c r="C6659" s="11">
        <v>43182</v>
      </c>
      <c r="D6659" s="4" t="s">
        <v>56</v>
      </c>
      <c r="E6659" s="12">
        <v>2270</v>
      </c>
      <c r="F6659" s="12"/>
      <c r="G6659" s="12">
        <v>5</v>
      </c>
    </row>
    <row r="6660" spans="3:7" ht="30" x14ac:dyDescent="0.25">
      <c r="C6660" s="13">
        <v>43182</v>
      </c>
      <c r="D6660" s="5" t="s">
        <v>52</v>
      </c>
      <c r="E6660" s="14">
        <v>4863</v>
      </c>
      <c r="F6660" s="14"/>
      <c r="G6660" s="14">
        <v>2</v>
      </c>
    </row>
    <row r="6661" spans="3:7" ht="30" x14ac:dyDescent="0.25">
      <c r="C6661" s="11">
        <v>43182</v>
      </c>
      <c r="D6661" s="4" t="s">
        <v>57</v>
      </c>
      <c r="E6661" s="12">
        <v>8825</v>
      </c>
      <c r="F6661" s="12"/>
      <c r="G6661" s="12">
        <v>2</v>
      </c>
    </row>
    <row r="6662" spans="3:7" ht="30" x14ac:dyDescent="0.25">
      <c r="C6662" s="13">
        <v>43182</v>
      </c>
      <c r="D6662" s="5" t="s">
        <v>59</v>
      </c>
      <c r="E6662" s="14">
        <v>8823</v>
      </c>
      <c r="F6662" s="14"/>
      <c r="G6662" s="14">
        <v>2</v>
      </c>
    </row>
    <row r="6663" spans="3:7" ht="30" x14ac:dyDescent="0.25">
      <c r="C6663" s="11">
        <v>43181</v>
      </c>
      <c r="D6663" s="4" t="s">
        <v>5</v>
      </c>
      <c r="E6663" s="12">
        <v>1445</v>
      </c>
      <c r="F6663" s="12"/>
      <c r="G6663" s="12">
        <v>500</v>
      </c>
    </row>
    <row r="6664" spans="3:7" ht="45" x14ac:dyDescent="0.25">
      <c r="C6664" s="13">
        <v>43181</v>
      </c>
      <c r="D6664" s="5" t="s">
        <v>61</v>
      </c>
      <c r="E6664" s="14">
        <v>874</v>
      </c>
      <c r="F6664" s="14"/>
      <c r="G6664" s="14">
        <v>1</v>
      </c>
    </row>
    <row r="6665" spans="3:7" ht="45" x14ac:dyDescent="0.25">
      <c r="C6665" s="11">
        <v>43181</v>
      </c>
      <c r="D6665" s="4" t="s">
        <v>9</v>
      </c>
      <c r="E6665" s="12">
        <v>180</v>
      </c>
      <c r="F6665" s="12"/>
      <c r="G6665" s="12">
        <v>10</v>
      </c>
    </row>
    <row r="6666" spans="3:7" ht="30" x14ac:dyDescent="0.25">
      <c r="C6666" s="13">
        <v>43181</v>
      </c>
      <c r="D6666" s="5" t="s">
        <v>32</v>
      </c>
      <c r="E6666" s="14">
        <v>4523</v>
      </c>
      <c r="F6666" s="14"/>
      <c r="G6666" s="14">
        <v>10</v>
      </c>
    </row>
    <row r="6667" spans="3:7" ht="30" x14ac:dyDescent="0.25">
      <c r="C6667" s="11">
        <v>43181</v>
      </c>
      <c r="D6667" s="4" t="s">
        <v>167</v>
      </c>
      <c r="E6667" s="12">
        <v>1587</v>
      </c>
      <c r="F6667" s="12"/>
      <c r="G6667" s="12">
        <v>2</v>
      </c>
    </row>
    <row r="6668" spans="3:7" x14ac:dyDescent="0.25">
      <c r="C6668" s="13">
        <v>43181</v>
      </c>
      <c r="D6668" s="5" t="s">
        <v>103</v>
      </c>
      <c r="E6668" s="14">
        <v>7366</v>
      </c>
      <c r="F6668" s="14"/>
      <c r="G6668" s="14">
        <v>4</v>
      </c>
    </row>
    <row r="6669" spans="3:7" x14ac:dyDescent="0.25">
      <c r="C6669" s="11">
        <v>43181</v>
      </c>
      <c r="D6669" s="4" t="s">
        <v>63</v>
      </c>
      <c r="E6669" s="12">
        <v>268</v>
      </c>
      <c r="F6669" s="12"/>
      <c r="G6669" s="12">
        <v>1</v>
      </c>
    </row>
    <row r="6670" spans="3:7" ht="45" x14ac:dyDescent="0.25">
      <c r="C6670" s="13">
        <v>43181</v>
      </c>
      <c r="D6670" s="5" t="s">
        <v>64</v>
      </c>
      <c r="E6670" s="14">
        <v>7623</v>
      </c>
      <c r="F6670" s="14"/>
      <c r="G6670" s="14">
        <v>12</v>
      </c>
    </row>
    <row r="6671" spans="3:7" ht="45" x14ac:dyDescent="0.25">
      <c r="C6671" s="11">
        <v>43181</v>
      </c>
      <c r="D6671" s="4" t="s">
        <v>223</v>
      </c>
      <c r="E6671" s="12">
        <v>8676</v>
      </c>
      <c r="F6671" s="12"/>
      <c r="G6671" s="12">
        <v>2</v>
      </c>
    </row>
    <row r="6672" spans="3:7" ht="30" x14ac:dyDescent="0.25">
      <c r="C6672" s="13">
        <v>43181</v>
      </c>
      <c r="D6672" s="5" t="s">
        <v>166</v>
      </c>
      <c r="E6672" s="14">
        <v>822</v>
      </c>
      <c r="F6672" s="14"/>
      <c r="G6672" s="14">
        <v>3</v>
      </c>
    </row>
    <row r="6673" spans="3:7" x14ac:dyDescent="0.25">
      <c r="C6673" s="11">
        <v>43181</v>
      </c>
      <c r="D6673" s="4" t="s">
        <v>110</v>
      </c>
      <c r="E6673" s="12">
        <v>8397</v>
      </c>
      <c r="F6673" s="12"/>
      <c r="G6673" s="12">
        <v>5</v>
      </c>
    </row>
    <row r="6674" spans="3:7" ht="30" x14ac:dyDescent="0.25">
      <c r="C6674" s="13">
        <v>43181</v>
      </c>
      <c r="D6674" s="5" t="s">
        <v>224</v>
      </c>
      <c r="E6674" s="14">
        <v>1577</v>
      </c>
      <c r="F6674" s="14"/>
      <c r="G6674" s="14">
        <v>20</v>
      </c>
    </row>
    <row r="6675" spans="3:7" ht="60" x14ac:dyDescent="0.25">
      <c r="C6675" s="27">
        <v>43181</v>
      </c>
      <c r="D6675" s="10" t="s">
        <v>225</v>
      </c>
      <c r="E6675" s="28">
        <v>625</v>
      </c>
      <c r="F6675" s="28"/>
      <c r="G6675" s="28">
        <v>1</v>
      </c>
    </row>
    <row r="6676" spans="3:7" ht="60" x14ac:dyDescent="0.25">
      <c r="C6676" s="50">
        <v>43101</v>
      </c>
      <c r="D6676" s="10" t="s">
        <v>225</v>
      </c>
      <c r="E6676" s="28">
        <v>1450</v>
      </c>
      <c r="F6676" s="51">
        <v>0</v>
      </c>
      <c r="G6676" s="51">
        <v>0</v>
      </c>
    </row>
    <row r="6677" spans="3:7" ht="60" x14ac:dyDescent="0.25">
      <c r="C6677" s="50">
        <v>43132</v>
      </c>
      <c r="D6677" s="10" t="s">
        <v>225</v>
      </c>
      <c r="E6677" s="28">
        <v>625</v>
      </c>
      <c r="F6677" s="51">
        <v>0</v>
      </c>
      <c r="G6677" s="51"/>
    </row>
    <row r="6678" spans="3:7" ht="60" x14ac:dyDescent="0.25">
      <c r="C6678" s="50">
        <v>43374</v>
      </c>
      <c r="D6678" s="10" t="s">
        <v>225</v>
      </c>
      <c r="E6678" s="28">
        <v>625</v>
      </c>
      <c r="F6678" s="51">
        <v>0</v>
      </c>
      <c r="G6678" s="51"/>
    </row>
    <row r="6679" spans="3:7" ht="60" x14ac:dyDescent="0.25">
      <c r="C6679" s="50">
        <v>43405</v>
      </c>
      <c r="D6679" s="10" t="s">
        <v>225</v>
      </c>
      <c r="E6679" s="28">
        <v>625</v>
      </c>
      <c r="F6679" s="51">
        <v>0</v>
      </c>
      <c r="G6679" s="51"/>
    </row>
    <row r="6680" spans="3:7" ht="60" x14ac:dyDescent="0.25">
      <c r="C6680" s="50">
        <v>43435</v>
      </c>
      <c r="D6680" s="10" t="s">
        <v>225</v>
      </c>
      <c r="E6680" s="28">
        <v>625</v>
      </c>
      <c r="F6680" s="51">
        <v>0</v>
      </c>
      <c r="G6680" s="51"/>
    </row>
    <row r="6681" spans="3:7" ht="30" x14ac:dyDescent="0.25">
      <c r="C6681" s="124">
        <v>43403</v>
      </c>
      <c r="D6681" s="125" t="s">
        <v>66</v>
      </c>
      <c r="E6681" s="126">
        <v>2234</v>
      </c>
      <c r="F6681" s="126"/>
      <c r="G6681" s="126">
        <v>5</v>
      </c>
    </row>
    <row r="6682" spans="3:7" ht="30" x14ac:dyDescent="0.25">
      <c r="C6682" s="124">
        <v>43403</v>
      </c>
      <c r="D6682" s="125" t="s">
        <v>297</v>
      </c>
      <c r="E6682" s="126">
        <v>2031</v>
      </c>
      <c r="F6682" s="126">
        <v>9</v>
      </c>
      <c r="G6682" s="126"/>
    </row>
    <row r="6683" spans="3:7" ht="30" x14ac:dyDescent="0.25">
      <c r="C6683" s="124">
        <v>43403</v>
      </c>
      <c r="D6683" s="125" t="s">
        <v>67</v>
      </c>
      <c r="E6683" s="126">
        <v>913</v>
      </c>
      <c r="F6683" s="126"/>
      <c r="G6683" s="126">
        <v>1</v>
      </c>
    </row>
    <row r="6684" spans="3:7" ht="45" x14ac:dyDescent="0.25">
      <c r="C6684" s="124">
        <v>43403</v>
      </c>
      <c r="D6684" s="125" t="s">
        <v>233</v>
      </c>
      <c r="E6684" s="126">
        <v>4909</v>
      </c>
      <c r="F6684" s="126"/>
      <c r="G6684" s="126">
        <v>10</v>
      </c>
    </row>
    <row r="6685" spans="3:7" ht="45" x14ac:dyDescent="0.25">
      <c r="C6685" s="124">
        <v>43403</v>
      </c>
      <c r="D6685" s="125" t="s">
        <v>221</v>
      </c>
      <c r="E6685" s="126">
        <v>4907</v>
      </c>
      <c r="F6685" s="126"/>
      <c r="G6685" s="126">
        <v>4</v>
      </c>
    </row>
    <row r="6686" spans="3:7" ht="45" x14ac:dyDescent="0.25">
      <c r="C6686" s="124">
        <v>43403</v>
      </c>
      <c r="D6686" s="125" t="s">
        <v>70</v>
      </c>
      <c r="E6686" s="126">
        <v>5112</v>
      </c>
      <c r="F6686" s="126"/>
      <c r="G6686" s="126">
        <v>1</v>
      </c>
    </row>
    <row r="6687" spans="3:7" ht="45" x14ac:dyDescent="0.25">
      <c r="C6687" s="124">
        <v>43403</v>
      </c>
      <c r="D6687" s="125" t="s">
        <v>153</v>
      </c>
      <c r="E6687" s="126">
        <v>4278</v>
      </c>
      <c r="F6687" s="126"/>
      <c r="G6687" s="126">
        <v>1</v>
      </c>
    </row>
    <row r="6688" spans="3:7" x14ac:dyDescent="0.25">
      <c r="C6688" s="124">
        <v>43403</v>
      </c>
      <c r="D6688" s="125" t="s">
        <v>83</v>
      </c>
      <c r="E6688" s="126">
        <v>842</v>
      </c>
      <c r="F6688" s="126"/>
      <c r="G6688" s="126">
        <v>3</v>
      </c>
    </row>
    <row r="6689" spans="3:7" x14ac:dyDescent="0.25">
      <c r="C6689" s="124">
        <v>43403</v>
      </c>
      <c r="D6689" s="125" t="s">
        <v>103</v>
      </c>
      <c r="E6689" s="126">
        <v>7366</v>
      </c>
      <c r="F6689" s="126"/>
      <c r="G6689" s="126">
        <v>50</v>
      </c>
    </row>
    <row r="6690" spans="3:7" ht="30" x14ac:dyDescent="0.25">
      <c r="C6690" s="124">
        <v>43403</v>
      </c>
      <c r="D6690" s="125" t="s">
        <v>292</v>
      </c>
      <c r="E6690" s="126">
        <v>3627</v>
      </c>
      <c r="F6690" s="126"/>
      <c r="G6690" s="126">
        <v>2</v>
      </c>
    </row>
    <row r="6691" spans="3:7" ht="30" x14ac:dyDescent="0.25">
      <c r="C6691" s="124">
        <v>43403</v>
      </c>
      <c r="D6691" s="125" t="s">
        <v>293</v>
      </c>
      <c r="E6691" s="126">
        <v>3626</v>
      </c>
      <c r="F6691" s="126"/>
      <c r="G6691" s="126">
        <v>2</v>
      </c>
    </row>
    <row r="6692" spans="3:7" ht="30" x14ac:dyDescent="0.25">
      <c r="C6692" s="124">
        <v>43403</v>
      </c>
      <c r="D6692" s="125" t="s">
        <v>108</v>
      </c>
      <c r="E6692" s="126" t="s">
        <v>109</v>
      </c>
      <c r="F6692" s="126"/>
      <c r="G6692" s="126">
        <v>1</v>
      </c>
    </row>
    <row r="6693" spans="3:7" ht="45" x14ac:dyDescent="0.25">
      <c r="C6693" s="124">
        <v>43403</v>
      </c>
      <c r="D6693" s="125" t="s">
        <v>35</v>
      </c>
      <c r="E6693" s="126">
        <v>4911</v>
      </c>
      <c r="F6693" s="126"/>
      <c r="G6693" s="126">
        <v>1</v>
      </c>
    </row>
    <row r="6694" spans="3:7" ht="45" x14ac:dyDescent="0.25">
      <c r="C6694" s="124">
        <v>43403</v>
      </c>
      <c r="D6694" s="125" t="s">
        <v>43</v>
      </c>
      <c r="E6694" s="126">
        <v>767</v>
      </c>
      <c r="F6694" s="126"/>
      <c r="G6694" s="126">
        <v>1</v>
      </c>
    </row>
    <row r="6695" spans="3:7" ht="45" x14ac:dyDescent="0.25">
      <c r="C6695" s="124">
        <v>43403</v>
      </c>
      <c r="D6695" s="125" t="s">
        <v>189</v>
      </c>
      <c r="E6695" s="126">
        <v>766</v>
      </c>
      <c r="F6695" s="126"/>
      <c r="G6695" s="126">
        <v>1</v>
      </c>
    </row>
    <row r="6696" spans="3:7" ht="45" x14ac:dyDescent="0.25">
      <c r="C6696" s="124">
        <v>43403</v>
      </c>
      <c r="D6696" s="125" t="s">
        <v>41</v>
      </c>
      <c r="E6696" s="126">
        <v>765</v>
      </c>
      <c r="F6696" s="126"/>
      <c r="G6696" s="126">
        <v>1</v>
      </c>
    </row>
    <row r="6697" spans="3:7" ht="30" x14ac:dyDescent="0.25">
      <c r="C6697" s="124">
        <v>43403</v>
      </c>
      <c r="D6697" s="125" t="s">
        <v>54</v>
      </c>
      <c r="E6697" s="126">
        <v>7825</v>
      </c>
      <c r="F6697" s="126"/>
      <c r="G6697" s="126">
        <v>1</v>
      </c>
    </row>
    <row r="6698" spans="3:7" ht="30" x14ac:dyDescent="0.25">
      <c r="C6698" s="124">
        <v>43403</v>
      </c>
      <c r="D6698" s="125" t="s">
        <v>271</v>
      </c>
      <c r="E6698" s="126">
        <v>3625</v>
      </c>
      <c r="F6698" s="126"/>
      <c r="G6698" s="126">
        <v>1</v>
      </c>
    </row>
    <row r="6699" spans="3:7" x14ac:dyDescent="0.25">
      <c r="C6699" s="124">
        <v>43403</v>
      </c>
      <c r="D6699" s="125" t="s">
        <v>208</v>
      </c>
      <c r="E6699" s="126">
        <v>7933</v>
      </c>
      <c r="F6699" s="126"/>
      <c r="G6699" s="126">
        <v>1</v>
      </c>
    </row>
    <row r="6700" spans="3:7" ht="30" x14ac:dyDescent="0.25">
      <c r="C6700" s="124">
        <v>43403</v>
      </c>
      <c r="D6700" s="125" t="s">
        <v>5</v>
      </c>
      <c r="E6700" s="126">
        <v>1445</v>
      </c>
      <c r="F6700" s="126"/>
      <c r="G6700" s="126">
        <v>100</v>
      </c>
    </row>
    <row r="6701" spans="3:7" ht="30" x14ac:dyDescent="0.25">
      <c r="C6701" s="124">
        <v>43403</v>
      </c>
      <c r="D6701" s="125" t="s">
        <v>65</v>
      </c>
      <c r="E6701" s="126">
        <v>256</v>
      </c>
      <c r="F6701" s="126"/>
      <c r="G6701" s="126">
        <v>3</v>
      </c>
    </row>
    <row r="6702" spans="3:7" ht="30" x14ac:dyDescent="0.25">
      <c r="C6702" s="124">
        <v>43403</v>
      </c>
      <c r="D6702" s="125" t="s">
        <v>209</v>
      </c>
      <c r="E6702" s="126">
        <v>174</v>
      </c>
      <c r="F6702" s="126"/>
      <c r="G6702" s="126">
        <v>5</v>
      </c>
    </row>
    <row r="6703" spans="3:7" ht="30" x14ac:dyDescent="0.25">
      <c r="C6703" s="124">
        <v>43403</v>
      </c>
      <c r="D6703" s="125" t="s">
        <v>505</v>
      </c>
      <c r="E6703" s="126">
        <v>371</v>
      </c>
      <c r="F6703" s="126"/>
      <c r="G6703" s="126">
        <v>250</v>
      </c>
    </row>
    <row r="6704" spans="3:7" ht="30" x14ac:dyDescent="0.25">
      <c r="C6704" s="124">
        <v>43403</v>
      </c>
      <c r="D6704" s="125" t="s">
        <v>470</v>
      </c>
      <c r="E6704" s="126">
        <v>5120</v>
      </c>
      <c r="F6704" s="126"/>
      <c r="G6704" s="126">
        <v>800</v>
      </c>
    </row>
    <row r="6705" spans="3:7" ht="30" x14ac:dyDescent="0.25">
      <c r="C6705" s="124">
        <v>43403</v>
      </c>
      <c r="D6705" s="125" t="s">
        <v>485</v>
      </c>
      <c r="E6705" s="126">
        <v>8286</v>
      </c>
      <c r="F6705" s="126"/>
      <c r="G6705" s="126">
        <v>75</v>
      </c>
    </row>
    <row r="6706" spans="3:7" x14ac:dyDescent="0.25">
      <c r="C6706" s="124">
        <v>43403</v>
      </c>
      <c r="D6706" s="125" t="s">
        <v>472</v>
      </c>
      <c r="E6706" s="126">
        <v>4916</v>
      </c>
      <c r="F6706" s="126"/>
      <c r="G6706" s="126">
        <v>17</v>
      </c>
    </row>
    <row r="6707" spans="3:7" ht="30" x14ac:dyDescent="0.25">
      <c r="C6707" s="124">
        <v>43403</v>
      </c>
      <c r="D6707" s="125" t="s">
        <v>463</v>
      </c>
      <c r="E6707" s="126">
        <v>4388</v>
      </c>
      <c r="F6707" s="126"/>
      <c r="G6707" s="126">
        <v>17</v>
      </c>
    </row>
    <row r="6708" spans="3:7" ht="30" x14ac:dyDescent="0.25">
      <c r="C6708" s="124">
        <v>43403</v>
      </c>
      <c r="D6708" s="125" t="s">
        <v>462</v>
      </c>
      <c r="E6708" s="126">
        <v>9738</v>
      </c>
      <c r="F6708" s="126"/>
      <c r="G6708" s="126">
        <v>18</v>
      </c>
    </row>
    <row r="6709" spans="3:7" ht="30" x14ac:dyDescent="0.25">
      <c r="C6709" s="124">
        <v>43403</v>
      </c>
      <c r="D6709" s="125" t="s">
        <v>545</v>
      </c>
      <c r="E6709" s="126">
        <v>519</v>
      </c>
      <c r="F6709" s="126"/>
      <c r="G6709" s="126">
        <v>1</v>
      </c>
    </row>
    <row r="6710" spans="3:7" ht="30" x14ac:dyDescent="0.25">
      <c r="C6710" s="124">
        <v>43403</v>
      </c>
      <c r="D6710" s="125" t="s">
        <v>93</v>
      </c>
      <c r="E6710" s="126">
        <v>8949</v>
      </c>
      <c r="F6710" s="126"/>
      <c r="G6710" s="126">
        <v>20</v>
      </c>
    </row>
    <row r="6711" spans="3:7" x14ac:dyDescent="0.25">
      <c r="C6711" s="124">
        <v>43403</v>
      </c>
      <c r="D6711" s="125" t="s">
        <v>435</v>
      </c>
      <c r="E6711" s="126">
        <v>4350</v>
      </c>
      <c r="F6711" s="126"/>
      <c r="G6711" s="126">
        <v>1</v>
      </c>
    </row>
    <row r="6712" spans="3:7" x14ac:dyDescent="0.25">
      <c r="C6712" s="124">
        <v>43403</v>
      </c>
      <c r="D6712" s="125" t="s">
        <v>90</v>
      </c>
      <c r="E6712" s="126">
        <v>1467</v>
      </c>
      <c r="F6712" s="126"/>
      <c r="G6712" s="126">
        <v>1</v>
      </c>
    </row>
    <row r="6713" spans="3:7" x14ac:dyDescent="0.25">
      <c r="C6713" s="124">
        <v>43402</v>
      </c>
      <c r="D6713" s="125" t="s">
        <v>217</v>
      </c>
      <c r="E6713" s="126">
        <v>1908</v>
      </c>
      <c r="F6713" s="126"/>
      <c r="G6713" s="126">
        <v>1</v>
      </c>
    </row>
    <row r="6714" spans="3:7" x14ac:dyDescent="0.25">
      <c r="C6714" s="124">
        <v>43402</v>
      </c>
      <c r="D6714" s="125" t="s">
        <v>231</v>
      </c>
      <c r="E6714" s="126">
        <v>1907</v>
      </c>
      <c r="F6714" s="126"/>
      <c r="G6714" s="126">
        <v>1</v>
      </c>
    </row>
    <row r="6715" spans="3:7" ht="30" x14ac:dyDescent="0.25">
      <c r="C6715" s="124">
        <v>43402</v>
      </c>
      <c r="D6715" s="125" t="s">
        <v>76</v>
      </c>
      <c r="E6715" s="126">
        <v>1429</v>
      </c>
      <c r="F6715" s="126"/>
      <c r="G6715" s="126">
        <v>3</v>
      </c>
    </row>
    <row r="6716" spans="3:7" ht="45" x14ac:dyDescent="0.25">
      <c r="C6716" s="124">
        <v>43402</v>
      </c>
      <c r="D6716" s="125" t="s">
        <v>153</v>
      </c>
      <c r="E6716" s="126">
        <v>4278</v>
      </c>
      <c r="F6716" s="126"/>
      <c r="G6716" s="126">
        <v>1</v>
      </c>
    </row>
    <row r="6717" spans="3:7" x14ac:dyDescent="0.25">
      <c r="C6717" s="124">
        <v>43402</v>
      </c>
      <c r="D6717" s="125" t="s">
        <v>149</v>
      </c>
      <c r="E6717" s="126">
        <v>7979</v>
      </c>
      <c r="F6717" s="126"/>
      <c r="G6717" s="126">
        <v>1</v>
      </c>
    </row>
    <row r="6718" spans="3:7" ht="30" x14ac:dyDescent="0.25">
      <c r="C6718" s="124">
        <v>43402</v>
      </c>
      <c r="D6718" s="125" t="s">
        <v>77</v>
      </c>
      <c r="E6718" s="126">
        <v>1428</v>
      </c>
      <c r="F6718" s="126"/>
      <c r="G6718" s="126">
        <v>2</v>
      </c>
    </row>
    <row r="6719" spans="3:7" ht="30" x14ac:dyDescent="0.25">
      <c r="C6719" s="124">
        <v>43402</v>
      </c>
      <c r="D6719" s="125" t="s">
        <v>65</v>
      </c>
      <c r="E6719" s="126">
        <v>256</v>
      </c>
      <c r="F6719" s="126"/>
      <c r="G6719" s="126">
        <v>1</v>
      </c>
    </row>
    <row r="6720" spans="3:7" ht="30" x14ac:dyDescent="0.25">
      <c r="C6720" s="124">
        <v>43402</v>
      </c>
      <c r="D6720" s="125" t="s">
        <v>65</v>
      </c>
      <c r="E6720" s="126">
        <v>256</v>
      </c>
      <c r="F6720" s="126"/>
      <c r="G6720" s="126">
        <v>1</v>
      </c>
    </row>
    <row r="6721" spans="3:7" x14ac:dyDescent="0.25">
      <c r="C6721" s="124">
        <v>43402</v>
      </c>
      <c r="D6721" s="125" t="s">
        <v>90</v>
      </c>
      <c r="E6721" s="126">
        <v>1467</v>
      </c>
      <c r="F6721" s="126"/>
      <c r="G6721" s="126">
        <v>1</v>
      </c>
    </row>
    <row r="6722" spans="3:7" ht="30" x14ac:dyDescent="0.25">
      <c r="C6722" s="124">
        <v>43402</v>
      </c>
      <c r="D6722" s="125" t="s">
        <v>52</v>
      </c>
      <c r="E6722" s="126">
        <v>4863</v>
      </c>
      <c r="F6722" s="126"/>
      <c r="G6722" s="126">
        <v>1</v>
      </c>
    </row>
    <row r="6723" spans="3:7" x14ac:dyDescent="0.25">
      <c r="C6723" s="124">
        <v>43402</v>
      </c>
      <c r="D6723" s="125" t="s">
        <v>83</v>
      </c>
      <c r="E6723" s="126">
        <v>842</v>
      </c>
      <c r="F6723" s="126"/>
      <c r="G6723" s="126">
        <v>1</v>
      </c>
    </row>
    <row r="6724" spans="3:7" ht="30" x14ac:dyDescent="0.25">
      <c r="C6724" s="124">
        <v>43402</v>
      </c>
      <c r="D6724" s="125" t="s">
        <v>76</v>
      </c>
      <c r="E6724" s="126">
        <v>1429</v>
      </c>
      <c r="F6724" s="126"/>
      <c r="G6724" s="126">
        <v>10</v>
      </c>
    </row>
    <row r="6725" spans="3:7" x14ac:dyDescent="0.25">
      <c r="C6725" s="124">
        <v>43402</v>
      </c>
      <c r="D6725" s="125" t="s">
        <v>90</v>
      </c>
      <c r="E6725" s="126">
        <v>1467</v>
      </c>
      <c r="F6725" s="126"/>
      <c r="G6725" s="126">
        <v>1</v>
      </c>
    </row>
    <row r="6726" spans="3:7" ht="30" x14ac:dyDescent="0.25">
      <c r="C6726" s="124">
        <v>43402</v>
      </c>
      <c r="D6726" s="125" t="s">
        <v>209</v>
      </c>
      <c r="E6726" s="126">
        <v>174</v>
      </c>
      <c r="F6726" s="126"/>
      <c r="G6726" s="126">
        <v>4</v>
      </c>
    </row>
    <row r="6727" spans="3:7" ht="30" x14ac:dyDescent="0.25">
      <c r="C6727" s="124">
        <v>43402</v>
      </c>
      <c r="D6727" s="125" t="s">
        <v>54</v>
      </c>
      <c r="E6727" s="126">
        <v>7825</v>
      </c>
      <c r="F6727" s="126"/>
      <c r="G6727" s="126">
        <v>1</v>
      </c>
    </row>
    <row r="6728" spans="3:7" ht="30" x14ac:dyDescent="0.25">
      <c r="C6728" s="124">
        <v>43402</v>
      </c>
      <c r="D6728" s="125" t="s">
        <v>108</v>
      </c>
      <c r="E6728" s="126" t="s">
        <v>109</v>
      </c>
      <c r="F6728" s="126"/>
      <c r="G6728" s="126">
        <v>1</v>
      </c>
    </row>
    <row r="6729" spans="3:7" ht="60" x14ac:dyDescent="0.25">
      <c r="C6729" s="124">
        <v>43402</v>
      </c>
      <c r="D6729" s="125" t="s">
        <v>95</v>
      </c>
      <c r="E6729" s="126">
        <v>305</v>
      </c>
      <c r="F6729" s="126">
        <v>500</v>
      </c>
      <c r="G6729" s="126"/>
    </row>
    <row r="6730" spans="3:7" ht="30" x14ac:dyDescent="0.25">
      <c r="C6730" s="124">
        <v>43402</v>
      </c>
      <c r="D6730" s="125" t="s">
        <v>167</v>
      </c>
      <c r="E6730" s="126">
        <v>1587</v>
      </c>
      <c r="F6730" s="126">
        <v>24</v>
      </c>
      <c r="G6730" s="126"/>
    </row>
    <row r="6731" spans="3:7" ht="30" x14ac:dyDescent="0.25">
      <c r="C6731" s="124">
        <v>43402</v>
      </c>
      <c r="D6731" s="125" t="s">
        <v>42</v>
      </c>
      <c r="E6731" s="126">
        <v>187</v>
      </c>
      <c r="F6731" s="126"/>
      <c r="G6731" s="126">
        <v>20</v>
      </c>
    </row>
    <row r="6732" spans="3:7" ht="30" x14ac:dyDescent="0.25">
      <c r="C6732" s="124">
        <v>43402</v>
      </c>
      <c r="D6732" s="125" t="s">
        <v>42</v>
      </c>
      <c r="E6732" s="126">
        <v>187</v>
      </c>
      <c r="F6732" s="126">
        <v>20</v>
      </c>
      <c r="G6732" s="126"/>
    </row>
    <row r="6733" spans="3:7" ht="45" x14ac:dyDescent="0.25">
      <c r="C6733" s="124">
        <v>43402</v>
      </c>
      <c r="D6733" s="125" t="s">
        <v>35</v>
      </c>
      <c r="E6733" s="126">
        <v>4911</v>
      </c>
      <c r="F6733" s="126"/>
      <c r="G6733" s="126">
        <v>12</v>
      </c>
    </row>
    <row r="6734" spans="3:7" ht="45" x14ac:dyDescent="0.25">
      <c r="C6734" s="124">
        <v>43402</v>
      </c>
      <c r="D6734" s="125" t="s">
        <v>188</v>
      </c>
      <c r="E6734" s="126">
        <v>4910</v>
      </c>
      <c r="F6734" s="126"/>
      <c r="G6734" s="126">
        <v>12</v>
      </c>
    </row>
    <row r="6735" spans="3:7" x14ac:dyDescent="0.25">
      <c r="C6735" s="124">
        <v>43402</v>
      </c>
      <c r="D6735" s="125" t="s">
        <v>103</v>
      </c>
      <c r="E6735" s="126">
        <v>7366</v>
      </c>
      <c r="F6735" s="126">
        <v>150</v>
      </c>
      <c r="G6735" s="126"/>
    </row>
    <row r="6736" spans="3:7" ht="60" x14ac:dyDescent="0.25">
      <c r="C6736" s="124">
        <v>43402</v>
      </c>
      <c r="D6736" s="125" t="s">
        <v>72</v>
      </c>
      <c r="E6736" s="126">
        <v>3001</v>
      </c>
      <c r="F6736" s="126"/>
      <c r="G6736" s="126">
        <v>1</v>
      </c>
    </row>
    <row r="6737" spans="3:7" ht="30" x14ac:dyDescent="0.25">
      <c r="C6737" s="124">
        <v>43402</v>
      </c>
      <c r="D6737" s="125" t="s">
        <v>623</v>
      </c>
      <c r="E6737" s="126" t="s">
        <v>624</v>
      </c>
      <c r="F6737" s="126"/>
      <c r="G6737" s="126">
        <v>1</v>
      </c>
    </row>
    <row r="6738" spans="3:7" ht="30" x14ac:dyDescent="0.25">
      <c r="C6738" s="124">
        <v>43402</v>
      </c>
      <c r="D6738" s="125" t="s">
        <v>623</v>
      </c>
      <c r="E6738" s="126" t="s">
        <v>624</v>
      </c>
      <c r="F6738" s="126">
        <v>3</v>
      </c>
      <c r="G6738" s="126"/>
    </row>
    <row r="6739" spans="3:7" ht="45" x14ac:dyDescent="0.25">
      <c r="C6739" s="124">
        <v>43402</v>
      </c>
      <c r="D6739" s="125" t="s">
        <v>221</v>
      </c>
      <c r="E6739" s="126">
        <v>4907</v>
      </c>
      <c r="F6739" s="126"/>
      <c r="G6739" s="126">
        <v>24</v>
      </c>
    </row>
    <row r="6740" spans="3:7" ht="45" x14ac:dyDescent="0.25">
      <c r="C6740" s="124">
        <v>43402</v>
      </c>
      <c r="D6740" s="125" t="s">
        <v>35</v>
      </c>
      <c r="E6740" s="126">
        <v>4911</v>
      </c>
      <c r="F6740" s="126"/>
      <c r="G6740" s="126">
        <v>24</v>
      </c>
    </row>
    <row r="6741" spans="3:7" ht="45" x14ac:dyDescent="0.25">
      <c r="C6741" s="124">
        <v>43402</v>
      </c>
      <c r="D6741" s="125" t="s">
        <v>188</v>
      </c>
      <c r="E6741" s="126">
        <v>4910</v>
      </c>
      <c r="F6741" s="126"/>
      <c r="G6741" s="126">
        <v>24</v>
      </c>
    </row>
    <row r="6742" spans="3:7" ht="45" x14ac:dyDescent="0.25">
      <c r="C6742" s="124">
        <v>43402</v>
      </c>
      <c r="D6742" s="125" t="s">
        <v>221</v>
      </c>
      <c r="E6742" s="126">
        <v>4907</v>
      </c>
      <c r="F6742" s="126"/>
      <c r="G6742" s="126">
        <v>12</v>
      </c>
    </row>
    <row r="6743" spans="3:7" ht="45" x14ac:dyDescent="0.25">
      <c r="C6743" s="124">
        <v>43402</v>
      </c>
      <c r="D6743" s="125" t="s">
        <v>35</v>
      </c>
      <c r="E6743" s="126">
        <v>4911</v>
      </c>
      <c r="F6743" s="126"/>
      <c r="G6743" s="126">
        <v>12</v>
      </c>
    </row>
    <row r="6744" spans="3:7" ht="45" x14ac:dyDescent="0.25">
      <c r="C6744" s="124">
        <v>43402</v>
      </c>
      <c r="D6744" s="125" t="s">
        <v>188</v>
      </c>
      <c r="E6744" s="126">
        <v>4910</v>
      </c>
      <c r="F6744" s="126"/>
      <c r="G6744" s="126">
        <v>12</v>
      </c>
    </row>
    <row r="6745" spans="3:7" ht="45" x14ac:dyDescent="0.25">
      <c r="C6745" s="124">
        <v>43402</v>
      </c>
      <c r="D6745" s="125" t="s">
        <v>221</v>
      </c>
      <c r="E6745" s="126">
        <v>4907</v>
      </c>
      <c r="F6745" s="126"/>
      <c r="G6745" s="126">
        <v>120</v>
      </c>
    </row>
    <row r="6746" spans="3:7" ht="45" x14ac:dyDescent="0.25">
      <c r="C6746" s="124">
        <v>43402</v>
      </c>
      <c r="D6746" s="125" t="s">
        <v>35</v>
      </c>
      <c r="E6746" s="126">
        <v>4911</v>
      </c>
      <c r="F6746" s="126"/>
      <c r="G6746" s="126">
        <v>120</v>
      </c>
    </row>
    <row r="6747" spans="3:7" ht="45" x14ac:dyDescent="0.25">
      <c r="C6747" s="124">
        <v>43402</v>
      </c>
      <c r="D6747" s="125" t="s">
        <v>188</v>
      </c>
      <c r="E6747" s="126">
        <v>4910</v>
      </c>
      <c r="F6747" s="126"/>
      <c r="G6747" s="126">
        <v>120</v>
      </c>
    </row>
    <row r="6748" spans="3:7" ht="45" x14ac:dyDescent="0.25">
      <c r="C6748" s="124">
        <v>43402</v>
      </c>
      <c r="D6748" s="125" t="s">
        <v>61</v>
      </c>
      <c r="E6748" s="126">
        <v>874</v>
      </c>
      <c r="F6748" s="126">
        <v>20</v>
      </c>
      <c r="G6748" s="126"/>
    </row>
    <row r="6749" spans="3:7" ht="30" x14ac:dyDescent="0.25">
      <c r="C6749" s="124">
        <v>43402</v>
      </c>
      <c r="D6749" s="125" t="s">
        <v>57</v>
      </c>
      <c r="E6749" s="126">
        <v>8825</v>
      </c>
      <c r="F6749" s="126">
        <v>20</v>
      </c>
      <c r="G6749" s="126"/>
    </row>
    <row r="6750" spans="3:7" ht="45" x14ac:dyDescent="0.25">
      <c r="C6750" s="124">
        <v>43402</v>
      </c>
      <c r="D6750" s="125" t="s">
        <v>70</v>
      </c>
      <c r="E6750" s="126">
        <v>5112</v>
      </c>
      <c r="F6750" s="126">
        <v>3</v>
      </c>
      <c r="G6750" s="126"/>
    </row>
    <row r="6751" spans="3:7" ht="45" x14ac:dyDescent="0.25">
      <c r="C6751" s="124">
        <v>43402</v>
      </c>
      <c r="D6751" s="125" t="s">
        <v>35</v>
      </c>
      <c r="E6751" s="126">
        <v>4911</v>
      </c>
      <c r="F6751" s="126">
        <v>240</v>
      </c>
      <c r="G6751" s="126"/>
    </row>
    <row r="6752" spans="3:7" ht="45" x14ac:dyDescent="0.25">
      <c r="C6752" s="124">
        <v>43402</v>
      </c>
      <c r="D6752" s="125" t="s">
        <v>188</v>
      </c>
      <c r="E6752" s="126">
        <v>4910</v>
      </c>
      <c r="F6752" s="126">
        <v>240</v>
      </c>
      <c r="G6752" s="126"/>
    </row>
    <row r="6753" spans="3:7" ht="45" x14ac:dyDescent="0.25">
      <c r="C6753" s="124">
        <v>43402</v>
      </c>
      <c r="D6753" s="125" t="s">
        <v>221</v>
      </c>
      <c r="E6753" s="126">
        <v>4907</v>
      </c>
      <c r="F6753" s="126">
        <v>240</v>
      </c>
      <c r="G6753" s="126"/>
    </row>
    <row r="6754" spans="3:7" ht="60" x14ac:dyDescent="0.25">
      <c r="C6754" s="124">
        <v>43402</v>
      </c>
      <c r="D6754" s="125" t="s">
        <v>10</v>
      </c>
      <c r="E6754" s="126">
        <v>892</v>
      </c>
      <c r="F6754" s="126">
        <v>10</v>
      </c>
      <c r="G6754" s="126"/>
    </row>
    <row r="6755" spans="3:7" x14ac:dyDescent="0.25">
      <c r="C6755" s="124">
        <v>43402</v>
      </c>
      <c r="D6755" s="125" t="s">
        <v>8</v>
      </c>
      <c r="E6755" s="126">
        <v>7094</v>
      </c>
      <c r="F6755" s="126">
        <v>20</v>
      </c>
      <c r="G6755" s="126"/>
    </row>
    <row r="6756" spans="3:7" ht="30" x14ac:dyDescent="0.25">
      <c r="C6756" s="124">
        <v>43402</v>
      </c>
      <c r="D6756" s="125" t="s">
        <v>447</v>
      </c>
      <c r="E6756" s="126" t="s">
        <v>448</v>
      </c>
      <c r="F6756" s="126">
        <v>1</v>
      </c>
      <c r="G6756" s="126"/>
    </row>
    <row r="6757" spans="3:7" ht="30" x14ac:dyDescent="0.25">
      <c r="C6757" s="124">
        <v>43402</v>
      </c>
      <c r="D6757" s="125" t="s">
        <v>569</v>
      </c>
      <c r="E6757" s="126" t="s">
        <v>570</v>
      </c>
      <c r="F6757" s="126">
        <v>3</v>
      </c>
      <c r="G6757" s="126"/>
    </row>
    <row r="6758" spans="3:7" ht="30" x14ac:dyDescent="0.25">
      <c r="C6758" s="124">
        <v>43402</v>
      </c>
      <c r="D6758" s="125" t="s">
        <v>538</v>
      </c>
      <c r="E6758" s="126" t="s">
        <v>539</v>
      </c>
      <c r="F6758" s="126">
        <v>2</v>
      </c>
      <c r="G6758" s="126"/>
    </row>
    <row r="6759" spans="3:7" ht="30" x14ac:dyDescent="0.25">
      <c r="C6759" s="124">
        <v>43402</v>
      </c>
      <c r="D6759" s="125" t="s">
        <v>360</v>
      </c>
      <c r="E6759" s="126" t="s">
        <v>361</v>
      </c>
      <c r="F6759" s="126">
        <v>2</v>
      </c>
      <c r="G6759" s="126"/>
    </row>
    <row r="6760" spans="3:7" ht="45" x14ac:dyDescent="0.25">
      <c r="C6760" s="124">
        <v>43402</v>
      </c>
      <c r="D6760" s="125" t="s">
        <v>70</v>
      </c>
      <c r="E6760" s="126">
        <v>5112</v>
      </c>
      <c r="F6760" s="126">
        <v>2</v>
      </c>
      <c r="G6760" s="126"/>
    </row>
    <row r="6761" spans="3:7" ht="30" x14ac:dyDescent="0.25">
      <c r="C6761" s="124">
        <v>43402</v>
      </c>
      <c r="D6761" s="125" t="s">
        <v>21</v>
      </c>
      <c r="E6761" s="126">
        <v>4864</v>
      </c>
      <c r="F6761" s="126"/>
      <c r="G6761" s="126">
        <v>1</v>
      </c>
    </row>
    <row r="6762" spans="3:7" x14ac:dyDescent="0.25">
      <c r="C6762" s="124">
        <v>43402</v>
      </c>
      <c r="D6762" s="125" t="s">
        <v>103</v>
      </c>
      <c r="E6762" s="126">
        <v>7366</v>
      </c>
      <c r="F6762" s="126"/>
      <c r="G6762" s="126">
        <v>1</v>
      </c>
    </row>
    <row r="6763" spans="3:7" x14ac:dyDescent="0.25">
      <c r="C6763" s="124">
        <v>43402</v>
      </c>
      <c r="D6763" s="125" t="s">
        <v>103</v>
      </c>
      <c r="E6763" s="126">
        <v>7366</v>
      </c>
      <c r="F6763" s="126"/>
      <c r="G6763" s="126">
        <v>3</v>
      </c>
    </row>
    <row r="6764" spans="3:7" x14ac:dyDescent="0.25">
      <c r="C6764" s="124">
        <v>43402</v>
      </c>
      <c r="D6764" s="125" t="s">
        <v>201</v>
      </c>
      <c r="E6764" s="126">
        <v>8764</v>
      </c>
      <c r="F6764" s="126"/>
      <c r="G6764" s="126">
        <v>2</v>
      </c>
    </row>
    <row r="6765" spans="3:7" x14ac:dyDescent="0.25">
      <c r="C6765" s="124">
        <v>43402</v>
      </c>
      <c r="D6765" s="125" t="s">
        <v>206</v>
      </c>
      <c r="E6765" s="126">
        <v>7999</v>
      </c>
      <c r="F6765" s="126"/>
      <c r="G6765" s="126">
        <v>10</v>
      </c>
    </row>
    <row r="6766" spans="3:7" x14ac:dyDescent="0.25">
      <c r="C6766" s="124">
        <v>43402</v>
      </c>
      <c r="D6766" s="125" t="s">
        <v>36</v>
      </c>
      <c r="E6766" s="126">
        <v>7934</v>
      </c>
      <c r="F6766" s="126"/>
      <c r="G6766" s="126">
        <v>14</v>
      </c>
    </row>
    <row r="6767" spans="3:7" ht="30" x14ac:dyDescent="0.25">
      <c r="C6767" s="124">
        <v>43402</v>
      </c>
      <c r="D6767" s="125" t="s">
        <v>216</v>
      </c>
      <c r="E6767" s="126">
        <v>189</v>
      </c>
      <c r="F6767" s="126"/>
      <c r="G6767" s="126">
        <v>50</v>
      </c>
    </row>
    <row r="6768" spans="3:7" ht="30" x14ac:dyDescent="0.25">
      <c r="C6768" s="124">
        <v>43402</v>
      </c>
      <c r="D6768" s="125" t="s">
        <v>44</v>
      </c>
      <c r="E6768" s="126">
        <v>188</v>
      </c>
      <c r="F6768" s="126"/>
      <c r="G6768" s="126">
        <v>50</v>
      </c>
    </row>
    <row r="6769" spans="3:7" ht="30" x14ac:dyDescent="0.25">
      <c r="C6769" s="124">
        <v>43402</v>
      </c>
      <c r="D6769" s="125" t="s">
        <v>42</v>
      </c>
      <c r="E6769" s="126">
        <v>187</v>
      </c>
      <c r="F6769" s="126"/>
      <c r="G6769" s="126">
        <v>50</v>
      </c>
    </row>
    <row r="6770" spans="3:7" ht="30" x14ac:dyDescent="0.25">
      <c r="C6770" s="124">
        <v>43402</v>
      </c>
      <c r="D6770" s="125" t="s">
        <v>218</v>
      </c>
      <c r="E6770" s="126">
        <v>981</v>
      </c>
      <c r="F6770" s="126"/>
      <c r="G6770" s="126">
        <v>100</v>
      </c>
    </row>
    <row r="6771" spans="3:7" ht="30" x14ac:dyDescent="0.25">
      <c r="C6771" s="124">
        <v>43402</v>
      </c>
      <c r="D6771" s="125" t="s">
        <v>219</v>
      </c>
      <c r="E6771" s="126">
        <v>980</v>
      </c>
      <c r="F6771" s="126"/>
      <c r="G6771" s="126">
        <v>50</v>
      </c>
    </row>
    <row r="6772" spans="3:7" ht="30" x14ac:dyDescent="0.25">
      <c r="C6772" s="124">
        <v>43402</v>
      </c>
      <c r="D6772" s="125" t="s">
        <v>220</v>
      </c>
      <c r="E6772" s="126">
        <v>979</v>
      </c>
      <c r="F6772" s="126"/>
      <c r="G6772" s="126">
        <v>50</v>
      </c>
    </row>
    <row r="6773" spans="3:7" ht="30" x14ac:dyDescent="0.25">
      <c r="C6773" s="124">
        <v>43402</v>
      </c>
      <c r="D6773" s="125" t="s">
        <v>332</v>
      </c>
      <c r="E6773" s="126">
        <v>1573</v>
      </c>
      <c r="F6773" s="126"/>
      <c r="G6773" s="126">
        <v>20</v>
      </c>
    </row>
    <row r="6774" spans="3:7" ht="30" x14ac:dyDescent="0.25">
      <c r="C6774" s="124">
        <v>43402</v>
      </c>
      <c r="D6774" s="125" t="s">
        <v>33</v>
      </c>
      <c r="E6774" s="126">
        <v>392</v>
      </c>
      <c r="F6774" s="126"/>
      <c r="G6774" s="126">
        <v>1</v>
      </c>
    </row>
    <row r="6775" spans="3:7" x14ac:dyDescent="0.25">
      <c r="C6775" s="124">
        <v>43402</v>
      </c>
      <c r="D6775" s="125" t="s">
        <v>208</v>
      </c>
      <c r="E6775" s="126">
        <v>7933</v>
      </c>
      <c r="F6775" s="126"/>
      <c r="G6775" s="126">
        <v>11</v>
      </c>
    </row>
    <row r="6776" spans="3:7" ht="45" x14ac:dyDescent="0.25">
      <c r="C6776" s="124">
        <v>43402</v>
      </c>
      <c r="D6776" s="125" t="s">
        <v>173</v>
      </c>
      <c r="E6776" s="126">
        <v>1595</v>
      </c>
      <c r="F6776" s="126"/>
      <c r="G6776" s="126">
        <v>100</v>
      </c>
    </row>
    <row r="6777" spans="3:7" x14ac:dyDescent="0.25">
      <c r="C6777" s="124">
        <v>43402</v>
      </c>
      <c r="D6777" s="125" t="s">
        <v>270</v>
      </c>
      <c r="E6777" s="126">
        <v>3630</v>
      </c>
      <c r="F6777" s="126"/>
      <c r="G6777" s="126">
        <v>1</v>
      </c>
    </row>
    <row r="6778" spans="3:7" ht="30" x14ac:dyDescent="0.25">
      <c r="C6778" s="124">
        <v>43402</v>
      </c>
      <c r="D6778" s="125" t="s">
        <v>157</v>
      </c>
      <c r="E6778" s="126">
        <v>918</v>
      </c>
      <c r="F6778" s="126"/>
      <c r="G6778" s="126">
        <v>1</v>
      </c>
    </row>
    <row r="6779" spans="3:7" ht="45" x14ac:dyDescent="0.25">
      <c r="C6779" s="124">
        <v>43402</v>
      </c>
      <c r="D6779" s="125" t="s">
        <v>260</v>
      </c>
      <c r="E6779" s="126">
        <v>5679</v>
      </c>
      <c r="F6779" s="126"/>
      <c r="G6779" s="126">
        <v>20</v>
      </c>
    </row>
    <row r="6780" spans="3:7" ht="30" x14ac:dyDescent="0.25">
      <c r="C6780" s="124">
        <v>43402</v>
      </c>
      <c r="D6780" s="125" t="s">
        <v>285</v>
      </c>
      <c r="E6780" s="126">
        <v>10343</v>
      </c>
      <c r="F6780" s="126"/>
      <c r="G6780" s="126">
        <v>1</v>
      </c>
    </row>
    <row r="6781" spans="3:7" ht="30" x14ac:dyDescent="0.25">
      <c r="C6781" s="124">
        <v>43402</v>
      </c>
      <c r="D6781" s="125" t="s">
        <v>30</v>
      </c>
      <c r="E6781" s="126">
        <v>609</v>
      </c>
      <c r="F6781" s="126"/>
      <c r="G6781" s="126">
        <v>3</v>
      </c>
    </row>
    <row r="6782" spans="3:7" ht="45" x14ac:dyDescent="0.25">
      <c r="C6782" s="124">
        <v>43402</v>
      </c>
      <c r="D6782" s="125" t="s">
        <v>29</v>
      </c>
      <c r="E6782" s="126">
        <v>610</v>
      </c>
      <c r="F6782" s="126"/>
      <c r="G6782" s="126">
        <v>1</v>
      </c>
    </row>
    <row r="6783" spans="3:7" ht="45" x14ac:dyDescent="0.25">
      <c r="C6783" s="124">
        <v>43402</v>
      </c>
      <c r="D6783" s="125" t="s">
        <v>28</v>
      </c>
      <c r="E6783" s="126">
        <v>608</v>
      </c>
      <c r="F6783" s="126"/>
      <c r="G6783" s="126">
        <v>2</v>
      </c>
    </row>
    <row r="6784" spans="3:7" ht="30" x14ac:dyDescent="0.25">
      <c r="C6784" s="124">
        <v>43402</v>
      </c>
      <c r="D6784" s="125" t="s">
        <v>240</v>
      </c>
      <c r="E6784" s="126">
        <v>4520</v>
      </c>
      <c r="F6784" s="126"/>
      <c r="G6784" s="126">
        <v>1</v>
      </c>
    </row>
    <row r="6785" spans="3:7" ht="45" x14ac:dyDescent="0.25">
      <c r="C6785" s="124">
        <v>43402</v>
      </c>
      <c r="D6785" s="125" t="s">
        <v>9</v>
      </c>
      <c r="E6785" s="126">
        <v>180</v>
      </c>
      <c r="F6785" s="126"/>
      <c r="G6785" s="126">
        <v>10</v>
      </c>
    </row>
    <row r="6786" spans="3:7" ht="30" x14ac:dyDescent="0.25">
      <c r="C6786" s="124">
        <v>43402</v>
      </c>
      <c r="D6786" s="125" t="s">
        <v>32</v>
      </c>
      <c r="E6786" s="126">
        <v>4523</v>
      </c>
      <c r="F6786" s="126"/>
      <c r="G6786" s="126">
        <v>10</v>
      </c>
    </row>
    <row r="6787" spans="3:7" x14ac:dyDescent="0.25">
      <c r="C6787" s="124">
        <v>43402</v>
      </c>
      <c r="D6787" s="125" t="s">
        <v>201</v>
      </c>
      <c r="E6787" s="126">
        <v>8764</v>
      </c>
      <c r="F6787" s="126"/>
      <c r="G6787" s="126">
        <v>1</v>
      </c>
    </row>
    <row r="6788" spans="3:7" ht="45" x14ac:dyDescent="0.25">
      <c r="C6788" s="124">
        <v>43402</v>
      </c>
      <c r="D6788" s="125" t="s">
        <v>191</v>
      </c>
      <c r="E6788" s="126">
        <v>304</v>
      </c>
      <c r="F6788" s="126"/>
      <c r="G6788" s="126">
        <v>12</v>
      </c>
    </row>
    <row r="6789" spans="3:7" ht="45" x14ac:dyDescent="0.25">
      <c r="C6789" s="124">
        <v>43402</v>
      </c>
      <c r="D6789" s="125" t="s">
        <v>261</v>
      </c>
      <c r="E6789" s="126">
        <v>419</v>
      </c>
      <c r="F6789" s="126"/>
      <c r="G6789" s="126">
        <v>1</v>
      </c>
    </row>
    <row r="6790" spans="3:7" ht="30" x14ac:dyDescent="0.25">
      <c r="C6790" s="124">
        <v>43402</v>
      </c>
      <c r="D6790" s="125" t="s">
        <v>262</v>
      </c>
      <c r="E6790" s="126">
        <v>468</v>
      </c>
      <c r="F6790" s="126"/>
      <c r="G6790" s="126">
        <v>1</v>
      </c>
    </row>
    <row r="6791" spans="3:7" ht="30" x14ac:dyDescent="0.25">
      <c r="C6791" s="124">
        <v>43402</v>
      </c>
      <c r="D6791" s="125" t="s">
        <v>131</v>
      </c>
      <c r="E6791" s="126">
        <v>8310</v>
      </c>
      <c r="F6791" s="126"/>
      <c r="G6791" s="126">
        <v>1</v>
      </c>
    </row>
    <row r="6792" spans="3:7" ht="30" x14ac:dyDescent="0.25">
      <c r="C6792" s="124">
        <v>43401</v>
      </c>
      <c r="D6792" s="125" t="s">
        <v>76</v>
      </c>
      <c r="E6792" s="126">
        <v>1429</v>
      </c>
      <c r="F6792" s="126"/>
      <c r="G6792" s="126">
        <v>2</v>
      </c>
    </row>
    <row r="6793" spans="3:7" ht="30" x14ac:dyDescent="0.25">
      <c r="C6793" s="124">
        <v>43401</v>
      </c>
      <c r="D6793" s="125" t="s">
        <v>178</v>
      </c>
      <c r="E6793" s="126" t="s">
        <v>179</v>
      </c>
      <c r="F6793" s="126"/>
      <c r="G6793" s="126">
        <v>1</v>
      </c>
    </row>
    <row r="6794" spans="3:7" ht="30" x14ac:dyDescent="0.25">
      <c r="C6794" s="124">
        <v>43401</v>
      </c>
      <c r="D6794" s="125" t="s">
        <v>178</v>
      </c>
      <c r="E6794" s="126" t="s">
        <v>179</v>
      </c>
      <c r="F6794" s="126"/>
      <c r="G6794" s="126">
        <v>1</v>
      </c>
    </row>
    <row r="6795" spans="3:7" ht="30" x14ac:dyDescent="0.25">
      <c r="C6795" s="124">
        <v>43399</v>
      </c>
      <c r="D6795" s="125" t="s">
        <v>131</v>
      </c>
      <c r="E6795" s="126">
        <v>8310</v>
      </c>
      <c r="F6795" s="126"/>
      <c r="G6795" s="126">
        <v>1</v>
      </c>
    </row>
    <row r="6796" spans="3:7" ht="45" x14ac:dyDescent="0.25">
      <c r="C6796" s="124">
        <v>43399</v>
      </c>
      <c r="D6796" s="125" t="s">
        <v>575</v>
      </c>
      <c r="E6796" s="126">
        <v>3647</v>
      </c>
      <c r="F6796" s="126"/>
      <c r="G6796" s="126">
        <v>1</v>
      </c>
    </row>
    <row r="6797" spans="3:7" ht="45" x14ac:dyDescent="0.25">
      <c r="C6797" s="124">
        <v>43399</v>
      </c>
      <c r="D6797" s="125" t="s">
        <v>233</v>
      </c>
      <c r="E6797" s="126">
        <v>4909</v>
      </c>
      <c r="F6797" s="126"/>
      <c r="G6797" s="126">
        <v>1</v>
      </c>
    </row>
    <row r="6798" spans="3:7" ht="30" x14ac:dyDescent="0.25">
      <c r="C6798" s="124">
        <v>43399</v>
      </c>
      <c r="D6798" s="125" t="s">
        <v>269</v>
      </c>
      <c r="E6798" s="126">
        <v>1508</v>
      </c>
      <c r="F6798" s="126">
        <v>2</v>
      </c>
      <c r="G6798" s="126"/>
    </row>
    <row r="6799" spans="3:7" x14ac:dyDescent="0.25">
      <c r="C6799" s="124">
        <v>43399</v>
      </c>
      <c r="D6799" s="125" t="s">
        <v>295</v>
      </c>
      <c r="E6799" s="126">
        <v>400</v>
      </c>
      <c r="F6799" s="126">
        <v>4</v>
      </c>
      <c r="G6799" s="126"/>
    </row>
    <row r="6800" spans="3:7" ht="75" x14ac:dyDescent="0.25">
      <c r="C6800" s="124">
        <v>43399</v>
      </c>
      <c r="D6800" s="125" t="s">
        <v>85</v>
      </c>
      <c r="E6800" s="126">
        <v>728</v>
      </c>
      <c r="F6800" s="126">
        <v>3</v>
      </c>
      <c r="G6800" s="126"/>
    </row>
    <row r="6801" spans="3:7" ht="30" x14ac:dyDescent="0.25">
      <c r="C6801" s="124">
        <v>43399</v>
      </c>
      <c r="D6801" s="125" t="s">
        <v>77</v>
      </c>
      <c r="E6801" s="126">
        <v>1428</v>
      </c>
      <c r="F6801" s="126"/>
      <c r="G6801" s="126">
        <v>2</v>
      </c>
    </row>
    <row r="6802" spans="3:7" ht="30" x14ac:dyDescent="0.25">
      <c r="C6802" s="124">
        <v>43399</v>
      </c>
      <c r="D6802" s="125" t="s">
        <v>5</v>
      </c>
      <c r="E6802" s="126">
        <v>1445</v>
      </c>
      <c r="F6802" s="126"/>
      <c r="G6802" s="126">
        <v>100</v>
      </c>
    </row>
    <row r="6803" spans="3:7" x14ac:dyDescent="0.25">
      <c r="C6803" s="124">
        <v>43399</v>
      </c>
      <c r="D6803" s="125" t="s">
        <v>127</v>
      </c>
      <c r="E6803" s="126">
        <v>7360</v>
      </c>
      <c r="F6803" s="126"/>
      <c r="G6803" s="126">
        <v>2</v>
      </c>
    </row>
    <row r="6804" spans="3:7" ht="75" x14ac:dyDescent="0.25">
      <c r="C6804" s="124">
        <v>43399</v>
      </c>
      <c r="D6804" s="125" t="s">
        <v>84</v>
      </c>
      <c r="E6804" s="126">
        <v>462</v>
      </c>
      <c r="F6804" s="126"/>
      <c r="G6804" s="126">
        <v>1</v>
      </c>
    </row>
    <row r="6805" spans="3:7" ht="75" x14ac:dyDescent="0.25">
      <c r="C6805" s="124">
        <v>43399</v>
      </c>
      <c r="D6805" s="125" t="s">
        <v>85</v>
      </c>
      <c r="E6805" s="126">
        <v>728</v>
      </c>
      <c r="F6805" s="126"/>
      <c r="G6805" s="126">
        <v>1</v>
      </c>
    </row>
    <row r="6806" spans="3:7" ht="45" x14ac:dyDescent="0.25">
      <c r="C6806" s="124">
        <v>43399</v>
      </c>
      <c r="D6806" s="125" t="s">
        <v>173</v>
      </c>
      <c r="E6806" s="126">
        <v>1595</v>
      </c>
      <c r="F6806" s="126"/>
      <c r="G6806" s="126">
        <v>150</v>
      </c>
    </row>
    <row r="6807" spans="3:7" x14ac:dyDescent="0.25">
      <c r="C6807" s="124">
        <v>43399</v>
      </c>
      <c r="D6807" s="125" t="s">
        <v>170</v>
      </c>
      <c r="E6807" s="126">
        <v>1906</v>
      </c>
      <c r="F6807" s="126"/>
      <c r="G6807" s="126">
        <v>2</v>
      </c>
    </row>
    <row r="6808" spans="3:7" x14ac:dyDescent="0.25">
      <c r="C6808" s="124">
        <v>43399</v>
      </c>
      <c r="D6808" s="125" t="s">
        <v>201</v>
      </c>
      <c r="E6808" s="126">
        <v>8764</v>
      </c>
      <c r="F6808" s="126"/>
      <c r="G6808" s="126">
        <v>2</v>
      </c>
    </row>
    <row r="6809" spans="3:7" x14ac:dyDescent="0.25">
      <c r="C6809" s="124">
        <v>43399</v>
      </c>
      <c r="D6809" s="125" t="s">
        <v>36</v>
      </c>
      <c r="E6809" s="126">
        <v>7934</v>
      </c>
      <c r="F6809" s="126"/>
      <c r="G6809" s="126">
        <v>20</v>
      </c>
    </row>
    <row r="6810" spans="3:7" x14ac:dyDescent="0.25">
      <c r="C6810" s="124">
        <v>43399</v>
      </c>
      <c r="D6810" s="125" t="s">
        <v>208</v>
      </c>
      <c r="E6810" s="126">
        <v>7933</v>
      </c>
      <c r="F6810" s="126"/>
      <c r="G6810" s="126">
        <v>20</v>
      </c>
    </row>
    <row r="6811" spans="3:7" ht="30" x14ac:dyDescent="0.25">
      <c r="C6811" s="124">
        <v>43399</v>
      </c>
      <c r="D6811" s="125" t="s">
        <v>216</v>
      </c>
      <c r="E6811" s="126">
        <v>189</v>
      </c>
      <c r="F6811" s="126"/>
      <c r="G6811" s="126">
        <v>50</v>
      </c>
    </row>
    <row r="6812" spans="3:7" ht="30" x14ac:dyDescent="0.25">
      <c r="C6812" s="124">
        <v>43399</v>
      </c>
      <c r="D6812" s="125" t="s">
        <v>44</v>
      </c>
      <c r="E6812" s="126">
        <v>188</v>
      </c>
      <c r="F6812" s="126"/>
      <c r="G6812" s="126">
        <v>50</v>
      </c>
    </row>
    <row r="6813" spans="3:7" ht="30" x14ac:dyDescent="0.25">
      <c r="C6813" s="124">
        <v>43399</v>
      </c>
      <c r="D6813" s="125" t="s">
        <v>42</v>
      </c>
      <c r="E6813" s="126">
        <v>187</v>
      </c>
      <c r="F6813" s="126"/>
      <c r="G6813" s="126">
        <v>50</v>
      </c>
    </row>
    <row r="6814" spans="3:7" ht="30" x14ac:dyDescent="0.25">
      <c r="C6814" s="124">
        <v>43399</v>
      </c>
      <c r="D6814" s="125" t="s">
        <v>317</v>
      </c>
      <c r="E6814" s="126">
        <v>982</v>
      </c>
      <c r="F6814" s="126"/>
      <c r="G6814" s="126">
        <v>50</v>
      </c>
    </row>
    <row r="6815" spans="3:7" ht="30" x14ac:dyDescent="0.25">
      <c r="C6815" s="124">
        <v>43399</v>
      </c>
      <c r="D6815" s="125" t="s">
        <v>218</v>
      </c>
      <c r="E6815" s="126">
        <v>981</v>
      </c>
      <c r="F6815" s="126"/>
      <c r="G6815" s="126">
        <v>100</v>
      </c>
    </row>
    <row r="6816" spans="3:7" ht="30" x14ac:dyDescent="0.25">
      <c r="C6816" s="124">
        <v>43399</v>
      </c>
      <c r="D6816" s="125" t="s">
        <v>219</v>
      </c>
      <c r="E6816" s="126">
        <v>980</v>
      </c>
      <c r="F6816" s="126"/>
      <c r="G6816" s="126">
        <v>100</v>
      </c>
    </row>
    <row r="6817" spans="3:7" ht="45" x14ac:dyDescent="0.25">
      <c r="C6817" s="124">
        <v>43399</v>
      </c>
      <c r="D6817" s="125" t="s">
        <v>147</v>
      </c>
      <c r="E6817" s="126">
        <v>334</v>
      </c>
      <c r="F6817" s="126"/>
      <c r="G6817" s="126">
        <v>3</v>
      </c>
    </row>
    <row r="6818" spans="3:7" ht="45" x14ac:dyDescent="0.25">
      <c r="C6818" s="124">
        <v>43399</v>
      </c>
      <c r="D6818" s="125" t="s">
        <v>232</v>
      </c>
      <c r="E6818" s="126">
        <v>332</v>
      </c>
      <c r="F6818" s="126"/>
      <c r="G6818" s="126">
        <v>6</v>
      </c>
    </row>
    <row r="6819" spans="3:7" ht="45" x14ac:dyDescent="0.25">
      <c r="C6819" s="124">
        <v>43399</v>
      </c>
      <c r="D6819" s="125" t="s">
        <v>46</v>
      </c>
      <c r="E6819" s="126">
        <v>331</v>
      </c>
      <c r="F6819" s="126"/>
      <c r="G6819" s="126">
        <v>4</v>
      </c>
    </row>
    <row r="6820" spans="3:7" ht="45" x14ac:dyDescent="0.25">
      <c r="C6820" s="124">
        <v>43399</v>
      </c>
      <c r="D6820" s="125" t="s">
        <v>45</v>
      </c>
      <c r="E6820" s="126">
        <v>151</v>
      </c>
      <c r="F6820" s="126"/>
      <c r="G6820" s="126">
        <v>3</v>
      </c>
    </row>
    <row r="6821" spans="3:7" ht="30" x14ac:dyDescent="0.25">
      <c r="C6821" s="124">
        <v>43399</v>
      </c>
      <c r="D6821" s="125" t="s">
        <v>33</v>
      </c>
      <c r="E6821" s="126">
        <v>392</v>
      </c>
      <c r="F6821" s="126"/>
      <c r="G6821" s="126">
        <v>1</v>
      </c>
    </row>
    <row r="6822" spans="3:7" x14ac:dyDescent="0.25">
      <c r="C6822" s="124">
        <v>43399</v>
      </c>
      <c r="D6822" s="125" t="s">
        <v>83</v>
      </c>
      <c r="E6822" s="126">
        <v>842</v>
      </c>
      <c r="F6822" s="126"/>
      <c r="G6822" s="126">
        <v>2</v>
      </c>
    </row>
    <row r="6823" spans="3:7" ht="30" x14ac:dyDescent="0.25">
      <c r="C6823" s="124">
        <v>43399</v>
      </c>
      <c r="D6823" s="125" t="s">
        <v>178</v>
      </c>
      <c r="E6823" s="126" t="s">
        <v>179</v>
      </c>
      <c r="F6823" s="126"/>
      <c r="G6823" s="126">
        <v>1</v>
      </c>
    </row>
    <row r="6824" spans="3:7" ht="45" x14ac:dyDescent="0.25">
      <c r="C6824" s="124">
        <v>43399</v>
      </c>
      <c r="D6824" s="125" t="s">
        <v>40</v>
      </c>
      <c r="E6824" s="126">
        <v>1381</v>
      </c>
      <c r="F6824" s="126">
        <v>1</v>
      </c>
      <c r="G6824" s="126"/>
    </row>
    <row r="6825" spans="3:7" ht="30" x14ac:dyDescent="0.25">
      <c r="C6825" s="124">
        <v>43399</v>
      </c>
      <c r="D6825" s="125" t="s">
        <v>263</v>
      </c>
      <c r="E6825" s="126">
        <v>1119</v>
      </c>
      <c r="F6825" s="126">
        <v>3</v>
      </c>
      <c r="G6825" s="126"/>
    </row>
    <row r="6826" spans="3:7" ht="30" x14ac:dyDescent="0.25">
      <c r="C6826" s="124">
        <v>43399</v>
      </c>
      <c r="D6826" s="125" t="s">
        <v>144</v>
      </c>
      <c r="E6826" s="126">
        <v>1261</v>
      </c>
      <c r="F6826" s="126">
        <v>2</v>
      </c>
      <c r="G6826" s="126"/>
    </row>
    <row r="6827" spans="3:7" ht="60" x14ac:dyDescent="0.25">
      <c r="C6827" s="124">
        <v>43399</v>
      </c>
      <c r="D6827" s="125" t="s">
        <v>72</v>
      </c>
      <c r="E6827" s="126">
        <v>3001</v>
      </c>
      <c r="F6827" s="126">
        <v>2</v>
      </c>
      <c r="G6827" s="126"/>
    </row>
    <row r="6828" spans="3:7" x14ac:dyDescent="0.25">
      <c r="C6828" s="124">
        <v>43399</v>
      </c>
      <c r="D6828" s="125" t="s">
        <v>237</v>
      </c>
      <c r="E6828" s="126">
        <v>643</v>
      </c>
      <c r="F6828" s="126"/>
      <c r="G6828" s="126">
        <v>1</v>
      </c>
    </row>
    <row r="6829" spans="3:7" ht="30" x14ac:dyDescent="0.25">
      <c r="C6829" s="124">
        <v>43399</v>
      </c>
      <c r="D6829" s="125" t="s">
        <v>238</v>
      </c>
      <c r="E6829" s="126">
        <v>4519</v>
      </c>
      <c r="F6829" s="126"/>
      <c r="G6829" s="126">
        <v>1</v>
      </c>
    </row>
    <row r="6830" spans="3:7" ht="30" x14ac:dyDescent="0.25">
      <c r="C6830" s="124">
        <v>43399</v>
      </c>
      <c r="D6830" s="125" t="s">
        <v>240</v>
      </c>
      <c r="E6830" s="126">
        <v>4520</v>
      </c>
      <c r="F6830" s="126"/>
      <c r="G6830" s="126">
        <v>2</v>
      </c>
    </row>
    <row r="6831" spans="3:7" ht="45" x14ac:dyDescent="0.25">
      <c r="C6831" s="124">
        <v>43399</v>
      </c>
      <c r="D6831" s="125" t="s">
        <v>69</v>
      </c>
      <c r="E6831" s="126">
        <v>9527</v>
      </c>
      <c r="F6831" s="126"/>
      <c r="G6831" s="126">
        <v>10</v>
      </c>
    </row>
    <row r="6832" spans="3:7" ht="60" x14ac:dyDescent="0.25">
      <c r="C6832" s="124">
        <v>43399</v>
      </c>
      <c r="D6832" s="125" t="s">
        <v>68</v>
      </c>
      <c r="E6832" s="126">
        <v>9526</v>
      </c>
      <c r="F6832" s="126"/>
      <c r="G6832" s="126">
        <v>10</v>
      </c>
    </row>
    <row r="6833" spans="3:7" ht="30" x14ac:dyDescent="0.25">
      <c r="C6833" s="124">
        <v>43399</v>
      </c>
      <c r="D6833" s="125" t="s">
        <v>57</v>
      </c>
      <c r="E6833" s="126">
        <v>8825</v>
      </c>
      <c r="F6833" s="126"/>
      <c r="G6833" s="126">
        <v>3</v>
      </c>
    </row>
    <row r="6834" spans="3:7" ht="30" x14ac:dyDescent="0.25">
      <c r="C6834" s="124">
        <v>43399</v>
      </c>
      <c r="D6834" s="125" t="s">
        <v>58</v>
      </c>
      <c r="E6834" s="126">
        <v>8824</v>
      </c>
      <c r="F6834" s="126"/>
      <c r="G6834" s="126">
        <v>1</v>
      </c>
    </row>
    <row r="6835" spans="3:7" x14ac:dyDescent="0.25">
      <c r="C6835" s="124">
        <v>43399</v>
      </c>
      <c r="D6835" s="125" t="s">
        <v>8</v>
      </c>
      <c r="E6835" s="126">
        <v>7094</v>
      </c>
      <c r="F6835" s="126"/>
      <c r="G6835" s="126">
        <v>2</v>
      </c>
    </row>
    <row r="6836" spans="3:7" ht="30" x14ac:dyDescent="0.25">
      <c r="C6836" s="124">
        <v>43399</v>
      </c>
      <c r="D6836" s="125" t="s">
        <v>518</v>
      </c>
      <c r="E6836" s="126">
        <v>7085</v>
      </c>
      <c r="F6836" s="126"/>
      <c r="G6836" s="126">
        <v>2</v>
      </c>
    </row>
    <row r="6837" spans="3:7" ht="30" x14ac:dyDescent="0.25">
      <c r="C6837" s="124">
        <v>43399</v>
      </c>
      <c r="D6837" s="125" t="s">
        <v>126</v>
      </c>
      <c r="E6837" s="126">
        <v>4738</v>
      </c>
      <c r="F6837" s="126"/>
      <c r="G6837" s="126">
        <v>1</v>
      </c>
    </row>
    <row r="6838" spans="3:7" ht="30" x14ac:dyDescent="0.25">
      <c r="C6838" s="124">
        <v>43399</v>
      </c>
      <c r="D6838" s="125" t="s">
        <v>54</v>
      </c>
      <c r="E6838" s="126">
        <v>7825</v>
      </c>
      <c r="F6838" s="126"/>
      <c r="G6838" s="126">
        <v>2</v>
      </c>
    </row>
    <row r="6839" spans="3:7" ht="45" x14ac:dyDescent="0.25">
      <c r="C6839" s="124">
        <v>43399</v>
      </c>
      <c r="D6839" s="125" t="s">
        <v>61</v>
      </c>
      <c r="E6839" s="126">
        <v>874</v>
      </c>
      <c r="F6839" s="126"/>
      <c r="G6839" s="126">
        <v>1</v>
      </c>
    </row>
    <row r="6840" spans="3:7" ht="30" x14ac:dyDescent="0.25">
      <c r="C6840" s="124">
        <v>43399</v>
      </c>
      <c r="D6840" s="125" t="s">
        <v>32</v>
      </c>
      <c r="E6840" s="126">
        <v>4523</v>
      </c>
      <c r="F6840" s="126"/>
      <c r="G6840" s="126">
        <v>10</v>
      </c>
    </row>
    <row r="6841" spans="3:7" ht="30" x14ac:dyDescent="0.25">
      <c r="C6841" s="124">
        <v>43399</v>
      </c>
      <c r="D6841" s="125" t="s">
        <v>18</v>
      </c>
      <c r="E6841" s="126">
        <v>726</v>
      </c>
      <c r="F6841" s="126"/>
      <c r="G6841" s="126">
        <v>2</v>
      </c>
    </row>
    <row r="6842" spans="3:7" ht="45" x14ac:dyDescent="0.25">
      <c r="C6842" s="124">
        <v>43399</v>
      </c>
      <c r="D6842" s="125" t="s">
        <v>64</v>
      </c>
      <c r="E6842" s="126">
        <v>7623</v>
      </c>
      <c r="F6842" s="126"/>
      <c r="G6842" s="126">
        <v>6</v>
      </c>
    </row>
    <row r="6843" spans="3:7" ht="30" x14ac:dyDescent="0.25">
      <c r="C6843" s="124">
        <v>43399</v>
      </c>
      <c r="D6843" s="125" t="s">
        <v>145</v>
      </c>
      <c r="E6843" s="126">
        <v>911</v>
      </c>
      <c r="F6843" s="126"/>
      <c r="G6843" s="126">
        <v>1</v>
      </c>
    </row>
    <row r="6844" spans="3:7" x14ac:dyDescent="0.25">
      <c r="C6844" s="124">
        <v>43399</v>
      </c>
      <c r="D6844" s="125" t="s">
        <v>90</v>
      </c>
      <c r="E6844" s="126">
        <v>1467</v>
      </c>
      <c r="F6844" s="126"/>
      <c r="G6844" s="126">
        <v>1</v>
      </c>
    </row>
    <row r="6845" spans="3:7" ht="30" x14ac:dyDescent="0.25">
      <c r="C6845" s="124">
        <v>43399</v>
      </c>
      <c r="D6845" s="125" t="s">
        <v>129</v>
      </c>
      <c r="E6845" s="126">
        <v>4866</v>
      </c>
      <c r="F6845" s="126"/>
      <c r="G6845" s="126">
        <v>2</v>
      </c>
    </row>
    <row r="6846" spans="3:7" ht="30" x14ac:dyDescent="0.25">
      <c r="C6846" s="124">
        <v>43399</v>
      </c>
      <c r="D6846" s="125" t="s">
        <v>164</v>
      </c>
      <c r="E6846" s="126" t="s">
        <v>165</v>
      </c>
      <c r="F6846" s="126"/>
      <c r="G6846" s="126">
        <v>1</v>
      </c>
    </row>
    <row r="6847" spans="3:7" x14ac:dyDescent="0.25">
      <c r="C6847" s="124">
        <v>43398</v>
      </c>
      <c r="D6847" s="125" t="s">
        <v>201</v>
      </c>
      <c r="E6847" s="126">
        <v>8764</v>
      </c>
      <c r="F6847" s="126"/>
      <c r="G6847" s="126">
        <v>3</v>
      </c>
    </row>
    <row r="6848" spans="3:7" ht="30" x14ac:dyDescent="0.25">
      <c r="C6848" s="124">
        <v>43398</v>
      </c>
      <c r="D6848" s="125" t="s">
        <v>67</v>
      </c>
      <c r="E6848" s="126">
        <v>913</v>
      </c>
      <c r="F6848" s="126"/>
      <c r="G6848" s="126">
        <v>2</v>
      </c>
    </row>
    <row r="6849" spans="3:7" ht="45" x14ac:dyDescent="0.25">
      <c r="C6849" s="124">
        <v>43398</v>
      </c>
      <c r="D6849" s="125" t="s">
        <v>89</v>
      </c>
      <c r="E6849" s="126">
        <v>155</v>
      </c>
      <c r="F6849" s="126"/>
      <c r="G6849" s="126">
        <v>2</v>
      </c>
    </row>
    <row r="6850" spans="3:7" ht="30" x14ac:dyDescent="0.25">
      <c r="C6850" s="124">
        <v>43398</v>
      </c>
      <c r="D6850" s="125" t="s">
        <v>625</v>
      </c>
      <c r="E6850" s="126">
        <v>11100</v>
      </c>
      <c r="F6850" s="126"/>
      <c r="G6850" s="126">
        <v>2</v>
      </c>
    </row>
    <row r="6851" spans="3:7" ht="30" x14ac:dyDescent="0.25">
      <c r="C6851" s="124">
        <v>43398</v>
      </c>
      <c r="D6851" s="125" t="s">
        <v>178</v>
      </c>
      <c r="E6851" s="126" t="s">
        <v>179</v>
      </c>
      <c r="F6851" s="126"/>
      <c r="G6851" s="126">
        <v>1</v>
      </c>
    </row>
    <row r="6852" spans="3:7" ht="30" x14ac:dyDescent="0.25">
      <c r="C6852" s="124">
        <v>43398</v>
      </c>
      <c r="D6852" s="125" t="s">
        <v>22</v>
      </c>
      <c r="E6852" s="126">
        <v>4330</v>
      </c>
      <c r="F6852" s="126"/>
      <c r="G6852" s="126">
        <v>1</v>
      </c>
    </row>
    <row r="6853" spans="3:7" ht="30" x14ac:dyDescent="0.25">
      <c r="C6853" s="124">
        <v>43398</v>
      </c>
      <c r="D6853" s="125" t="s">
        <v>242</v>
      </c>
      <c r="E6853" s="126">
        <v>276</v>
      </c>
      <c r="F6853" s="126"/>
      <c r="G6853" s="126">
        <v>10</v>
      </c>
    </row>
    <row r="6854" spans="3:7" ht="30" x14ac:dyDescent="0.25">
      <c r="C6854" s="124">
        <v>43398</v>
      </c>
      <c r="D6854" s="125" t="s">
        <v>513</v>
      </c>
      <c r="E6854" s="126">
        <v>1589</v>
      </c>
      <c r="F6854" s="126"/>
      <c r="G6854" s="126">
        <v>200</v>
      </c>
    </row>
    <row r="6855" spans="3:7" ht="30" x14ac:dyDescent="0.25">
      <c r="C6855" s="124">
        <v>43398</v>
      </c>
      <c r="D6855" s="125" t="s">
        <v>174</v>
      </c>
      <c r="E6855" s="126">
        <v>1303</v>
      </c>
      <c r="F6855" s="126"/>
      <c r="G6855" s="126">
        <v>300</v>
      </c>
    </row>
    <row r="6856" spans="3:7" ht="30" x14ac:dyDescent="0.25">
      <c r="C6856" s="124">
        <v>43398</v>
      </c>
      <c r="D6856" s="125" t="s">
        <v>352</v>
      </c>
      <c r="E6856" s="126">
        <v>1583</v>
      </c>
      <c r="F6856" s="126"/>
      <c r="G6856" s="126">
        <v>300</v>
      </c>
    </row>
    <row r="6857" spans="3:7" ht="75" x14ac:dyDescent="0.25">
      <c r="C6857" s="124">
        <v>43398</v>
      </c>
      <c r="D6857" s="125" t="s">
        <v>84</v>
      </c>
      <c r="E6857" s="126">
        <v>462</v>
      </c>
      <c r="F6857" s="126"/>
      <c r="G6857" s="126">
        <v>1</v>
      </c>
    </row>
    <row r="6858" spans="3:7" ht="60" x14ac:dyDescent="0.25">
      <c r="C6858" s="124">
        <v>43398</v>
      </c>
      <c r="D6858" s="125" t="s">
        <v>225</v>
      </c>
      <c r="E6858" s="126">
        <v>625</v>
      </c>
      <c r="F6858" s="126"/>
      <c r="G6858" s="126">
        <v>4</v>
      </c>
    </row>
    <row r="6859" spans="3:7" x14ac:dyDescent="0.25">
      <c r="C6859" s="124">
        <v>43398</v>
      </c>
      <c r="D6859" s="125" t="s">
        <v>201</v>
      </c>
      <c r="E6859" s="126">
        <v>8764</v>
      </c>
      <c r="F6859" s="126"/>
      <c r="G6859" s="126">
        <v>10</v>
      </c>
    </row>
    <row r="6860" spans="3:7" ht="30" x14ac:dyDescent="0.25">
      <c r="C6860" s="124">
        <v>43398</v>
      </c>
      <c r="D6860" s="125" t="s">
        <v>518</v>
      </c>
      <c r="E6860" s="126">
        <v>7085</v>
      </c>
      <c r="F6860" s="126"/>
      <c r="G6860" s="126">
        <v>10</v>
      </c>
    </row>
    <row r="6861" spans="3:7" ht="30" x14ac:dyDescent="0.25">
      <c r="C6861" s="124">
        <v>43398</v>
      </c>
      <c r="D6861" s="125" t="s">
        <v>409</v>
      </c>
      <c r="E6861" s="126">
        <v>1586</v>
      </c>
      <c r="F6861" s="126"/>
      <c r="G6861" s="126">
        <v>200</v>
      </c>
    </row>
    <row r="6862" spans="3:7" ht="30" x14ac:dyDescent="0.25">
      <c r="C6862" s="124">
        <v>43398</v>
      </c>
      <c r="D6862" s="125" t="s">
        <v>323</v>
      </c>
      <c r="E6862" s="126">
        <v>1307</v>
      </c>
      <c r="F6862" s="126"/>
      <c r="G6862" s="126">
        <v>200</v>
      </c>
    </row>
    <row r="6863" spans="3:7" ht="30" x14ac:dyDescent="0.25">
      <c r="C6863" s="124">
        <v>43398</v>
      </c>
      <c r="D6863" s="125" t="s">
        <v>322</v>
      </c>
      <c r="E6863" s="126">
        <v>1308</v>
      </c>
      <c r="F6863" s="126"/>
      <c r="G6863" s="126">
        <v>200</v>
      </c>
    </row>
    <row r="6864" spans="3:7" ht="45" x14ac:dyDescent="0.25">
      <c r="C6864" s="124">
        <v>43398</v>
      </c>
      <c r="D6864" s="125" t="s">
        <v>375</v>
      </c>
      <c r="E6864" s="126">
        <v>1614</v>
      </c>
      <c r="F6864" s="126"/>
      <c r="G6864" s="126">
        <v>4</v>
      </c>
    </row>
    <row r="6865" spans="3:7" ht="45" x14ac:dyDescent="0.25">
      <c r="C6865" s="124">
        <v>43398</v>
      </c>
      <c r="D6865" s="125" t="s">
        <v>374</v>
      </c>
      <c r="E6865" s="126">
        <v>1615</v>
      </c>
      <c r="F6865" s="126"/>
      <c r="G6865" s="126">
        <v>4</v>
      </c>
    </row>
    <row r="6866" spans="3:7" ht="45" x14ac:dyDescent="0.25">
      <c r="C6866" s="124">
        <v>43398</v>
      </c>
      <c r="D6866" s="125" t="s">
        <v>88</v>
      </c>
      <c r="E6866" s="126">
        <v>4277</v>
      </c>
      <c r="F6866" s="126"/>
      <c r="G6866" s="126">
        <v>6</v>
      </c>
    </row>
    <row r="6867" spans="3:7" ht="30" x14ac:dyDescent="0.25">
      <c r="C6867" s="124">
        <v>43398</v>
      </c>
      <c r="D6867" s="125" t="s">
        <v>99</v>
      </c>
      <c r="E6867" s="126">
        <v>4275</v>
      </c>
      <c r="F6867" s="126"/>
      <c r="G6867" s="126">
        <v>6</v>
      </c>
    </row>
    <row r="6868" spans="3:7" ht="45" x14ac:dyDescent="0.25">
      <c r="C6868" s="124">
        <v>43398</v>
      </c>
      <c r="D6868" s="125" t="s">
        <v>256</v>
      </c>
      <c r="E6868" s="126">
        <v>768</v>
      </c>
      <c r="F6868" s="126"/>
      <c r="G6868" s="126">
        <v>1</v>
      </c>
    </row>
    <row r="6869" spans="3:7" ht="30" x14ac:dyDescent="0.25">
      <c r="C6869" s="124">
        <v>43398</v>
      </c>
      <c r="D6869" s="125" t="s">
        <v>33</v>
      </c>
      <c r="E6869" s="126">
        <v>392</v>
      </c>
      <c r="F6869" s="126"/>
      <c r="G6869" s="126">
        <v>1</v>
      </c>
    </row>
    <row r="6870" spans="3:7" x14ac:dyDescent="0.25">
      <c r="C6870" s="124">
        <v>43398</v>
      </c>
      <c r="D6870" s="125" t="s">
        <v>207</v>
      </c>
      <c r="E6870" s="126">
        <v>7935</v>
      </c>
      <c r="F6870" s="126"/>
      <c r="G6870" s="126">
        <v>1</v>
      </c>
    </row>
    <row r="6871" spans="3:7" x14ac:dyDescent="0.25">
      <c r="C6871" s="124">
        <v>43398</v>
      </c>
      <c r="D6871" s="125" t="s">
        <v>83</v>
      </c>
      <c r="E6871" s="126">
        <v>842</v>
      </c>
      <c r="F6871" s="126"/>
      <c r="G6871" s="126">
        <v>3</v>
      </c>
    </row>
    <row r="6872" spans="3:7" ht="30" x14ac:dyDescent="0.25">
      <c r="C6872" s="124">
        <v>43398</v>
      </c>
      <c r="D6872" s="125" t="s">
        <v>76</v>
      </c>
      <c r="E6872" s="126">
        <v>1429</v>
      </c>
      <c r="F6872" s="126"/>
      <c r="G6872" s="126">
        <v>4</v>
      </c>
    </row>
    <row r="6873" spans="3:7" ht="45" x14ac:dyDescent="0.25">
      <c r="C6873" s="124">
        <v>43398</v>
      </c>
      <c r="D6873" s="125" t="s">
        <v>98</v>
      </c>
      <c r="E6873" s="126">
        <v>3629</v>
      </c>
      <c r="F6873" s="126"/>
      <c r="G6873" s="126">
        <v>1</v>
      </c>
    </row>
    <row r="6874" spans="3:7" ht="30" x14ac:dyDescent="0.25">
      <c r="C6874" s="124">
        <v>43398</v>
      </c>
      <c r="D6874" s="125" t="s">
        <v>454</v>
      </c>
      <c r="E6874" s="126">
        <v>3631</v>
      </c>
      <c r="F6874" s="126"/>
      <c r="G6874" s="126">
        <v>1</v>
      </c>
    </row>
    <row r="6875" spans="3:7" ht="75" x14ac:dyDescent="0.25">
      <c r="C6875" s="124">
        <v>43398</v>
      </c>
      <c r="D6875" s="125" t="s">
        <v>84</v>
      </c>
      <c r="E6875" s="126">
        <v>462</v>
      </c>
      <c r="F6875" s="126"/>
      <c r="G6875" s="126">
        <v>1</v>
      </c>
    </row>
    <row r="6876" spans="3:7" x14ac:dyDescent="0.25">
      <c r="C6876" s="124">
        <v>43398</v>
      </c>
      <c r="D6876" s="125" t="s">
        <v>103</v>
      </c>
      <c r="E6876" s="126">
        <v>7366</v>
      </c>
      <c r="F6876" s="126"/>
      <c r="G6876" s="126">
        <v>3</v>
      </c>
    </row>
    <row r="6877" spans="3:7" ht="30" x14ac:dyDescent="0.25">
      <c r="C6877" s="124">
        <v>43398</v>
      </c>
      <c r="D6877" s="125" t="s">
        <v>50</v>
      </c>
      <c r="E6877" s="126">
        <v>1446</v>
      </c>
      <c r="F6877" s="126"/>
      <c r="G6877" s="126">
        <v>100</v>
      </c>
    </row>
    <row r="6878" spans="3:7" ht="45" x14ac:dyDescent="0.25">
      <c r="C6878" s="124">
        <v>43398</v>
      </c>
      <c r="D6878" s="125" t="s">
        <v>626</v>
      </c>
      <c r="E6878" s="126">
        <v>79</v>
      </c>
      <c r="F6878" s="126"/>
      <c r="G6878" s="126">
        <v>13</v>
      </c>
    </row>
    <row r="6879" spans="3:7" ht="45" x14ac:dyDescent="0.25">
      <c r="C6879" s="124">
        <v>43398</v>
      </c>
      <c r="D6879" s="125" t="s">
        <v>41</v>
      </c>
      <c r="E6879" s="126">
        <v>765</v>
      </c>
      <c r="F6879" s="126"/>
      <c r="G6879" s="126">
        <v>1</v>
      </c>
    </row>
    <row r="6880" spans="3:7" ht="60" x14ac:dyDescent="0.25">
      <c r="C6880" s="124">
        <v>43398</v>
      </c>
      <c r="D6880" s="125" t="s">
        <v>72</v>
      </c>
      <c r="E6880" s="126">
        <v>3001</v>
      </c>
      <c r="F6880" s="126"/>
      <c r="G6880" s="126">
        <v>1</v>
      </c>
    </row>
    <row r="6881" spans="3:7" x14ac:dyDescent="0.25">
      <c r="C6881" s="124">
        <v>43398</v>
      </c>
      <c r="D6881" s="125" t="s">
        <v>90</v>
      </c>
      <c r="E6881" s="126">
        <v>1467</v>
      </c>
      <c r="F6881" s="126"/>
      <c r="G6881" s="126">
        <v>1</v>
      </c>
    </row>
    <row r="6882" spans="3:7" x14ac:dyDescent="0.25">
      <c r="C6882" s="124">
        <v>43398</v>
      </c>
      <c r="D6882" s="125" t="s">
        <v>90</v>
      </c>
      <c r="E6882" s="126">
        <v>1467</v>
      </c>
      <c r="F6882" s="126"/>
      <c r="G6882" s="126">
        <v>2</v>
      </c>
    </row>
    <row r="6883" spans="3:7" ht="30" x14ac:dyDescent="0.25">
      <c r="C6883" s="124">
        <v>43398</v>
      </c>
      <c r="D6883" s="125" t="s">
        <v>157</v>
      </c>
      <c r="E6883" s="126">
        <v>918</v>
      </c>
      <c r="F6883" s="126"/>
      <c r="G6883" s="126">
        <v>1</v>
      </c>
    </row>
    <row r="6884" spans="3:7" ht="30" x14ac:dyDescent="0.25">
      <c r="C6884" s="124">
        <v>43398</v>
      </c>
      <c r="D6884" s="125" t="s">
        <v>71</v>
      </c>
      <c r="E6884" s="126">
        <v>1435</v>
      </c>
      <c r="F6884" s="126"/>
      <c r="G6884" s="126">
        <v>1</v>
      </c>
    </row>
    <row r="6885" spans="3:7" x14ac:dyDescent="0.25">
      <c r="C6885" s="124">
        <v>43398</v>
      </c>
      <c r="D6885" s="125" t="s">
        <v>90</v>
      </c>
      <c r="E6885" s="126">
        <v>1467</v>
      </c>
      <c r="F6885" s="126"/>
      <c r="G6885" s="126">
        <v>1</v>
      </c>
    </row>
    <row r="6886" spans="3:7" ht="30" x14ac:dyDescent="0.25">
      <c r="C6886" s="124">
        <v>43398</v>
      </c>
      <c r="D6886" s="125" t="s">
        <v>5</v>
      </c>
      <c r="E6886" s="126">
        <v>1445</v>
      </c>
      <c r="F6886" s="126"/>
      <c r="G6886" s="126">
        <v>100</v>
      </c>
    </row>
    <row r="6887" spans="3:7" x14ac:dyDescent="0.25">
      <c r="C6887" s="124">
        <v>43398</v>
      </c>
      <c r="D6887" s="125" t="s">
        <v>90</v>
      </c>
      <c r="E6887" s="126">
        <v>1467</v>
      </c>
      <c r="F6887" s="126"/>
      <c r="G6887" s="126">
        <v>1</v>
      </c>
    </row>
    <row r="6888" spans="3:7" ht="45" x14ac:dyDescent="0.25">
      <c r="C6888" s="124">
        <v>43398</v>
      </c>
      <c r="D6888" s="125" t="s">
        <v>376</v>
      </c>
      <c r="E6888" s="126">
        <v>9337</v>
      </c>
      <c r="F6888" s="126">
        <v>10</v>
      </c>
      <c r="G6888" s="126"/>
    </row>
    <row r="6889" spans="3:7" ht="30" x14ac:dyDescent="0.25">
      <c r="C6889" s="124">
        <v>43398</v>
      </c>
      <c r="D6889" s="125" t="s">
        <v>65</v>
      </c>
      <c r="E6889" s="126">
        <v>256</v>
      </c>
      <c r="F6889" s="126">
        <v>4</v>
      </c>
      <c r="G6889" s="126"/>
    </row>
    <row r="6890" spans="3:7" x14ac:dyDescent="0.25">
      <c r="C6890" s="124">
        <v>43398</v>
      </c>
      <c r="D6890" s="125" t="s">
        <v>208</v>
      </c>
      <c r="E6890" s="126">
        <v>7933</v>
      </c>
      <c r="F6890" s="126"/>
      <c r="G6890" s="126">
        <v>1</v>
      </c>
    </row>
    <row r="6891" spans="3:7" ht="30" x14ac:dyDescent="0.25">
      <c r="C6891" s="124">
        <v>43398</v>
      </c>
      <c r="D6891" s="125" t="s">
        <v>468</v>
      </c>
      <c r="E6891" s="126">
        <v>374</v>
      </c>
      <c r="F6891" s="126">
        <v>1700</v>
      </c>
      <c r="G6891" s="126"/>
    </row>
    <row r="6892" spans="3:7" ht="30" x14ac:dyDescent="0.25">
      <c r="C6892" s="124">
        <v>43398</v>
      </c>
      <c r="D6892" s="125" t="s">
        <v>497</v>
      </c>
      <c r="E6892" s="126">
        <v>236</v>
      </c>
      <c r="F6892" s="126">
        <v>1000</v>
      </c>
      <c r="G6892" s="126"/>
    </row>
    <row r="6893" spans="3:7" x14ac:dyDescent="0.25">
      <c r="C6893" s="124">
        <v>43398</v>
      </c>
      <c r="D6893" s="125" t="s">
        <v>502</v>
      </c>
      <c r="E6893" s="126">
        <v>364</v>
      </c>
      <c r="F6893" s="126"/>
      <c r="G6893" s="126">
        <v>50</v>
      </c>
    </row>
    <row r="6894" spans="3:7" x14ac:dyDescent="0.25">
      <c r="C6894" s="124">
        <v>43398</v>
      </c>
      <c r="D6894" s="125" t="s">
        <v>503</v>
      </c>
      <c r="E6894" s="126">
        <v>366</v>
      </c>
      <c r="F6894" s="126"/>
      <c r="G6894" s="126">
        <v>50</v>
      </c>
    </row>
    <row r="6895" spans="3:7" x14ac:dyDescent="0.25">
      <c r="C6895" s="124">
        <v>43398</v>
      </c>
      <c r="D6895" s="125" t="s">
        <v>90</v>
      </c>
      <c r="E6895" s="126">
        <v>1467</v>
      </c>
      <c r="F6895" s="126"/>
      <c r="G6895" s="126">
        <v>7</v>
      </c>
    </row>
    <row r="6896" spans="3:7" ht="45" x14ac:dyDescent="0.25">
      <c r="C6896" s="124">
        <v>43397</v>
      </c>
      <c r="D6896" s="125" t="s">
        <v>89</v>
      </c>
      <c r="E6896" s="126">
        <v>155</v>
      </c>
      <c r="F6896" s="126"/>
      <c r="G6896" s="126">
        <v>3</v>
      </c>
    </row>
    <row r="6897" spans="3:7" ht="30" x14ac:dyDescent="0.25">
      <c r="C6897" s="124">
        <v>43397</v>
      </c>
      <c r="D6897" s="125" t="s">
        <v>196</v>
      </c>
      <c r="E6897" s="126">
        <v>705</v>
      </c>
      <c r="F6897" s="126"/>
      <c r="G6897" s="126">
        <v>2</v>
      </c>
    </row>
    <row r="6898" spans="3:7" x14ac:dyDescent="0.25">
      <c r="C6898" s="124">
        <v>43397</v>
      </c>
      <c r="D6898" s="125" t="s">
        <v>201</v>
      </c>
      <c r="E6898" s="126">
        <v>8764</v>
      </c>
      <c r="F6898" s="126"/>
      <c r="G6898" s="126">
        <v>1</v>
      </c>
    </row>
    <row r="6899" spans="3:7" x14ac:dyDescent="0.25">
      <c r="C6899" s="124">
        <v>43397</v>
      </c>
      <c r="D6899" s="125" t="s">
        <v>90</v>
      </c>
      <c r="E6899" s="126">
        <v>1467</v>
      </c>
      <c r="F6899" s="126">
        <v>2</v>
      </c>
      <c r="G6899" s="126"/>
    </row>
    <row r="6900" spans="3:7" x14ac:dyDescent="0.25">
      <c r="C6900" s="124">
        <v>43397</v>
      </c>
      <c r="D6900" s="125" t="s">
        <v>90</v>
      </c>
      <c r="E6900" s="126">
        <v>1467</v>
      </c>
      <c r="F6900" s="126"/>
      <c r="G6900" s="126">
        <v>10</v>
      </c>
    </row>
    <row r="6901" spans="3:7" ht="30" x14ac:dyDescent="0.25">
      <c r="C6901" s="124">
        <v>43397</v>
      </c>
      <c r="D6901" s="125" t="s">
        <v>66</v>
      </c>
      <c r="E6901" s="126">
        <v>2234</v>
      </c>
      <c r="F6901" s="126"/>
      <c r="G6901" s="126">
        <v>20</v>
      </c>
    </row>
    <row r="6902" spans="3:7" x14ac:dyDescent="0.25">
      <c r="C6902" s="124">
        <v>43397</v>
      </c>
      <c r="D6902" s="125" t="s">
        <v>90</v>
      </c>
      <c r="E6902" s="126">
        <v>1467</v>
      </c>
      <c r="F6902" s="126"/>
      <c r="G6902" s="126">
        <v>6</v>
      </c>
    </row>
    <row r="6903" spans="3:7" x14ac:dyDescent="0.25">
      <c r="C6903" s="124">
        <v>43397</v>
      </c>
      <c r="D6903" s="125" t="s">
        <v>90</v>
      </c>
      <c r="E6903" s="126">
        <v>1467</v>
      </c>
      <c r="F6903" s="126">
        <v>30</v>
      </c>
      <c r="G6903" s="126"/>
    </row>
    <row r="6904" spans="3:7" ht="60" x14ac:dyDescent="0.25">
      <c r="C6904" s="124">
        <v>43397</v>
      </c>
      <c r="D6904" s="125" t="s">
        <v>81</v>
      </c>
      <c r="E6904" s="126">
        <v>8957</v>
      </c>
      <c r="F6904" s="126">
        <v>4</v>
      </c>
      <c r="G6904" s="126"/>
    </row>
    <row r="6905" spans="3:7" ht="45" x14ac:dyDescent="0.25">
      <c r="C6905" s="124">
        <v>43397</v>
      </c>
      <c r="D6905" s="125" t="s">
        <v>253</v>
      </c>
      <c r="E6905" s="126">
        <v>482</v>
      </c>
      <c r="F6905" s="126">
        <v>4</v>
      </c>
      <c r="G6905" s="126"/>
    </row>
    <row r="6906" spans="3:7" ht="30" x14ac:dyDescent="0.25">
      <c r="C6906" s="124">
        <v>43397</v>
      </c>
      <c r="D6906" s="125" t="s">
        <v>126</v>
      </c>
      <c r="E6906" s="126">
        <v>4738</v>
      </c>
      <c r="F6906" s="126">
        <v>20</v>
      </c>
      <c r="G6906" s="126"/>
    </row>
    <row r="6907" spans="3:7" ht="30" x14ac:dyDescent="0.25">
      <c r="C6907" s="124">
        <v>43397</v>
      </c>
      <c r="D6907" s="125" t="s">
        <v>66</v>
      </c>
      <c r="E6907" s="126">
        <v>2234</v>
      </c>
      <c r="F6907" s="126"/>
      <c r="G6907" s="126">
        <v>1</v>
      </c>
    </row>
    <row r="6908" spans="3:7" ht="30" x14ac:dyDescent="0.25">
      <c r="C6908" s="124">
        <v>43397</v>
      </c>
      <c r="D6908" s="125" t="s">
        <v>627</v>
      </c>
      <c r="E6908" s="126">
        <v>470</v>
      </c>
      <c r="F6908" s="126"/>
      <c r="G6908" s="126">
        <v>10</v>
      </c>
    </row>
    <row r="6909" spans="3:7" ht="30" x14ac:dyDescent="0.25">
      <c r="C6909" s="124">
        <v>43397</v>
      </c>
      <c r="D6909" s="125" t="s">
        <v>187</v>
      </c>
      <c r="E6909" s="126">
        <v>1592</v>
      </c>
      <c r="F6909" s="126"/>
      <c r="G6909" s="126">
        <v>100</v>
      </c>
    </row>
    <row r="6910" spans="3:7" ht="30" x14ac:dyDescent="0.25">
      <c r="C6910" s="124">
        <v>43397</v>
      </c>
      <c r="D6910" s="125" t="s">
        <v>352</v>
      </c>
      <c r="E6910" s="126">
        <v>1583</v>
      </c>
      <c r="F6910" s="126"/>
      <c r="G6910" s="126">
        <v>100</v>
      </c>
    </row>
    <row r="6911" spans="3:7" ht="30" x14ac:dyDescent="0.25">
      <c r="C6911" s="124">
        <v>43397</v>
      </c>
      <c r="D6911" s="125" t="s">
        <v>628</v>
      </c>
      <c r="E6911" s="126">
        <v>1304</v>
      </c>
      <c r="F6911" s="126"/>
      <c r="G6911" s="126">
        <v>100</v>
      </c>
    </row>
    <row r="6912" spans="3:7" ht="30" x14ac:dyDescent="0.25">
      <c r="C6912" s="124">
        <v>43397</v>
      </c>
      <c r="D6912" s="125" t="s">
        <v>331</v>
      </c>
      <c r="E6912" s="126">
        <v>1305</v>
      </c>
      <c r="F6912" s="126"/>
      <c r="G6912" s="126">
        <v>100</v>
      </c>
    </row>
    <row r="6913" spans="3:7" ht="30" x14ac:dyDescent="0.25">
      <c r="C6913" s="124">
        <v>43397</v>
      </c>
      <c r="D6913" s="125" t="s">
        <v>513</v>
      </c>
      <c r="E6913" s="126">
        <v>1589</v>
      </c>
      <c r="F6913" s="126"/>
      <c r="G6913" s="126">
        <v>100</v>
      </c>
    </row>
    <row r="6914" spans="3:7" ht="45" x14ac:dyDescent="0.25">
      <c r="C6914" s="124">
        <v>43397</v>
      </c>
      <c r="D6914" s="125" t="s">
        <v>214</v>
      </c>
      <c r="E6914" s="126">
        <v>1597</v>
      </c>
      <c r="F6914" s="126"/>
      <c r="G6914" s="126">
        <v>50</v>
      </c>
    </row>
    <row r="6915" spans="3:7" ht="30" x14ac:dyDescent="0.25">
      <c r="C6915" s="124">
        <v>43397</v>
      </c>
      <c r="D6915" s="125" t="s">
        <v>73</v>
      </c>
      <c r="E6915" s="126">
        <v>912</v>
      </c>
      <c r="F6915" s="126"/>
      <c r="G6915" s="126">
        <v>1</v>
      </c>
    </row>
    <row r="6916" spans="3:7" ht="45" x14ac:dyDescent="0.25">
      <c r="C6916" s="124">
        <v>43397</v>
      </c>
      <c r="D6916" s="125" t="s">
        <v>375</v>
      </c>
      <c r="E6916" s="126">
        <v>1614</v>
      </c>
      <c r="F6916" s="126"/>
      <c r="G6916" s="126">
        <v>1</v>
      </c>
    </row>
    <row r="6917" spans="3:7" ht="45" x14ac:dyDescent="0.25">
      <c r="C6917" s="124">
        <v>43397</v>
      </c>
      <c r="D6917" s="125" t="s">
        <v>374</v>
      </c>
      <c r="E6917" s="126">
        <v>1615</v>
      </c>
      <c r="F6917" s="126"/>
      <c r="G6917" s="126">
        <v>1</v>
      </c>
    </row>
    <row r="6918" spans="3:7" ht="30" x14ac:dyDescent="0.25">
      <c r="C6918" s="124">
        <v>43397</v>
      </c>
      <c r="D6918" s="125" t="s">
        <v>215</v>
      </c>
      <c r="E6918" s="126">
        <v>580</v>
      </c>
      <c r="F6918" s="126"/>
      <c r="G6918" s="126">
        <v>50</v>
      </c>
    </row>
    <row r="6919" spans="3:7" ht="30" x14ac:dyDescent="0.25">
      <c r="C6919" s="124">
        <v>43397</v>
      </c>
      <c r="D6919" s="125" t="s">
        <v>291</v>
      </c>
      <c r="E6919" s="126">
        <v>579</v>
      </c>
      <c r="F6919" s="126"/>
      <c r="G6919" s="126">
        <v>50</v>
      </c>
    </row>
    <row r="6920" spans="3:7" x14ac:dyDescent="0.25">
      <c r="C6920" s="124">
        <v>43397</v>
      </c>
      <c r="D6920" s="125" t="s">
        <v>103</v>
      </c>
      <c r="E6920" s="126">
        <v>7366</v>
      </c>
      <c r="F6920" s="126"/>
      <c r="G6920" s="126">
        <v>14</v>
      </c>
    </row>
    <row r="6921" spans="3:7" x14ac:dyDescent="0.25">
      <c r="C6921" s="124">
        <v>43397</v>
      </c>
      <c r="D6921" s="125" t="s">
        <v>27</v>
      </c>
      <c r="E6921" s="126">
        <v>537</v>
      </c>
      <c r="F6921" s="126"/>
      <c r="G6921" s="126">
        <v>1</v>
      </c>
    </row>
    <row r="6922" spans="3:7" ht="45" x14ac:dyDescent="0.25">
      <c r="C6922" s="124">
        <v>43397</v>
      </c>
      <c r="D6922" s="125" t="s">
        <v>28</v>
      </c>
      <c r="E6922" s="126">
        <v>608</v>
      </c>
      <c r="F6922" s="126"/>
      <c r="G6922" s="126">
        <v>2</v>
      </c>
    </row>
    <row r="6923" spans="3:7" ht="45" x14ac:dyDescent="0.25">
      <c r="C6923" s="124">
        <v>43397</v>
      </c>
      <c r="D6923" s="125" t="s">
        <v>55</v>
      </c>
      <c r="E6923" s="126">
        <v>8385</v>
      </c>
      <c r="F6923" s="126"/>
      <c r="G6923" s="126">
        <v>1</v>
      </c>
    </row>
    <row r="6924" spans="3:7" ht="60" x14ac:dyDescent="0.25">
      <c r="C6924" s="124">
        <v>43397</v>
      </c>
      <c r="D6924" s="125" t="s">
        <v>151</v>
      </c>
      <c r="E6924" s="126">
        <v>5064</v>
      </c>
      <c r="F6924" s="126"/>
      <c r="G6924" s="126">
        <v>4</v>
      </c>
    </row>
    <row r="6925" spans="3:7" ht="30" x14ac:dyDescent="0.25">
      <c r="C6925" s="124">
        <v>43397</v>
      </c>
      <c r="D6925" s="125" t="s">
        <v>57</v>
      </c>
      <c r="E6925" s="126">
        <v>8825</v>
      </c>
      <c r="F6925" s="126"/>
      <c r="G6925" s="126">
        <v>5</v>
      </c>
    </row>
    <row r="6926" spans="3:7" ht="30" x14ac:dyDescent="0.25">
      <c r="C6926" s="124">
        <v>43397</v>
      </c>
      <c r="D6926" s="125" t="s">
        <v>58</v>
      </c>
      <c r="E6926" s="126">
        <v>8824</v>
      </c>
      <c r="F6926" s="126"/>
      <c r="G6926" s="126">
        <v>7</v>
      </c>
    </row>
    <row r="6927" spans="3:7" x14ac:dyDescent="0.25">
      <c r="C6927" s="124">
        <v>43397</v>
      </c>
      <c r="D6927" s="125" t="s">
        <v>8</v>
      </c>
      <c r="E6927" s="126">
        <v>7094</v>
      </c>
      <c r="F6927" s="126"/>
      <c r="G6927" s="126">
        <v>2</v>
      </c>
    </row>
    <row r="6928" spans="3:7" ht="30" x14ac:dyDescent="0.25">
      <c r="C6928" s="124">
        <v>43397</v>
      </c>
      <c r="D6928" s="125" t="s">
        <v>126</v>
      </c>
      <c r="E6928" s="126">
        <v>4738</v>
      </c>
      <c r="F6928" s="126"/>
      <c r="G6928" s="126">
        <v>2</v>
      </c>
    </row>
    <row r="6929" spans="3:7" ht="30" x14ac:dyDescent="0.25">
      <c r="C6929" s="124">
        <v>43397</v>
      </c>
      <c r="D6929" s="125" t="s">
        <v>54</v>
      </c>
      <c r="E6929" s="126">
        <v>7825</v>
      </c>
      <c r="F6929" s="126"/>
      <c r="G6929" s="126">
        <v>1</v>
      </c>
    </row>
    <row r="6930" spans="3:7" ht="45" x14ac:dyDescent="0.25">
      <c r="C6930" s="124">
        <v>43397</v>
      </c>
      <c r="D6930" s="125" t="s">
        <v>61</v>
      </c>
      <c r="E6930" s="126">
        <v>874</v>
      </c>
      <c r="F6930" s="126"/>
      <c r="G6930" s="126">
        <v>1</v>
      </c>
    </row>
    <row r="6931" spans="3:7" ht="30" x14ac:dyDescent="0.25">
      <c r="C6931" s="124">
        <v>43397</v>
      </c>
      <c r="D6931" s="125" t="s">
        <v>32</v>
      </c>
      <c r="E6931" s="126">
        <v>4523</v>
      </c>
      <c r="F6931" s="126"/>
      <c r="G6931" s="126">
        <v>20</v>
      </c>
    </row>
    <row r="6932" spans="3:7" ht="30" x14ac:dyDescent="0.25">
      <c r="C6932" s="124">
        <v>43397</v>
      </c>
      <c r="D6932" s="125" t="s">
        <v>167</v>
      </c>
      <c r="E6932" s="126">
        <v>1587</v>
      </c>
      <c r="F6932" s="126"/>
      <c r="G6932" s="126">
        <v>2</v>
      </c>
    </row>
    <row r="6933" spans="3:7" x14ac:dyDescent="0.25">
      <c r="C6933" s="124">
        <v>43397</v>
      </c>
      <c r="D6933" s="125" t="s">
        <v>103</v>
      </c>
      <c r="E6933" s="126">
        <v>7366</v>
      </c>
      <c r="F6933" s="126"/>
      <c r="G6933" s="126">
        <v>10</v>
      </c>
    </row>
    <row r="6934" spans="3:7" ht="30" x14ac:dyDescent="0.25">
      <c r="C6934" s="124">
        <v>43397</v>
      </c>
      <c r="D6934" s="125" t="s">
        <v>168</v>
      </c>
      <c r="E6934" s="126">
        <v>700</v>
      </c>
      <c r="F6934" s="126"/>
      <c r="G6934" s="126">
        <v>6</v>
      </c>
    </row>
    <row r="6935" spans="3:7" ht="30" x14ac:dyDescent="0.25">
      <c r="C6935" s="124">
        <v>43397</v>
      </c>
      <c r="D6935" s="125" t="s">
        <v>146</v>
      </c>
      <c r="E6935" s="126">
        <v>450</v>
      </c>
      <c r="F6935" s="126"/>
      <c r="G6935" s="126">
        <v>3</v>
      </c>
    </row>
    <row r="6936" spans="3:7" ht="45" x14ac:dyDescent="0.25">
      <c r="C6936" s="124">
        <v>43397</v>
      </c>
      <c r="D6936" s="125" t="s">
        <v>547</v>
      </c>
      <c r="E6936" s="126">
        <v>916</v>
      </c>
      <c r="F6936" s="126">
        <v>10</v>
      </c>
      <c r="G6936" s="126"/>
    </row>
    <row r="6937" spans="3:7" x14ac:dyDescent="0.25">
      <c r="C6937" s="124">
        <v>43397</v>
      </c>
      <c r="D6937" s="125" t="s">
        <v>36</v>
      </c>
      <c r="E6937" s="126">
        <v>7934</v>
      </c>
      <c r="F6937" s="126"/>
      <c r="G6937" s="126">
        <v>1</v>
      </c>
    </row>
    <row r="6938" spans="3:7" ht="30" x14ac:dyDescent="0.25">
      <c r="C6938" s="124">
        <v>43397</v>
      </c>
      <c r="D6938" s="125" t="s">
        <v>157</v>
      </c>
      <c r="E6938" s="126">
        <v>918</v>
      </c>
      <c r="F6938" s="126">
        <v>10</v>
      </c>
      <c r="G6938" s="126"/>
    </row>
    <row r="6939" spans="3:7" ht="30" x14ac:dyDescent="0.25">
      <c r="C6939" s="124">
        <v>43397</v>
      </c>
      <c r="D6939" s="125" t="s">
        <v>271</v>
      </c>
      <c r="E6939" s="126">
        <v>3625</v>
      </c>
      <c r="F6939" s="126">
        <v>20</v>
      </c>
      <c r="G6939" s="126"/>
    </row>
    <row r="6940" spans="3:7" ht="45" x14ac:dyDescent="0.25">
      <c r="C6940" s="124">
        <v>43397</v>
      </c>
      <c r="D6940" s="125" t="s">
        <v>105</v>
      </c>
      <c r="E6940" s="126">
        <v>1006</v>
      </c>
      <c r="F6940" s="126"/>
      <c r="G6940" s="126">
        <v>2</v>
      </c>
    </row>
    <row r="6941" spans="3:7" ht="45" x14ac:dyDescent="0.25">
      <c r="C6941" s="124">
        <v>43397</v>
      </c>
      <c r="D6941" s="125" t="s">
        <v>258</v>
      </c>
      <c r="E6941" s="126">
        <v>8844</v>
      </c>
      <c r="F6941" s="126"/>
      <c r="G6941" s="126">
        <v>1</v>
      </c>
    </row>
    <row r="6942" spans="3:7" ht="30" x14ac:dyDescent="0.25">
      <c r="C6942" s="124">
        <v>43396</v>
      </c>
      <c r="D6942" s="125" t="s">
        <v>21</v>
      </c>
      <c r="E6942" s="126">
        <v>4864</v>
      </c>
      <c r="F6942" s="126"/>
      <c r="G6942" s="126">
        <v>2</v>
      </c>
    </row>
    <row r="6943" spans="3:7" x14ac:dyDescent="0.25">
      <c r="C6943" s="124">
        <v>43396</v>
      </c>
      <c r="D6943" s="125" t="s">
        <v>127</v>
      </c>
      <c r="E6943" s="126">
        <v>7360</v>
      </c>
      <c r="F6943" s="126">
        <v>15</v>
      </c>
      <c r="G6943" s="126"/>
    </row>
    <row r="6944" spans="3:7" x14ac:dyDescent="0.25">
      <c r="C6944" s="124">
        <v>43396</v>
      </c>
      <c r="D6944" s="125" t="s">
        <v>230</v>
      </c>
      <c r="E6944" s="126">
        <v>7359</v>
      </c>
      <c r="F6944" s="126">
        <v>10</v>
      </c>
      <c r="G6944" s="126"/>
    </row>
    <row r="6945" spans="3:7" x14ac:dyDescent="0.25">
      <c r="C6945" s="124">
        <v>43396</v>
      </c>
      <c r="D6945" s="125" t="s">
        <v>83</v>
      </c>
      <c r="E6945" s="126">
        <v>842</v>
      </c>
      <c r="F6945" s="126"/>
      <c r="G6945" s="126">
        <v>3</v>
      </c>
    </row>
    <row r="6946" spans="3:7" ht="30" x14ac:dyDescent="0.25">
      <c r="C6946" s="124">
        <v>43396</v>
      </c>
      <c r="D6946" s="125" t="s">
        <v>126</v>
      </c>
      <c r="E6946" s="126">
        <v>4738</v>
      </c>
      <c r="F6946" s="126"/>
      <c r="G6946" s="126">
        <v>1</v>
      </c>
    </row>
    <row r="6947" spans="3:7" ht="30" x14ac:dyDescent="0.25">
      <c r="C6947" s="124">
        <v>43396</v>
      </c>
      <c r="D6947" s="125" t="s">
        <v>54</v>
      </c>
      <c r="E6947" s="126">
        <v>7825</v>
      </c>
      <c r="F6947" s="126"/>
      <c r="G6947" s="126">
        <v>1</v>
      </c>
    </row>
    <row r="6948" spans="3:7" ht="30" x14ac:dyDescent="0.25">
      <c r="C6948" s="124">
        <v>43396</v>
      </c>
      <c r="D6948" s="125" t="s">
        <v>561</v>
      </c>
      <c r="E6948" s="126">
        <v>820</v>
      </c>
      <c r="F6948" s="126">
        <v>1</v>
      </c>
      <c r="G6948" s="126"/>
    </row>
    <row r="6949" spans="3:7" x14ac:dyDescent="0.25">
      <c r="C6949" s="124">
        <v>43396</v>
      </c>
      <c r="D6949" s="125" t="s">
        <v>83</v>
      </c>
      <c r="E6949" s="126">
        <v>842</v>
      </c>
      <c r="F6949" s="126"/>
      <c r="G6949" s="126">
        <v>1</v>
      </c>
    </row>
    <row r="6950" spans="3:7" x14ac:dyDescent="0.25">
      <c r="C6950" s="124">
        <v>43396</v>
      </c>
      <c r="D6950" s="125" t="s">
        <v>480</v>
      </c>
      <c r="E6950" s="126">
        <v>3600</v>
      </c>
      <c r="F6950" s="126">
        <v>200</v>
      </c>
      <c r="G6950" s="126"/>
    </row>
    <row r="6951" spans="3:7" x14ac:dyDescent="0.25">
      <c r="C6951" s="124">
        <v>43396</v>
      </c>
      <c r="D6951" s="125" t="s">
        <v>20</v>
      </c>
      <c r="E6951" s="126">
        <v>1335</v>
      </c>
      <c r="F6951" s="126"/>
      <c r="G6951" s="126">
        <v>1</v>
      </c>
    </row>
    <row r="6952" spans="3:7" x14ac:dyDescent="0.25">
      <c r="C6952" s="124">
        <v>43396</v>
      </c>
      <c r="D6952" s="125" t="s">
        <v>27</v>
      </c>
      <c r="E6952" s="126">
        <v>537</v>
      </c>
      <c r="F6952" s="126">
        <v>10</v>
      </c>
      <c r="G6952" s="126"/>
    </row>
    <row r="6953" spans="3:7" ht="30" x14ac:dyDescent="0.25">
      <c r="C6953" s="124">
        <v>43396</v>
      </c>
      <c r="D6953" s="125" t="s">
        <v>341</v>
      </c>
      <c r="E6953" s="126">
        <v>983</v>
      </c>
      <c r="F6953" s="126">
        <v>80</v>
      </c>
      <c r="G6953" s="126"/>
    </row>
    <row r="6954" spans="3:7" ht="30" x14ac:dyDescent="0.25">
      <c r="C6954" s="124">
        <v>43396</v>
      </c>
      <c r="D6954" s="125" t="s">
        <v>317</v>
      </c>
      <c r="E6954" s="126">
        <v>982</v>
      </c>
      <c r="F6954" s="126">
        <v>100</v>
      </c>
      <c r="G6954" s="126"/>
    </row>
    <row r="6955" spans="3:7" ht="30" x14ac:dyDescent="0.25">
      <c r="C6955" s="124">
        <v>43396</v>
      </c>
      <c r="D6955" s="125" t="s">
        <v>219</v>
      </c>
      <c r="E6955" s="126">
        <v>980</v>
      </c>
      <c r="F6955" s="126">
        <v>400</v>
      </c>
      <c r="G6955" s="126"/>
    </row>
    <row r="6956" spans="3:7" ht="30" x14ac:dyDescent="0.25">
      <c r="C6956" s="124">
        <v>43396</v>
      </c>
      <c r="D6956" s="125" t="s">
        <v>57</v>
      </c>
      <c r="E6956" s="126">
        <v>8825</v>
      </c>
      <c r="F6956" s="126"/>
      <c r="G6956" s="126">
        <v>10</v>
      </c>
    </row>
    <row r="6957" spans="3:7" ht="30" x14ac:dyDescent="0.25">
      <c r="C6957" s="124">
        <v>43396</v>
      </c>
      <c r="D6957" s="125" t="s">
        <v>347</v>
      </c>
      <c r="E6957" s="126">
        <v>9525</v>
      </c>
      <c r="F6957" s="126"/>
      <c r="G6957" s="126">
        <v>20</v>
      </c>
    </row>
    <row r="6958" spans="3:7" ht="30" x14ac:dyDescent="0.25">
      <c r="C6958" s="124">
        <v>43396</v>
      </c>
      <c r="D6958" s="125" t="s">
        <v>346</v>
      </c>
      <c r="E6958" s="126">
        <v>9524</v>
      </c>
      <c r="F6958" s="126"/>
      <c r="G6958" s="126">
        <v>30</v>
      </c>
    </row>
    <row r="6959" spans="3:7" ht="30" x14ac:dyDescent="0.25">
      <c r="C6959" s="124">
        <v>43396</v>
      </c>
      <c r="D6959" s="125" t="s">
        <v>277</v>
      </c>
      <c r="E6959" s="126">
        <v>8690</v>
      </c>
      <c r="F6959" s="126">
        <v>1</v>
      </c>
      <c r="G6959" s="126"/>
    </row>
    <row r="6960" spans="3:7" ht="45" x14ac:dyDescent="0.25">
      <c r="C6960" s="124">
        <v>43396</v>
      </c>
      <c r="D6960" s="125" t="s">
        <v>130</v>
      </c>
      <c r="E6960" s="126">
        <v>8563</v>
      </c>
      <c r="F6960" s="126">
        <v>1</v>
      </c>
      <c r="G6960" s="126"/>
    </row>
    <row r="6961" spans="3:7" ht="45" x14ac:dyDescent="0.25">
      <c r="C6961" s="124">
        <v>43396</v>
      </c>
      <c r="D6961" s="125" t="s">
        <v>629</v>
      </c>
      <c r="E6961" s="126">
        <v>8232</v>
      </c>
      <c r="F6961" s="126">
        <v>9</v>
      </c>
      <c r="G6961" s="126"/>
    </row>
    <row r="6962" spans="3:7" x14ac:dyDescent="0.25">
      <c r="C6962" s="124">
        <v>43396</v>
      </c>
      <c r="D6962" s="125" t="s">
        <v>557</v>
      </c>
      <c r="E6962" s="126">
        <v>8207</v>
      </c>
      <c r="F6962" s="126">
        <v>1</v>
      </c>
      <c r="G6962" s="126"/>
    </row>
    <row r="6963" spans="3:7" ht="30" x14ac:dyDescent="0.25">
      <c r="C6963" s="124">
        <v>43396</v>
      </c>
      <c r="D6963" s="125" t="s">
        <v>280</v>
      </c>
      <c r="E6963" s="126">
        <v>8013</v>
      </c>
      <c r="F6963" s="126">
        <v>1</v>
      </c>
      <c r="G6963" s="126"/>
    </row>
    <row r="6964" spans="3:7" ht="30" x14ac:dyDescent="0.25">
      <c r="C6964" s="124">
        <v>43396</v>
      </c>
      <c r="D6964" s="125" t="s">
        <v>279</v>
      </c>
      <c r="E6964" s="126">
        <v>8012</v>
      </c>
      <c r="F6964" s="126">
        <v>1</v>
      </c>
      <c r="G6964" s="126"/>
    </row>
    <row r="6965" spans="3:7" ht="30" x14ac:dyDescent="0.25">
      <c r="C6965" s="124">
        <v>43396</v>
      </c>
      <c r="D6965" s="125" t="s">
        <v>278</v>
      </c>
      <c r="E6965" s="126">
        <v>8011</v>
      </c>
      <c r="F6965" s="126">
        <v>4</v>
      </c>
      <c r="G6965" s="126"/>
    </row>
    <row r="6966" spans="3:7" ht="30" x14ac:dyDescent="0.25">
      <c r="C6966" s="124">
        <v>43396</v>
      </c>
      <c r="D6966" s="125" t="s">
        <v>558</v>
      </c>
      <c r="E6966" s="126">
        <v>8009</v>
      </c>
      <c r="F6966" s="126">
        <v>2</v>
      </c>
      <c r="G6966" s="126"/>
    </row>
    <row r="6967" spans="3:7" x14ac:dyDescent="0.25">
      <c r="C6967" s="124">
        <v>43396</v>
      </c>
      <c r="D6967" s="125" t="s">
        <v>413</v>
      </c>
      <c r="E6967" s="126">
        <v>8008</v>
      </c>
      <c r="F6967" s="126">
        <v>2</v>
      </c>
      <c r="G6967" s="126"/>
    </row>
    <row r="6968" spans="3:7" x14ac:dyDescent="0.25">
      <c r="C6968" s="124">
        <v>43396</v>
      </c>
      <c r="D6968" s="125" t="s">
        <v>284</v>
      </c>
      <c r="E6968" s="126">
        <v>8007</v>
      </c>
      <c r="F6968" s="126">
        <v>2</v>
      </c>
      <c r="G6968" s="126"/>
    </row>
    <row r="6969" spans="3:7" x14ac:dyDescent="0.25">
      <c r="C6969" s="124">
        <v>43396</v>
      </c>
      <c r="D6969" s="125" t="s">
        <v>274</v>
      </c>
      <c r="E6969" s="126">
        <v>8004</v>
      </c>
      <c r="F6969" s="126">
        <v>3</v>
      </c>
      <c r="G6969" s="126"/>
    </row>
    <row r="6970" spans="3:7" ht="30" x14ac:dyDescent="0.25">
      <c r="C6970" s="124">
        <v>43396</v>
      </c>
      <c r="D6970" s="125" t="s">
        <v>240</v>
      </c>
      <c r="E6970" s="126">
        <v>4520</v>
      </c>
      <c r="F6970" s="126">
        <v>40</v>
      </c>
      <c r="G6970" s="126"/>
    </row>
    <row r="6971" spans="3:7" ht="30" x14ac:dyDescent="0.25">
      <c r="C6971" s="124">
        <v>43396</v>
      </c>
      <c r="D6971" s="125" t="s">
        <v>238</v>
      </c>
      <c r="E6971" s="126">
        <v>4519</v>
      </c>
      <c r="F6971" s="126">
        <v>20</v>
      </c>
      <c r="G6971" s="126"/>
    </row>
    <row r="6972" spans="3:7" ht="30" x14ac:dyDescent="0.25">
      <c r="C6972" s="124">
        <v>43396</v>
      </c>
      <c r="D6972" s="125" t="s">
        <v>630</v>
      </c>
      <c r="E6972" s="126">
        <v>3153</v>
      </c>
      <c r="F6972" s="126"/>
      <c r="G6972" s="126">
        <v>3</v>
      </c>
    </row>
    <row r="6973" spans="3:7" ht="30" x14ac:dyDescent="0.25">
      <c r="C6973" s="124">
        <v>43396</v>
      </c>
      <c r="D6973" s="125" t="s">
        <v>631</v>
      </c>
      <c r="E6973" s="126">
        <v>3152</v>
      </c>
      <c r="F6973" s="126">
        <v>4</v>
      </c>
      <c r="G6973" s="126"/>
    </row>
    <row r="6974" spans="3:7" ht="30" x14ac:dyDescent="0.25">
      <c r="C6974" s="124">
        <v>43396</v>
      </c>
      <c r="D6974" s="125" t="s">
        <v>632</v>
      </c>
      <c r="E6974" s="126">
        <v>3151</v>
      </c>
      <c r="F6974" s="126">
        <v>3</v>
      </c>
      <c r="G6974" s="126"/>
    </row>
    <row r="6975" spans="3:7" ht="45" x14ac:dyDescent="0.25">
      <c r="C6975" s="124">
        <v>43396</v>
      </c>
      <c r="D6975" s="125" t="s">
        <v>122</v>
      </c>
      <c r="E6975" s="126">
        <v>2191</v>
      </c>
      <c r="F6975" s="126"/>
      <c r="G6975" s="126">
        <v>200</v>
      </c>
    </row>
    <row r="6976" spans="3:7" ht="45" x14ac:dyDescent="0.25">
      <c r="C6976" s="124">
        <v>43396</v>
      </c>
      <c r="D6976" s="125" t="s">
        <v>567</v>
      </c>
      <c r="E6976" s="126">
        <v>2189</v>
      </c>
      <c r="F6976" s="126"/>
      <c r="G6976" s="126">
        <v>1000</v>
      </c>
    </row>
    <row r="6977" spans="3:7" ht="30" x14ac:dyDescent="0.25">
      <c r="C6977" s="124">
        <v>43396</v>
      </c>
      <c r="D6977" s="125" t="s">
        <v>633</v>
      </c>
      <c r="E6977" s="126">
        <v>2126</v>
      </c>
      <c r="F6977" s="126"/>
      <c r="G6977" s="126">
        <v>1</v>
      </c>
    </row>
    <row r="6978" spans="3:7" ht="45" x14ac:dyDescent="0.25">
      <c r="C6978" s="124">
        <v>43396</v>
      </c>
      <c r="D6978" s="125" t="s">
        <v>563</v>
      </c>
      <c r="E6978" s="126">
        <v>1910</v>
      </c>
      <c r="F6978" s="126"/>
      <c r="G6978" s="126">
        <v>100</v>
      </c>
    </row>
    <row r="6979" spans="3:7" ht="45" x14ac:dyDescent="0.25">
      <c r="C6979" s="124">
        <v>43396</v>
      </c>
      <c r="D6979" s="125" t="s">
        <v>634</v>
      </c>
      <c r="E6979" s="126">
        <v>1425</v>
      </c>
      <c r="F6979" s="126"/>
      <c r="G6979" s="126">
        <v>1</v>
      </c>
    </row>
    <row r="6980" spans="3:7" x14ac:dyDescent="0.25">
      <c r="C6980" s="124">
        <v>43396</v>
      </c>
      <c r="D6980" s="125" t="s">
        <v>112</v>
      </c>
      <c r="E6980" s="126">
        <v>932</v>
      </c>
      <c r="F6980" s="126"/>
      <c r="G6980" s="126">
        <v>20</v>
      </c>
    </row>
    <row r="6981" spans="3:7" ht="30" x14ac:dyDescent="0.25">
      <c r="C6981" s="124">
        <v>43396</v>
      </c>
      <c r="D6981" s="125" t="s">
        <v>371</v>
      </c>
      <c r="E6981" s="126">
        <v>645</v>
      </c>
      <c r="F6981" s="126">
        <v>1</v>
      </c>
      <c r="G6981" s="126"/>
    </row>
    <row r="6982" spans="3:7" x14ac:dyDescent="0.25">
      <c r="C6982" s="124">
        <v>43396</v>
      </c>
      <c r="D6982" s="125" t="s">
        <v>237</v>
      </c>
      <c r="E6982" s="126">
        <v>643</v>
      </c>
      <c r="F6982" s="126"/>
      <c r="G6982" s="126">
        <v>48</v>
      </c>
    </row>
    <row r="6983" spans="3:7" ht="30" x14ac:dyDescent="0.25">
      <c r="C6983" s="124">
        <v>43396</v>
      </c>
      <c r="D6983" s="125" t="s">
        <v>239</v>
      </c>
      <c r="E6983" s="126">
        <v>615</v>
      </c>
      <c r="F6983" s="126"/>
      <c r="G6983" s="126">
        <v>1</v>
      </c>
    </row>
    <row r="6984" spans="3:7" ht="30" x14ac:dyDescent="0.25">
      <c r="C6984" s="124">
        <v>43396</v>
      </c>
      <c r="D6984" s="125" t="s">
        <v>635</v>
      </c>
      <c r="E6984" s="126">
        <v>145</v>
      </c>
      <c r="F6984" s="126"/>
      <c r="G6984" s="126">
        <v>2</v>
      </c>
    </row>
    <row r="6985" spans="3:7" ht="30" x14ac:dyDescent="0.25">
      <c r="C6985" s="124">
        <v>43396</v>
      </c>
      <c r="D6985" s="125" t="s">
        <v>66</v>
      </c>
      <c r="E6985" s="126">
        <v>2234</v>
      </c>
      <c r="F6985" s="126"/>
      <c r="G6985" s="126">
        <v>18</v>
      </c>
    </row>
    <row r="6986" spans="3:7" ht="30" x14ac:dyDescent="0.25">
      <c r="C6986" s="124">
        <v>43396</v>
      </c>
      <c r="D6986" s="125" t="s">
        <v>434</v>
      </c>
      <c r="E6986" s="126">
        <v>797</v>
      </c>
      <c r="F6986" s="126"/>
      <c r="G6986" s="126">
        <v>1</v>
      </c>
    </row>
    <row r="6987" spans="3:7" ht="30" x14ac:dyDescent="0.25">
      <c r="C6987" s="124">
        <v>43396</v>
      </c>
      <c r="D6987" s="125" t="s">
        <v>316</v>
      </c>
      <c r="E6987" s="126">
        <v>445</v>
      </c>
      <c r="F6987" s="126"/>
      <c r="G6987" s="126">
        <v>9</v>
      </c>
    </row>
    <row r="6988" spans="3:7" ht="30" x14ac:dyDescent="0.25">
      <c r="C6988" s="124">
        <v>43396</v>
      </c>
      <c r="D6988" s="125" t="s">
        <v>21</v>
      </c>
      <c r="E6988" s="126">
        <v>4864</v>
      </c>
      <c r="F6988" s="126"/>
      <c r="G6988" s="126">
        <v>2</v>
      </c>
    </row>
    <row r="6989" spans="3:7" ht="45" x14ac:dyDescent="0.25">
      <c r="C6989" s="124">
        <v>43396</v>
      </c>
      <c r="D6989" s="125" t="s">
        <v>249</v>
      </c>
      <c r="E6989" s="126">
        <v>9701</v>
      </c>
      <c r="F6989" s="126"/>
      <c r="G6989" s="126">
        <v>2</v>
      </c>
    </row>
    <row r="6990" spans="3:7" ht="30" x14ac:dyDescent="0.25">
      <c r="C6990" s="124">
        <v>43396</v>
      </c>
      <c r="D6990" s="125" t="s">
        <v>285</v>
      </c>
      <c r="E6990" s="126">
        <v>10343</v>
      </c>
      <c r="F6990" s="126">
        <v>3</v>
      </c>
      <c r="G6990" s="126"/>
    </row>
    <row r="6991" spans="3:7" ht="30" x14ac:dyDescent="0.25">
      <c r="C6991" s="124">
        <v>43396</v>
      </c>
      <c r="D6991" s="125" t="s">
        <v>5</v>
      </c>
      <c r="E6991" s="126">
        <v>1445</v>
      </c>
      <c r="F6991" s="126"/>
      <c r="G6991" s="126">
        <v>100</v>
      </c>
    </row>
    <row r="6992" spans="3:7" ht="30" x14ac:dyDescent="0.25">
      <c r="C6992" s="124">
        <v>43396</v>
      </c>
      <c r="D6992" s="125" t="s">
        <v>211</v>
      </c>
      <c r="E6992" s="126">
        <v>9702</v>
      </c>
      <c r="F6992" s="126"/>
      <c r="G6992" s="126">
        <v>7</v>
      </c>
    </row>
    <row r="6993" spans="3:7" ht="30" x14ac:dyDescent="0.25">
      <c r="C6993" s="124">
        <v>43396</v>
      </c>
      <c r="D6993" s="125" t="s">
        <v>22</v>
      </c>
      <c r="E6993" s="126">
        <v>4330</v>
      </c>
      <c r="F6993" s="126"/>
      <c r="G6993" s="126">
        <v>1</v>
      </c>
    </row>
    <row r="6994" spans="3:7" ht="45" x14ac:dyDescent="0.25">
      <c r="C6994" s="124">
        <v>43396</v>
      </c>
      <c r="D6994" s="125" t="s">
        <v>401</v>
      </c>
      <c r="E6994" s="126">
        <v>9546</v>
      </c>
      <c r="F6994" s="126"/>
      <c r="G6994" s="126">
        <v>1</v>
      </c>
    </row>
    <row r="6995" spans="3:7" ht="45" x14ac:dyDescent="0.25">
      <c r="C6995" s="124">
        <v>43396</v>
      </c>
      <c r="D6995" s="125" t="s">
        <v>41</v>
      </c>
      <c r="E6995" s="126">
        <v>765</v>
      </c>
      <c r="F6995" s="126"/>
      <c r="G6995" s="126">
        <v>1</v>
      </c>
    </row>
    <row r="6996" spans="3:7" ht="30" x14ac:dyDescent="0.25">
      <c r="C6996" s="124">
        <v>43396</v>
      </c>
      <c r="D6996" s="125" t="s">
        <v>459</v>
      </c>
      <c r="E6996" s="126">
        <v>855</v>
      </c>
      <c r="F6996" s="126"/>
      <c r="G6996" s="126">
        <v>2</v>
      </c>
    </row>
    <row r="6997" spans="3:7" ht="30" x14ac:dyDescent="0.25">
      <c r="C6997" s="124">
        <v>43396</v>
      </c>
      <c r="D6997" s="125" t="s">
        <v>468</v>
      </c>
      <c r="E6997" s="126">
        <v>374</v>
      </c>
      <c r="F6997" s="126"/>
      <c r="G6997" s="126">
        <v>500</v>
      </c>
    </row>
    <row r="6998" spans="3:7" ht="30" x14ac:dyDescent="0.25">
      <c r="C6998" s="124">
        <v>43396</v>
      </c>
      <c r="D6998" s="125" t="s">
        <v>469</v>
      </c>
      <c r="E6998" s="126">
        <v>372</v>
      </c>
      <c r="F6998" s="126"/>
      <c r="G6998" s="126">
        <v>100</v>
      </c>
    </row>
    <row r="6999" spans="3:7" ht="30" x14ac:dyDescent="0.25">
      <c r="C6999" s="124">
        <v>43396</v>
      </c>
      <c r="D6999" s="125" t="s">
        <v>505</v>
      </c>
      <c r="E6999" s="126">
        <v>371</v>
      </c>
      <c r="F6999" s="126">
        <v>1000</v>
      </c>
      <c r="G6999" s="126"/>
    </row>
    <row r="7000" spans="3:7" ht="30" x14ac:dyDescent="0.25">
      <c r="C7000" s="124">
        <v>43396</v>
      </c>
      <c r="D7000" s="125" t="s">
        <v>505</v>
      </c>
      <c r="E7000" s="126">
        <v>371</v>
      </c>
      <c r="F7000" s="126"/>
      <c r="G7000" s="126">
        <v>200</v>
      </c>
    </row>
    <row r="7001" spans="3:7" ht="30" x14ac:dyDescent="0.25">
      <c r="C7001" s="124">
        <v>43396</v>
      </c>
      <c r="D7001" s="125" t="s">
        <v>497</v>
      </c>
      <c r="E7001" s="126">
        <v>236</v>
      </c>
      <c r="F7001" s="126"/>
      <c r="G7001" s="126">
        <v>200</v>
      </c>
    </row>
    <row r="7002" spans="3:7" ht="30" x14ac:dyDescent="0.25">
      <c r="C7002" s="124">
        <v>43396</v>
      </c>
      <c r="D7002" s="125" t="s">
        <v>501</v>
      </c>
      <c r="E7002" s="126">
        <v>1038</v>
      </c>
      <c r="F7002" s="126"/>
      <c r="G7002" s="126">
        <v>1550</v>
      </c>
    </row>
    <row r="7003" spans="3:7" ht="30" x14ac:dyDescent="0.25">
      <c r="C7003" s="124">
        <v>43396</v>
      </c>
      <c r="D7003" s="125" t="s">
        <v>498</v>
      </c>
      <c r="E7003" s="126">
        <v>5119</v>
      </c>
      <c r="F7003" s="126"/>
      <c r="G7003" s="126">
        <v>600</v>
      </c>
    </row>
    <row r="7004" spans="3:7" ht="30" x14ac:dyDescent="0.25">
      <c r="C7004" s="124">
        <v>43396</v>
      </c>
      <c r="D7004" s="125" t="s">
        <v>489</v>
      </c>
      <c r="E7004" s="126">
        <v>5121</v>
      </c>
      <c r="F7004" s="126"/>
      <c r="G7004" s="126">
        <v>400</v>
      </c>
    </row>
    <row r="7005" spans="3:7" x14ac:dyDescent="0.25">
      <c r="C7005" s="124">
        <v>43396</v>
      </c>
      <c r="D7005" s="125" t="s">
        <v>494</v>
      </c>
      <c r="E7005" s="126">
        <v>5020</v>
      </c>
      <c r="F7005" s="126"/>
      <c r="G7005" s="126">
        <v>550</v>
      </c>
    </row>
    <row r="7006" spans="3:7" x14ac:dyDescent="0.25">
      <c r="C7006" s="124">
        <v>43396</v>
      </c>
      <c r="D7006" s="125" t="s">
        <v>480</v>
      </c>
      <c r="E7006" s="126">
        <v>3600</v>
      </c>
      <c r="F7006" s="126">
        <v>200</v>
      </c>
      <c r="G7006" s="126"/>
    </row>
    <row r="7007" spans="3:7" x14ac:dyDescent="0.25">
      <c r="C7007" s="124">
        <v>43396</v>
      </c>
      <c r="D7007" s="125" t="s">
        <v>472</v>
      </c>
      <c r="E7007" s="126">
        <v>4916</v>
      </c>
      <c r="F7007" s="126"/>
      <c r="G7007" s="126">
        <v>100</v>
      </c>
    </row>
    <row r="7008" spans="3:7" ht="30" x14ac:dyDescent="0.25">
      <c r="C7008" s="124">
        <v>43396</v>
      </c>
      <c r="D7008" s="125" t="s">
        <v>463</v>
      </c>
      <c r="E7008" s="126">
        <v>4388</v>
      </c>
      <c r="F7008" s="126"/>
      <c r="G7008" s="126">
        <v>10</v>
      </c>
    </row>
    <row r="7009" spans="3:7" x14ac:dyDescent="0.25">
      <c r="C7009" s="124">
        <v>43396</v>
      </c>
      <c r="D7009" s="125" t="s">
        <v>502</v>
      </c>
      <c r="E7009" s="126">
        <v>364</v>
      </c>
      <c r="F7009" s="126"/>
      <c r="G7009" s="126">
        <v>100</v>
      </c>
    </row>
    <row r="7010" spans="3:7" x14ac:dyDescent="0.25">
      <c r="C7010" s="124">
        <v>43396</v>
      </c>
      <c r="D7010" s="125" t="s">
        <v>474</v>
      </c>
      <c r="E7010" s="126">
        <v>365</v>
      </c>
      <c r="F7010" s="126"/>
      <c r="G7010" s="126">
        <v>160</v>
      </c>
    </row>
    <row r="7011" spans="3:7" x14ac:dyDescent="0.25">
      <c r="C7011" s="124">
        <v>43396</v>
      </c>
      <c r="D7011" s="125" t="s">
        <v>474</v>
      </c>
      <c r="E7011" s="126">
        <v>365</v>
      </c>
      <c r="F7011" s="126">
        <v>320</v>
      </c>
      <c r="G7011" s="126"/>
    </row>
    <row r="7012" spans="3:7" x14ac:dyDescent="0.25">
      <c r="C7012" s="124">
        <v>43395</v>
      </c>
      <c r="D7012" s="125" t="s">
        <v>83</v>
      </c>
      <c r="E7012" s="126">
        <v>842</v>
      </c>
      <c r="F7012" s="126"/>
      <c r="G7012" s="126">
        <v>1</v>
      </c>
    </row>
    <row r="7013" spans="3:7" ht="30" x14ac:dyDescent="0.25">
      <c r="C7013" s="124">
        <v>43395</v>
      </c>
      <c r="D7013" s="125" t="s">
        <v>48</v>
      </c>
      <c r="E7013" s="126">
        <v>10194</v>
      </c>
      <c r="F7013" s="126">
        <v>2000</v>
      </c>
      <c r="G7013" s="126"/>
    </row>
    <row r="7014" spans="3:7" ht="30" x14ac:dyDescent="0.25">
      <c r="C7014" s="124">
        <v>43395</v>
      </c>
      <c r="D7014" s="125" t="s">
        <v>625</v>
      </c>
      <c r="E7014" s="126">
        <v>11100</v>
      </c>
      <c r="F7014" s="126"/>
      <c r="G7014" s="126">
        <v>2</v>
      </c>
    </row>
    <row r="7015" spans="3:7" ht="30" x14ac:dyDescent="0.25">
      <c r="C7015" s="124">
        <v>43395</v>
      </c>
      <c r="D7015" s="125" t="s">
        <v>411</v>
      </c>
      <c r="E7015" s="126" t="s">
        <v>412</v>
      </c>
      <c r="F7015" s="126"/>
      <c r="G7015" s="126">
        <v>1</v>
      </c>
    </row>
    <row r="7016" spans="3:7" ht="45" x14ac:dyDescent="0.25">
      <c r="C7016" s="124">
        <v>43395</v>
      </c>
      <c r="D7016" s="125" t="s">
        <v>153</v>
      </c>
      <c r="E7016" s="126">
        <v>4278</v>
      </c>
      <c r="F7016" s="126"/>
      <c r="G7016" s="126">
        <v>1</v>
      </c>
    </row>
    <row r="7017" spans="3:7" ht="45" x14ac:dyDescent="0.25">
      <c r="C7017" s="124">
        <v>43395</v>
      </c>
      <c r="D7017" s="125" t="s">
        <v>232</v>
      </c>
      <c r="E7017" s="126">
        <v>332</v>
      </c>
      <c r="F7017" s="126"/>
      <c r="G7017" s="126">
        <v>6</v>
      </c>
    </row>
    <row r="7018" spans="3:7" ht="45" x14ac:dyDescent="0.25">
      <c r="C7018" s="124">
        <v>43395</v>
      </c>
      <c r="D7018" s="125" t="s">
        <v>147</v>
      </c>
      <c r="E7018" s="126">
        <v>334</v>
      </c>
      <c r="F7018" s="126">
        <v>26</v>
      </c>
      <c r="G7018" s="126"/>
    </row>
    <row r="7019" spans="3:7" ht="45" x14ac:dyDescent="0.25">
      <c r="C7019" s="124">
        <v>43395</v>
      </c>
      <c r="D7019" s="125" t="s">
        <v>45</v>
      </c>
      <c r="E7019" s="126">
        <v>151</v>
      </c>
      <c r="F7019" s="126">
        <v>26</v>
      </c>
      <c r="G7019" s="126"/>
    </row>
    <row r="7020" spans="3:7" ht="45" x14ac:dyDescent="0.25">
      <c r="C7020" s="124">
        <v>43395</v>
      </c>
      <c r="D7020" s="125" t="s">
        <v>232</v>
      </c>
      <c r="E7020" s="126">
        <v>332</v>
      </c>
      <c r="F7020" s="126">
        <v>52</v>
      </c>
      <c r="G7020" s="126"/>
    </row>
    <row r="7021" spans="3:7" x14ac:dyDescent="0.25">
      <c r="C7021" s="124">
        <v>43395</v>
      </c>
      <c r="D7021" s="125" t="s">
        <v>230</v>
      </c>
      <c r="E7021" s="126">
        <v>7359</v>
      </c>
      <c r="F7021" s="126"/>
      <c r="G7021" s="126">
        <v>3</v>
      </c>
    </row>
    <row r="7022" spans="3:7" x14ac:dyDescent="0.25">
      <c r="C7022" s="124">
        <v>43395</v>
      </c>
      <c r="D7022" s="125" t="s">
        <v>237</v>
      </c>
      <c r="E7022" s="126">
        <v>643</v>
      </c>
      <c r="F7022" s="126"/>
      <c r="G7022" s="126">
        <v>6</v>
      </c>
    </row>
    <row r="7023" spans="3:7" ht="30" x14ac:dyDescent="0.25">
      <c r="C7023" s="124">
        <v>43395</v>
      </c>
      <c r="D7023" s="125" t="s">
        <v>186</v>
      </c>
      <c r="E7023" s="126">
        <v>8464</v>
      </c>
      <c r="F7023" s="126"/>
      <c r="G7023" s="126">
        <v>6</v>
      </c>
    </row>
    <row r="7024" spans="3:7" ht="30" x14ac:dyDescent="0.25">
      <c r="C7024" s="124">
        <v>43395</v>
      </c>
      <c r="D7024" s="125" t="s">
        <v>76</v>
      </c>
      <c r="E7024" s="126">
        <v>1429</v>
      </c>
      <c r="F7024" s="126"/>
      <c r="G7024" s="126">
        <v>4</v>
      </c>
    </row>
    <row r="7025" spans="3:7" ht="30" x14ac:dyDescent="0.25">
      <c r="C7025" s="124">
        <v>43395</v>
      </c>
      <c r="D7025" s="125" t="s">
        <v>5</v>
      </c>
      <c r="E7025" s="126">
        <v>1445</v>
      </c>
      <c r="F7025" s="126"/>
      <c r="G7025" s="126">
        <v>100</v>
      </c>
    </row>
    <row r="7026" spans="3:7" ht="60" x14ac:dyDescent="0.25">
      <c r="C7026" s="124">
        <v>43395</v>
      </c>
      <c r="D7026" s="125" t="s">
        <v>86</v>
      </c>
      <c r="E7026" s="126">
        <v>727</v>
      </c>
      <c r="F7026" s="126"/>
      <c r="G7026" s="126">
        <v>1</v>
      </c>
    </row>
    <row r="7027" spans="3:7" x14ac:dyDescent="0.25">
      <c r="C7027" s="124">
        <v>43395</v>
      </c>
      <c r="D7027" s="125" t="s">
        <v>103</v>
      </c>
      <c r="E7027" s="126">
        <v>7366</v>
      </c>
      <c r="F7027" s="126"/>
      <c r="G7027" s="126">
        <v>2</v>
      </c>
    </row>
    <row r="7028" spans="3:7" x14ac:dyDescent="0.25">
      <c r="C7028" s="124">
        <v>43395</v>
      </c>
      <c r="D7028" s="125" t="s">
        <v>201</v>
      </c>
      <c r="E7028" s="126">
        <v>8764</v>
      </c>
      <c r="F7028" s="126"/>
      <c r="G7028" s="126">
        <v>1</v>
      </c>
    </row>
    <row r="7029" spans="3:7" ht="45" x14ac:dyDescent="0.25">
      <c r="C7029" s="124">
        <v>43395</v>
      </c>
      <c r="D7029" s="125" t="s">
        <v>221</v>
      </c>
      <c r="E7029" s="126">
        <v>4907</v>
      </c>
      <c r="F7029" s="126"/>
      <c r="G7029" s="126">
        <v>10</v>
      </c>
    </row>
    <row r="7030" spans="3:7" ht="30" x14ac:dyDescent="0.25">
      <c r="C7030" s="124">
        <v>43395</v>
      </c>
      <c r="D7030" s="125" t="s">
        <v>42</v>
      </c>
      <c r="E7030" s="126">
        <v>187</v>
      </c>
      <c r="F7030" s="126"/>
      <c r="G7030" s="126">
        <v>100</v>
      </c>
    </row>
    <row r="7031" spans="3:7" ht="30" x14ac:dyDescent="0.25">
      <c r="C7031" s="124">
        <v>43395</v>
      </c>
      <c r="D7031" s="125" t="s">
        <v>219</v>
      </c>
      <c r="E7031" s="126">
        <v>980</v>
      </c>
      <c r="F7031" s="126"/>
      <c r="G7031" s="126">
        <v>50</v>
      </c>
    </row>
    <row r="7032" spans="3:7" ht="45" x14ac:dyDescent="0.25">
      <c r="C7032" s="124">
        <v>43395</v>
      </c>
      <c r="D7032" s="125" t="s">
        <v>46</v>
      </c>
      <c r="E7032" s="126">
        <v>331</v>
      </c>
      <c r="F7032" s="126"/>
      <c r="G7032" s="126">
        <v>3</v>
      </c>
    </row>
    <row r="7033" spans="3:7" ht="45" x14ac:dyDescent="0.25">
      <c r="C7033" s="124">
        <v>43395</v>
      </c>
      <c r="D7033" s="125" t="s">
        <v>45</v>
      </c>
      <c r="E7033" s="126">
        <v>151</v>
      </c>
      <c r="F7033" s="126"/>
      <c r="G7033" s="126">
        <v>3</v>
      </c>
    </row>
    <row r="7034" spans="3:7" ht="30" x14ac:dyDescent="0.25">
      <c r="C7034" s="124">
        <v>43395</v>
      </c>
      <c r="D7034" s="125" t="s">
        <v>452</v>
      </c>
      <c r="E7034" s="126" t="s">
        <v>453</v>
      </c>
      <c r="F7034" s="126"/>
      <c r="G7034" s="126">
        <v>1</v>
      </c>
    </row>
    <row r="7035" spans="3:7" ht="30" x14ac:dyDescent="0.25">
      <c r="C7035" s="124">
        <v>43395</v>
      </c>
      <c r="D7035" s="125" t="s">
        <v>226</v>
      </c>
      <c r="E7035" s="126" t="s">
        <v>227</v>
      </c>
      <c r="F7035" s="126"/>
      <c r="G7035" s="126">
        <v>1</v>
      </c>
    </row>
    <row r="7036" spans="3:7" ht="30" x14ac:dyDescent="0.25">
      <c r="C7036" s="124">
        <v>43395</v>
      </c>
      <c r="D7036" s="125" t="s">
        <v>180</v>
      </c>
      <c r="E7036" s="126" t="s">
        <v>181</v>
      </c>
      <c r="F7036" s="126"/>
      <c r="G7036" s="126">
        <v>1</v>
      </c>
    </row>
    <row r="7037" spans="3:7" ht="45" x14ac:dyDescent="0.25">
      <c r="C7037" s="124">
        <v>43395</v>
      </c>
      <c r="D7037" s="125" t="s">
        <v>191</v>
      </c>
      <c r="E7037" s="126">
        <v>304</v>
      </c>
      <c r="F7037" s="126"/>
      <c r="G7037" s="126">
        <v>1</v>
      </c>
    </row>
    <row r="7038" spans="3:7" ht="30" x14ac:dyDescent="0.25">
      <c r="C7038" s="124">
        <v>43395</v>
      </c>
      <c r="D7038" s="125" t="s">
        <v>209</v>
      </c>
      <c r="E7038" s="126">
        <v>174</v>
      </c>
      <c r="F7038" s="126"/>
      <c r="G7038" s="126">
        <v>3</v>
      </c>
    </row>
    <row r="7039" spans="3:7" ht="75" x14ac:dyDescent="0.25">
      <c r="C7039" s="124">
        <v>43395</v>
      </c>
      <c r="D7039" s="125" t="s">
        <v>137</v>
      </c>
      <c r="E7039" s="126">
        <v>8921</v>
      </c>
      <c r="F7039" s="126"/>
      <c r="G7039" s="126">
        <v>12</v>
      </c>
    </row>
    <row r="7040" spans="3:7" ht="30" x14ac:dyDescent="0.25">
      <c r="C7040" s="124">
        <v>43395</v>
      </c>
      <c r="D7040" s="125" t="s">
        <v>131</v>
      </c>
      <c r="E7040" s="126">
        <v>8310</v>
      </c>
      <c r="F7040" s="126"/>
      <c r="G7040" s="126">
        <v>2</v>
      </c>
    </row>
    <row r="7041" spans="3:7" ht="30" x14ac:dyDescent="0.25">
      <c r="C7041" s="124">
        <v>43395</v>
      </c>
      <c r="D7041" s="125" t="s">
        <v>5</v>
      </c>
      <c r="E7041" s="126">
        <v>1445</v>
      </c>
      <c r="F7041" s="126"/>
      <c r="G7041" s="126">
        <v>100</v>
      </c>
    </row>
    <row r="7042" spans="3:7" ht="45" x14ac:dyDescent="0.25">
      <c r="C7042" s="124">
        <v>43395</v>
      </c>
      <c r="D7042" s="125" t="s">
        <v>191</v>
      </c>
      <c r="E7042" s="126">
        <v>304</v>
      </c>
      <c r="F7042" s="126"/>
      <c r="G7042" s="126">
        <v>6</v>
      </c>
    </row>
    <row r="7043" spans="3:7" x14ac:dyDescent="0.25">
      <c r="C7043" s="124">
        <v>43395</v>
      </c>
      <c r="D7043" s="125" t="s">
        <v>83</v>
      </c>
      <c r="E7043" s="126">
        <v>842</v>
      </c>
      <c r="F7043" s="126"/>
      <c r="G7043" s="126">
        <v>36</v>
      </c>
    </row>
    <row r="7044" spans="3:7" ht="45" x14ac:dyDescent="0.25">
      <c r="C7044" s="124">
        <v>43395</v>
      </c>
      <c r="D7044" s="125" t="s">
        <v>105</v>
      </c>
      <c r="E7044" s="126">
        <v>1006</v>
      </c>
      <c r="F7044" s="126"/>
      <c r="G7044" s="126">
        <v>1</v>
      </c>
    </row>
    <row r="7045" spans="3:7" ht="60" x14ac:dyDescent="0.25">
      <c r="C7045" s="124">
        <v>43395</v>
      </c>
      <c r="D7045" s="125" t="s">
        <v>428</v>
      </c>
      <c r="E7045" s="126">
        <v>1469</v>
      </c>
      <c r="F7045" s="126"/>
      <c r="G7045" s="126">
        <v>1</v>
      </c>
    </row>
    <row r="7046" spans="3:7" ht="30" x14ac:dyDescent="0.25">
      <c r="C7046" s="124">
        <v>43395</v>
      </c>
      <c r="D7046" s="125" t="s">
        <v>269</v>
      </c>
      <c r="E7046" s="126">
        <v>1508</v>
      </c>
      <c r="F7046" s="126"/>
      <c r="G7046" s="126">
        <v>2</v>
      </c>
    </row>
    <row r="7047" spans="3:7" ht="30" x14ac:dyDescent="0.25">
      <c r="C7047" s="124">
        <v>43395</v>
      </c>
      <c r="D7047" s="125" t="s">
        <v>285</v>
      </c>
      <c r="E7047" s="126">
        <v>10343</v>
      </c>
      <c r="F7047" s="126"/>
      <c r="G7047" s="126">
        <v>1</v>
      </c>
    </row>
    <row r="7048" spans="3:7" ht="30" x14ac:dyDescent="0.25">
      <c r="C7048" s="124">
        <v>43395</v>
      </c>
      <c r="D7048" s="125" t="s">
        <v>65</v>
      </c>
      <c r="E7048" s="126">
        <v>256</v>
      </c>
      <c r="F7048" s="126"/>
      <c r="G7048" s="126">
        <v>5</v>
      </c>
    </row>
    <row r="7049" spans="3:7" ht="30" x14ac:dyDescent="0.25">
      <c r="C7049" s="124">
        <v>43395</v>
      </c>
      <c r="D7049" s="125" t="s">
        <v>31</v>
      </c>
      <c r="E7049" s="126">
        <v>611</v>
      </c>
      <c r="F7049" s="126"/>
      <c r="G7049" s="126">
        <v>4</v>
      </c>
    </row>
    <row r="7050" spans="3:7" ht="45" x14ac:dyDescent="0.25">
      <c r="C7050" s="124">
        <v>43395</v>
      </c>
      <c r="D7050" s="125" t="s">
        <v>29</v>
      </c>
      <c r="E7050" s="126">
        <v>610</v>
      </c>
      <c r="F7050" s="126"/>
      <c r="G7050" s="126">
        <v>1</v>
      </c>
    </row>
    <row r="7051" spans="3:7" ht="30" x14ac:dyDescent="0.25">
      <c r="C7051" s="124">
        <v>43395</v>
      </c>
      <c r="D7051" s="125" t="s">
        <v>30</v>
      </c>
      <c r="E7051" s="126">
        <v>609</v>
      </c>
      <c r="F7051" s="126"/>
      <c r="G7051" s="126">
        <v>4</v>
      </c>
    </row>
    <row r="7052" spans="3:7" ht="45" x14ac:dyDescent="0.25">
      <c r="C7052" s="124">
        <v>43395</v>
      </c>
      <c r="D7052" s="125" t="s">
        <v>28</v>
      </c>
      <c r="E7052" s="126">
        <v>608</v>
      </c>
      <c r="F7052" s="126"/>
      <c r="G7052" s="126">
        <v>2</v>
      </c>
    </row>
    <row r="7053" spans="3:7" ht="30" x14ac:dyDescent="0.25">
      <c r="C7053" s="124">
        <v>43395</v>
      </c>
      <c r="D7053" s="125" t="s">
        <v>238</v>
      </c>
      <c r="E7053" s="126">
        <v>4519</v>
      </c>
      <c r="F7053" s="126"/>
      <c r="G7053" s="126">
        <v>1</v>
      </c>
    </row>
    <row r="7054" spans="3:7" ht="30" x14ac:dyDescent="0.25">
      <c r="C7054" s="124">
        <v>43395</v>
      </c>
      <c r="D7054" s="125" t="s">
        <v>240</v>
      </c>
      <c r="E7054" s="126">
        <v>4520</v>
      </c>
      <c r="F7054" s="126"/>
      <c r="G7054" s="126">
        <v>1</v>
      </c>
    </row>
    <row r="7055" spans="3:7" x14ac:dyDescent="0.25">
      <c r="C7055" s="124">
        <v>43395</v>
      </c>
      <c r="D7055" s="125" t="s">
        <v>8</v>
      </c>
      <c r="E7055" s="126">
        <v>7094</v>
      </c>
      <c r="F7055" s="126"/>
      <c r="G7055" s="126">
        <v>2</v>
      </c>
    </row>
    <row r="7056" spans="3:7" ht="30" x14ac:dyDescent="0.25">
      <c r="C7056" s="124">
        <v>43395</v>
      </c>
      <c r="D7056" s="125" t="s">
        <v>54</v>
      </c>
      <c r="E7056" s="126">
        <v>7825</v>
      </c>
      <c r="F7056" s="126"/>
      <c r="G7056" s="126">
        <v>2</v>
      </c>
    </row>
    <row r="7057" spans="3:7" ht="45" x14ac:dyDescent="0.25">
      <c r="C7057" s="124">
        <v>43395</v>
      </c>
      <c r="D7057" s="125" t="s">
        <v>61</v>
      </c>
      <c r="E7057" s="126">
        <v>874</v>
      </c>
      <c r="F7057" s="126"/>
      <c r="G7057" s="126">
        <v>2</v>
      </c>
    </row>
    <row r="7058" spans="3:7" ht="45" x14ac:dyDescent="0.25">
      <c r="C7058" s="124">
        <v>43395</v>
      </c>
      <c r="D7058" s="125" t="s">
        <v>26</v>
      </c>
      <c r="E7058" s="126">
        <v>476</v>
      </c>
      <c r="F7058" s="126"/>
      <c r="G7058" s="126">
        <v>4</v>
      </c>
    </row>
    <row r="7059" spans="3:7" x14ac:dyDescent="0.25">
      <c r="C7059" s="124">
        <v>43395</v>
      </c>
      <c r="D7059" s="125" t="s">
        <v>467</v>
      </c>
      <c r="E7059" s="126">
        <v>527</v>
      </c>
      <c r="F7059" s="126">
        <v>4</v>
      </c>
      <c r="G7059" s="126"/>
    </row>
    <row r="7060" spans="3:7" x14ac:dyDescent="0.25">
      <c r="C7060" s="124">
        <v>43395</v>
      </c>
      <c r="D7060" s="125" t="s">
        <v>36</v>
      </c>
      <c r="E7060" s="126">
        <v>7934</v>
      </c>
      <c r="F7060" s="126"/>
      <c r="G7060" s="126">
        <v>1</v>
      </c>
    </row>
    <row r="7061" spans="3:7" ht="30" x14ac:dyDescent="0.25">
      <c r="C7061" s="124">
        <v>43394</v>
      </c>
      <c r="D7061" s="125" t="s">
        <v>54</v>
      </c>
      <c r="E7061" s="126">
        <v>7825</v>
      </c>
      <c r="F7061" s="126"/>
      <c r="G7061" s="126">
        <v>1</v>
      </c>
    </row>
    <row r="7062" spans="3:7" ht="30" x14ac:dyDescent="0.25">
      <c r="C7062" s="124">
        <v>43394</v>
      </c>
      <c r="D7062" s="125" t="s">
        <v>77</v>
      </c>
      <c r="E7062" s="126">
        <v>1428</v>
      </c>
      <c r="F7062" s="126"/>
      <c r="G7062" s="126">
        <v>2</v>
      </c>
    </row>
    <row r="7063" spans="3:7" ht="30" x14ac:dyDescent="0.25">
      <c r="C7063" s="124">
        <v>43394</v>
      </c>
      <c r="D7063" s="125" t="s">
        <v>92</v>
      </c>
      <c r="E7063" s="126">
        <v>1007</v>
      </c>
      <c r="F7063" s="126"/>
      <c r="G7063" s="126">
        <v>1</v>
      </c>
    </row>
    <row r="7064" spans="3:7" ht="30" x14ac:dyDescent="0.25">
      <c r="C7064" s="124">
        <v>43392</v>
      </c>
      <c r="D7064" s="125" t="s">
        <v>108</v>
      </c>
      <c r="E7064" s="126" t="s">
        <v>109</v>
      </c>
      <c r="F7064" s="126"/>
      <c r="G7064" s="126">
        <v>1</v>
      </c>
    </row>
    <row r="7065" spans="3:7" ht="45" x14ac:dyDescent="0.25">
      <c r="C7065" s="124">
        <v>43392</v>
      </c>
      <c r="D7065" s="125" t="s">
        <v>191</v>
      </c>
      <c r="E7065" s="126">
        <v>304</v>
      </c>
      <c r="F7065" s="126"/>
      <c r="G7065" s="126">
        <v>1</v>
      </c>
    </row>
    <row r="7066" spans="3:7" ht="30" x14ac:dyDescent="0.25">
      <c r="C7066" s="124">
        <v>43392</v>
      </c>
      <c r="D7066" s="125" t="s">
        <v>131</v>
      </c>
      <c r="E7066" s="126">
        <v>8310</v>
      </c>
      <c r="F7066" s="126"/>
      <c r="G7066" s="126">
        <v>1</v>
      </c>
    </row>
    <row r="7067" spans="3:7" ht="30" x14ac:dyDescent="0.25">
      <c r="C7067" s="124">
        <v>43392</v>
      </c>
      <c r="D7067" s="125" t="s">
        <v>44</v>
      </c>
      <c r="E7067" s="126">
        <v>188</v>
      </c>
      <c r="F7067" s="126">
        <v>150</v>
      </c>
      <c r="G7067" s="126"/>
    </row>
    <row r="7068" spans="3:7" ht="45" x14ac:dyDescent="0.25">
      <c r="C7068" s="124">
        <v>43392</v>
      </c>
      <c r="D7068" s="125" t="s">
        <v>88</v>
      </c>
      <c r="E7068" s="126">
        <v>4277</v>
      </c>
      <c r="F7068" s="126"/>
      <c r="G7068" s="126">
        <v>1</v>
      </c>
    </row>
    <row r="7069" spans="3:7" ht="75" x14ac:dyDescent="0.25">
      <c r="C7069" s="124">
        <v>43392</v>
      </c>
      <c r="D7069" s="125" t="s">
        <v>85</v>
      </c>
      <c r="E7069" s="126">
        <v>728</v>
      </c>
      <c r="F7069" s="126"/>
      <c r="G7069" s="126">
        <v>1</v>
      </c>
    </row>
    <row r="7070" spans="3:7" ht="30" x14ac:dyDescent="0.25">
      <c r="C7070" s="124">
        <v>43392</v>
      </c>
      <c r="D7070" s="125" t="s">
        <v>291</v>
      </c>
      <c r="E7070" s="126">
        <v>579</v>
      </c>
      <c r="F7070" s="126"/>
      <c r="G7070" s="126">
        <v>50</v>
      </c>
    </row>
    <row r="7071" spans="3:7" ht="30" x14ac:dyDescent="0.25">
      <c r="C7071" s="124">
        <v>43392</v>
      </c>
      <c r="D7071" s="125" t="s">
        <v>215</v>
      </c>
      <c r="E7071" s="126">
        <v>580</v>
      </c>
      <c r="F7071" s="126"/>
      <c r="G7071" s="126">
        <v>100</v>
      </c>
    </row>
    <row r="7072" spans="3:7" x14ac:dyDescent="0.25">
      <c r="C7072" s="124">
        <v>43392</v>
      </c>
      <c r="D7072" s="125" t="s">
        <v>36</v>
      </c>
      <c r="E7072" s="126">
        <v>7934</v>
      </c>
      <c r="F7072" s="126"/>
      <c r="G7072" s="126">
        <v>10</v>
      </c>
    </row>
    <row r="7073" spans="3:7" ht="45" x14ac:dyDescent="0.25">
      <c r="C7073" s="124">
        <v>43392</v>
      </c>
      <c r="D7073" s="125" t="s">
        <v>188</v>
      </c>
      <c r="E7073" s="126">
        <v>4910</v>
      </c>
      <c r="F7073" s="126"/>
      <c r="G7073" s="126">
        <v>12</v>
      </c>
    </row>
    <row r="7074" spans="3:7" x14ac:dyDescent="0.25">
      <c r="C7074" s="124">
        <v>43392</v>
      </c>
      <c r="D7074" s="125" t="s">
        <v>208</v>
      </c>
      <c r="E7074" s="126">
        <v>7933</v>
      </c>
      <c r="F7074" s="126"/>
      <c r="G7074" s="126">
        <v>10</v>
      </c>
    </row>
    <row r="7075" spans="3:7" x14ac:dyDescent="0.25">
      <c r="C7075" s="124">
        <v>43392</v>
      </c>
      <c r="D7075" s="125" t="s">
        <v>37</v>
      </c>
      <c r="E7075" s="126">
        <v>7932</v>
      </c>
      <c r="F7075" s="126"/>
      <c r="G7075" s="126">
        <v>10</v>
      </c>
    </row>
    <row r="7076" spans="3:7" ht="30" x14ac:dyDescent="0.25">
      <c r="C7076" s="124">
        <v>43392</v>
      </c>
      <c r="D7076" s="125" t="s">
        <v>216</v>
      </c>
      <c r="E7076" s="126">
        <v>189</v>
      </c>
      <c r="F7076" s="126"/>
      <c r="G7076" s="126">
        <v>50</v>
      </c>
    </row>
    <row r="7077" spans="3:7" ht="30" x14ac:dyDescent="0.25">
      <c r="C7077" s="124">
        <v>43392</v>
      </c>
      <c r="D7077" s="125" t="s">
        <v>44</v>
      </c>
      <c r="E7077" s="126">
        <v>188</v>
      </c>
      <c r="F7077" s="126"/>
      <c r="G7077" s="126">
        <v>50</v>
      </c>
    </row>
    <row r="7078" spans="3:7" ht="30" x14ac:dyDescent="0.25">
      <c r="C7078" s="124">
        <v>43392</v>
      </c>
      <c r="D7078" s="125" t="s">
        <v>42</v>
      </c>
      <c r="E7078" s="126">
        <v>187</v>
      </c>
      <c r="F7078" s="126"/>
      <c r="G7078" s="126">
        <v>100</v>
      </c>
    </row>
    <row r="7079" spans="3:7" ht="30" x14ac:dyDescent="0.25">
      <c r="C7079" s="124">
        <v>43392</v>
      </c>
      <c r="D7079" s="125" t="s">
        <v>218</v>
      </c>
      <c r="E7079" s="126">
        <v>981</v>
      </c>
      <c r="F7079" s="126"/>
      <c r="G7079" s="126">
        <v>100</v>
      </c>
    </row>
    <row r="7080" spans="3:7" ht="30" x14ac:dyDescent="0.25">
      <c r="C7080" s="124">
        <v>43392</v>
      </c>
      <c r="D7080" s="125" t="s">
        <v>219</v>
      </c>
      <c r="E7080" s="126">
        <v>980</v>
      </c>
      <c r="F7080" s="126"/>
      <c r="G7080" s="126">
        <v>100</v>
      </c>
    </row>
    <row r="7081" spans="3:7" ht="45" x14ac:dyDescent="0.25">
      <c r="C7081" s="124">
        <v>43392</v>
      </c>
      <c r="D7081" s="125" t="s">
        <v>46</v>
      </c>
      <c r="E7081" s="126">
        <v>331</v>
      </c>
      <c r="F7081" s="126"/>
      <c r="G7081" s="126">
        <v>4</v>
      </c>
    </row>
    <row r="7082" spans="3:7" ht="45" x14ac:dyDescent="0.25">
      <c r="C7082" s="124">
        <v>43392</v>
      </c>
      <c r="D7082" s="125" t="s">
        <v>45</v>
      </c>
      <c r="E7082" s="126">
        <v>151</v>
      </c>
      <c r="F7082" s="126"/>
      <c r="G7082" s="126">
        <v>4</v>
      </c>
    </row>
    <row r="7083" spans="3:7" ht="45" x14ac:dyDescent="0.25">
      <c r="C7083" s="124">
        <v>43392</v>
      </c>
      <c r="D7083" s="125" t="s">
        <v>288</v>
      </c>
      <c r="E7083" s="126">
        <v>434</v>
      </c>
      <c r="F7083" s="126"/>
      <c r="G7083" s="126">
        <v>1</v>
      </c>
    </row>
    <row r="7084" spans="3:7" ht="30" x14ac:dyDescent="0.25">
      <c r="C7084" s="124">
        <v>43392</v>
      </c>
      <c r="D7084" s="125" t="s">
        <v>33</v>
      </c>
      <c r="E7084" s="126">
        <v>392</v>
      </c>
      <c r="F7084" s="126"/>
      <c r="G7084" s="126">
        <v>1</v>
      </c>
    </row>
    <row r="7085" spans="3:7" ht="45" x14ac:dyDescent="0.25">
      <c r="C7085" s="124">
        <v>43392</v>
      </c>
      <c r="D7085" s="125" t="s">
        <v>221</v>
      </c>
      <c r="E7085" s="126">
        <v>4907</v>
      </c>
      <c r="F7085" s="126"/>
      <c r="G7085" s="126">
        <v>1</v>
      </c>
    </row>
    <row r="7086" spans="3:7" ht="30" x14ac:dyDescent="0.25">
      <c r="C7086" s="124">
        <v>43392</v>
      </c>
      <c r="D7086" s="125" t="s">
        <v>286</v>
      </c>
      <c r="E7086" s="126">
        <v>549</v>
      </c>
      <c r="F7086" s="126">
        <v>6</v>
      </c>
      <c r="G7086" s="126"/>
    </row>
    <row r="7087" spans="3:7" x14ac:dyDescent="0.25">
      <c r="C7087" s="124">
        <v>43392</v>
      </c>
      <c r="D7087" s="125" t="s">
        <v>247</v>
      </c>
      <c r="E7087" s="126">
        <v>3638</v>
      </c>
      <c r="F7087" s="126"/>
      <c r="G7087" s="126">
        <v>1</v>
      </c>
    </row>
    <row r="7088" spans="3:7" ht="30" x14ac:dyDescent="0.25">
      <c r="C7088" s="124">
        <v>43392</v>
      </c>
      <c r="D7088" s="125" t="s">
        <v>33</v>
      </c>
      <c r="E7088" s="126">
        <v>392</v>
      </c>
      <c r="F7088" s="126"/>
      <c r="G7088" s="126">
        <v>1</v>
      </c>
    </row>
    <row r="7089" spans="3:7" ht="30" x14ac:dyDescent="0.25">
      <c r="C7089" s="124">
        <v>43392</v>
      </c>
      <c r="D7089" s="125" t="s">
        <v>53</v>
      </c>
      <c r="E7089" s="126">
        <v>741</v>
      </c>
      <c r="F7089" s="126"/>
      <c r="G7089" s="126">
        <v>1</v>
      </c>
    </row>
    <row r="7090" spans="3:7" ht="45" x14ac:dyDescent="0.25">
      <c r="C7090" s="124">
        <v>43392</v>
      </c>
      <c r="D7090" s="125" t="s">
        <v>28</v>
      </c>
      <c r="E7090" s="126">
        <v>608</v>
      </c>
      <c r="F7090" s="126"/>
      <c r="G7090" s="126">
        <v>2</v>
      </c>
    </row>
    <row r="7091" spans="3:7" ht="30" x14ac:dyDescent="0.25">
      <c r="C7091" s="124">
        <v>43392</v>
      </c>
      <c r="D7091" s="125" t="s">
        <v>240</v>
      </c>
      <c r="E7091" s="126">
        <v>4520</v>
      </c>
      <c r="F7091" s="126"/>
      <c r="G7091" s="126">
        <v>1</v>
      </c>
    </row>
    <row r="7092" spans="3:7" ht="45" x14ac:dyDescent="0.25">
      <c r="C7092" s="124">
        <v>43392</v>
      </c>
      <c r="D7092" s="125" t="s">
        <v>55</v>
      </c>
      <c r="E7092" s="126">
        <v>8385</v>
      </c>
      <c r="F7092" s="126"/>
      <c r="G7092" s="126">
        <v>1</v>
      </c>
    </row>
    <row r="7093" spans="3:7" ht="60" x14ac:dyDescent="0.25">
      <c r="C7093" s="124">
        <v>43392</v>
      </c>
      <c r="D7093" s="125" t="s">
        <v>151</v>
      </c>
      <c r="E7093" s="126">
        <v>5064</v>
      </c>
      <c r="F7093" s="126"/>
      <c r="G7093" s="126">
        <v>2</v>
      </c>
    </row>
    <row r="7094" spans="3:7" ht="30" x14ac:dyDescent="0.25">
      <c r="C7094" s="124">
        <v>43392</v>
      </c>
      <c r="D7094" s="125" t="s">
        <v>57</v>
      </c>
      <c r="E7094" s="126">
        <v>8825</v>
      </c>
      <c r="F7094" s="126"/>
      <c r="G7094" s="126">
        <v>1</v>
      </c>
    </row>
    <row r="7095" spans="3:7" ht="30" x14ac:dyDescent="0.25">
      <c r="C7095" s="124">
        <v>43392</v>
      </c>
      <c r="D7095" s="125" t="s">
        <v>58</v>
      </c>
      <c r="E7095" s="126">
        <v>8824</v>
      </c>
      <c r="F7095" s="126"/>
      <c r="G7095" s="126">
        <v>1</v>
      </c>
    </row>
    <row r="7096" spans="3:7" ht="30" x14ac:dyDescent="0.25">
      <c r="C7096" s="124">
        <v>43392</v>
      </c>
      <c r="D7096" s="125" t="s">
        <v>59</v>
      </c>
      <c r="E7096" s="126">
        <v>8823</v>
      </c>
      <c r="F7096" s="126"/>
      <c r="G7096" s="126">
        <v>2</v>
      </c>
    </row>
    <row r="7097" spans="3:7" ht="30" x14ac:dyDescent="0.25">
      <c r="C7097" s="124">
        <v>43392</v>
      </c>
      <c r="D7097" s="125" t="s">
        <v>518</v>
      </c>
      <c r="E7097" s="126">
        <v>7085</v>
      </c>
      <c r="F7097" s="126"/>
      <c r="G7097" s="126">
        <v>2</v>
      </c>
    </row>
    <row r="7098" spans="3:7" ht="30" x14ac:dyDescent="0.25">
      <c r="C7098" s="124">
        <v>43392</v>
      </c>
      <c r="D7098" s="125" t="s">
        <v>54</v>
      </c>
      <c r="E7098" s="126">
        <v>7825</v>
      </c>
      <c r="F7098" s="126"/>
      <c r="G7098" s="126">
        <v>1</v>
      </c>
    </row>
    <row r="7099" spans="3:7" x14ac:dyDescent="0.25">
      <c r="C7099" s="124">
        <v>43392</v>
      </c>
      <c r="D7099" s="125" t="s">
        <v>34</v>
      </c>
      <c r="E7099" s="126">
        <v>520</v>
      </c>
      <c r="F7099" s="126"/>
      <c r="G7099" s="126">
        <v>5</v>
      </c>
    </row>
    <row r="7100" spans="3:7" ht="30" x14ac:dyDescent="0.25">
      <c r="C7100" s="124">
        <v>43392</v>
      </c>
      <c r="D7100" s="125" t="s">
        <v>392</v>
      </c>
      <c r="E7100" s="126">
        <v>4524</v>
      </c>
      <c r="F7100" s="126"/>
      <c r="G7100" s="126">
        <v>14</v>
      </c>
    </row>
    <row r="7101" spans="3:7" ht="45" x14ac:dyDescent="0.25">
      <c r="C7101" s="124">
        <v>43392</v>
      </c>
      <c r="D7101" s="125" t="s">
        <v>19</v>
      </c>
      <c r="E7101" s="126">
        <v>5709</v>
      </c>
      <c r="F7101" s="126"/>
      <c r="G7101" s="126">
        <v>300</v>
      </c>
    </row>
    <row r="7102" spans="3:7" ht="30" x14ac:dyDescent="0.25">
      <c r="C7102" s="124">
        <v>43392</v>
      </c>
      <c r="D7102" s="125" t="s">
        <v>167</v>
      </c>
      <c r="E7102" s="126">
        <v>1587</v>
      </c>
      <c r="F7102" s="126"/>
      <c r="G7102" s="126">
        <v>3</v>
      </c>
    </row>
    <row r="7103" spans="3:7" x14ac:dyDescent="0.25">
      <c r="C7103" s="124">
        <v>43392</v>
      </c>
      <c r="D7103" s="125" t="s">
        <v>103</v>
      </c>
      <c r="E7103" s="126">
        <v>7366</v>
      </c>
      <c r="F7103" s="126"/>
      <c r="G7103" s="126">
        <v>6</v>
      </c>
    </row>
    <row r="7104" spans="3:7" ht="30" x14ac:dyDescent="0.25">
      <c r="C7104" s="124">
        <v>43392</v>
      </c>
      <c r="D7104" s="125" t="s">
        <v>242</v>
      </c>
      <c r="E7104" s="126">
        <v>276</v>
      </c>
      <c r="F7104" s="126"/>
      <c r="G7104" s="126">
        <v>2</v>
      </c>
    </row>
    <row r="7105" spans="3:7" ht="45" x14ac:dyDescent="0.25">
      <c r="C7105" s="124">
        <v>43392</v>
      </c>
      <c r="D7105" s="125" t="s">
        <v>64</v>
      </c>
      <c r="E7105" s="126">
        <v>7623</v>
      </c>
      <c r="F7105" s="126"/>
      <c r="G7105" s="126">
        <v>6</v>
      </c>
    </row>
    <row r="7106" spans="3:7" ht="45" x14ac:dyDescent="0.25">
      <c r="C7106" s="124">
        <v>43392</v>
      </c>
      <c r="D7106" s="125" t="s">
        <v>253</v>
      </c>
      <c r="E7106" s="126">
        <v>482</v>
      </c>
      <c r="F7106" s="126"/>
      <c r="G7106" s="126">
        <v>1</v>
      </c>
    </row>
    <row r="7107" spans="3:7" ht="45" x14ac:dyDescent="0.25">
      <c r="C7107" s="124">
        <v>43392</v>
      </c>
      <c r="D7107" s="125" t="s">
        <v>105</v>
      </c>
      <c r="E7107" s="126">
        <v>1006</v>
      </c>
      <c r="F7107" s="126"/>
      <c r="G7107" s="126">
        <v>2</v>
      </c>
    </row>
    <row r="7108" spans="3:7" ht="30" x14ac:dyDescent="0.25">
      <c r="C7108" s="124">
        <v>43392</v>
      </c>
      <c r="D7108" s="125" t="s">
        <v>134</v>
      </c>
      <c r="E7108" s="126">
        <v>4634</v>
      </c>
      <c r="F7108" s="126"/>
      <c r="G7108" s="126">
        <v>1</v>
      </c>
    </row>
    <row r="7109" spans="3:7" ht="30" x14ac:dyDescent="0.25">
      <c r="C7109" s="124">
        <v>43391</v>
      </c>
      <c r="D7109" s="125" t="s">
        <v>106</v>
      </c>
      <c r="E7109" s="126">
        <v>309</v>
      </c>
      <c r="F7109" s="126"/>
      <c r="G7109" s="126">
        <v>1</v>
      </c>
    </row>
    <row r="7110" spans="3:7" x14ac:dyDescent="0.25">
      <c r="C7110" s="124">
        <v>43391</v>
      </c>
      <c r="D7110" s="125" t="s">
        <v>128</v>
      </c>
      <c r="E7110" s="126">
        <v>7358</v>
      </c>
      <c r="F7110" s="126"/>
      <c r="G7110" s="126">
        <v>1</v>
      </c>
    </row>
    <row r="7111" spans="3:7" ht="30" x14ac:dyDescent="0.25">
      <c r="C7111" s="124">
        <v>43391</v>
      </c>
      <c r="D7111" s="125" t="s">
        <v>96</v>
      </c>
      <c r="E7111" s="126" t="s">
        <v>97</v>
      </c>
      <c r="F7111" s="126">
        <v>2</v>
      </c>
      <c r="G7111" s="126"/>
    </row>
    <row r="7112" spans="3:7" ht="30" x14ac:dyDescent="0.25">
      <c r="C7112" s="124">
        <v>43391</v>
      </c>
      <c r="D7112" s="125" t="s">
        <v>385</v>
      </c>
      <c r="E7112" s="126" t="s">
        <v>386</v>
      </c>
      <c r="F7112" s="126">
        <v>1</v>
      </c>
      <c r="G7112" s="126"/>
    </row>
    <row r="7113" spans="3:7" ht="30" x14ac:dyDescent="0.25">
      <c r="C7113" s="124">
        <v>43391</v>
      </c>
      <c r="D7113" s="125" t="s">
        <v>301</v>
      </c>
      <c r="E7113" s="126" t="s">
        <v>302</v>
      </c>
      <c r="F7113" s="126">
        <v>2</v>
      </c>
      <c r="G7113" s="126"/>
    </row>
    <row r="7114" spans="3:7" ht="30" x14ac:dyDescent="0.25">
      <c r="C7114" s="124">
        <v>43391</v>
      </c>
      <c r="D7114" s="125" t="s">
        <v>578</v>
      </c>
      <c r="E7114" s="126" t="s">
        <v>579</v>
      </c>
      <c r="F7114" s="126">
        <v>1</v>
      </c>
      <c r="G7114" s="126"/>
    </row>
    <row r="7115" spans="3:7" ht="45" x14ac:dyDescent="0.25">
      <c r="C7115" s="124">
        <v>43391</v>
      </c>
      <c r="D7115" s="125" t="s">
        <v>188</v>
      </c>
      <c r="E7115" s="126">
        <v>4910</v>
      </c>
      <c r="F7115" s="126"/>
      <c r="G7115" s="126">
        <v>1</v>
      </c>
    </row>
    <row r="7116" spans="3:7" ht="30" x14ac:dyDescent="0.25">
      <c r="C7116" s="124">
        <v>43391</v>
      </c>
      <c r="D7116" s="125" t="s">
        <v>218</v>
      </c>
      <c r="E7116" s="126">
        <v>981</v>
      </c>
      <c r="F7116" s="126"/>
      <c r="G7116" s="126">
        <v>70</v>
      </c>
    </row>
    <row r="7117" spans="3:7" ht="30" x14ac:dyDescent="0.25">
      <c r="C7117" s="124">
        <v>43391</v>
      </c>
      <c r="D7117" s="125" t="s">
        <v>430</v>
      </c>
      <c r="E7117" s="126">
        <v>4893</v>
      </c>
      <c r="F7117" s="126"/>
      <c r="G7117" s="126">
        <v>1</v>
      </c>
    </row>
    <row r="7118" spans="3:7" ht="30" x14ac:dyDescent="0.25">
      <c r="C7118" s="124">
        <v>43391</v>
      </c>
      <c r="D7118" s="125" t="s">
        <v>218</v>
      </c>
      <c r="E7118" s="126">
        <v>981</v>
      </c>
      <c r="F7118" s="126">
        <v>570</v>
      </c>
      <c r="G7118" s="126"/>
    </row>
    <row r="7119" spans="3:7" ht="30" x14ac:dyDescent="0.25">
      <c r="C7119" s="124">
        <v>43391</v>
      </c>
      <c r="D7119" s="125" t="s">
        <v>341</v>
      </c>
      <c r="E7119" s="126">
        <v>983</v>
      </c>
      <c r="F7119" s="126">
        <v>400</v>
      </c>
      <c r="G7119" s="126"/>
    </row>
    <row r="7120" spans="3:7" ht="60" x14ac:dyDescent="0.25">
      <c r="C7120" s="124">
        <v>43391</v>
      </c>
      <c r="D7120" s="125" t="s">
        <v>95</v>
      </c>
      <c r="E7120" s="126">
        <v>305</v>
      </c>
      <c r="F7120" s="126"/>
      <c r="G7120" s="126">
        <v>100</v>
      </c>
    </row>
    <row r="7121" spans="3:7" ht="45" x14ac:dyDescent="0.25">
      <c r="C7121" s="124">
        <v>43391</v>
      </c>
      <c r="D7121" s="125" t="s">
        <v>221</v>
      </c>
      <c r="E7121" s="126">
        <v>4907</v>
      </c>
      <c r="F7121" s="126"/>
      <c r="G7121" s="126">
        <v>24</v>
      </c>
    </row>
    <row r="7122" spans="3:7" ht="30" x14ac:dyDescent="0.25">
      <c r="C7122" s="124">
        <v>43391</v>
      </c>
      <c r="D7122" s="125" t="s">
        <v>54</v>
      </c>
      <c r="E7122" s="126">
        <v>7825</v>
      </c>
      <c r="F7122" s="126"/>
      <c r="G7122" s="126">
        <v>4</v>
      </c>
    </row>
    <row r="7123" spans="3:7" ht="30" x14ac:dyDescent="0.25">
      <c r="C7123" s="124">
        <v>43391</v>
      </c>
      <c r="D7123" s="125" t="s">
        <v>126</v>
      </c>
      <c r="E7123" s="126">
        <v>4738</v>
      </c>
      <c r="F7123" s="126"/>
      <c r="G7123" s="126">
        <v>4</v>
      </c>
    </row>
    <row r="7124" spans="3:7" ht="45" x14ac:dyDescent="0.25">
      <c r="C7124" s="124">
        <v>43391</v>
      </c>
      <c r="D7124" s="125" t="s">
        <v>233</v>
      </c>
      <c r="E7124" s="126">
        <v>4909</v>
      </c>
      <c r="F7124" s="126"/>
      <c r="G7124" s="126">
        <v>48</v>
      </c>
    </row>
    <row r="7125" spans="3:7" ht="30" x14ac:dyDescent="0.25">
      <c r="C7125" s="124">
        <v>43391</v>
      </c>
      <c r="D7125" s="125" t="s">
        <v>465</v>
      </c>
      <c r="E7125" s="126">
        <v>4787</v>
      </c>
      <c r="F7125" s="126">
        <v>2</v>
      </c>
      <c r="G7125" s="126"/>
    </row>
    <row r="7126" spans="3:7" ht="60" x14ac:dyDescent="0.25">
      <c r="C7126" s="124">
        <v>43391</v>
      </c>
      <c r="D7126" s="125" t="s">
        <v>154</v>
      </c>
      <c r="E7126" s="126">
        <v>3002</v>
      </c>
      <c r="F7126" s="126">
        <v>3</v>
      </c>
      <c r="G7126" s="126"/>
    </row>
    <row r="7127" spans="3:7" ht="60" x14ac:dyDescent="0.25">
      <c r="C7127" s="124">
        <v>43391</v>
      </c>
      <c r="D7127" s="125" t="s">
        <v>72</v>
      </c>
      <c r="E7127" s="126">
        <v>3001</v>
      </c>
      <c r="F7127" s="126">
        <v>3</v>
      </c>
      <c r="G7127" s="126"/>
    </row>
    <row r="7128" spans="3:7" ht="45" x14ac:dyDescent="0.25">
      <c r="C7128" s="124">
        <v>43391</v>
      </c>
      <c r="D7128" s="125" t="s">
        <v>98</v>
      </c>
      <c r="E7128" s="126">
        <v>3629</v>
      </c>
      <c r="F7128" s="126"/>
      <c r="G7128" s="126">
        <v>1</v>
      </c>
    </row>
    <row r="7129" spans="3:7" ht="30" x14ac:dyDescent="0.25">
      <c r="C7129" s="124">
        <v>43391</v>
      </c>
      <c r="D7129" s="125" t="s">
        <v>454</v>
      </c>
      <c r="E7129" s="126">
        <v>3631</v>
      </c>
      <c r="F7129" s="126"/>
      <c r="G7129" s="126">
        <v>1</v>
      </c>
    </row>
    <row r="7130" spans="3:7" ht="60" x14ac:dyDescent="0.25">
      <c r="C7130" s="124">
        <v>43391</v>
      </c>
      <c r="D7130" s="125" t="s">
        <v>81</v>
      </c>
      <c r="E7130" s="126">
        <v>8957</v>
      </c>
      <c r="F7130" s="126"/>
      <c r="G7130" s="126">
        <v>1</v>
      </c>
    </row>
    <row r="7131" spans="3:7" x14ac:dyDescent="0.25">
      <c r="C7131" s="124">
        <v>43391</v>
      </c>
      <c r="D7131" s="125" t="s">
        <v>128</v>
      </c>
      <c r="E7131" s="126">
        <v>7358</v>
      </c>
      <c r="F7131" s="126"/>
      <c r="G7131" s="126">
        <v>1</v>
      </c>
    </row>
    <row r="7132" spans="3:7" ht="30" x14ac:dyDescent="0.25">
      <c r="C7132" s="124">
        <v>43391</v>
      </c>
      <c r="D7132" s="125" t="s">
        <v>421</v>
      </c>
      <c r="E7132" s="126">
        <v>9695</v>
      </c>
      <c r="F7132" s="126">
        <v>4</v>
      </c>
      <c r="G7132" s="126"/>
    </row>
    <row r="7133" spans="3:7" ht="30" x14ac:dyDescent="0.25">
      <c r="C7133" s="124">
        <v>43391</v>
      </c>
      <c r="D7133" s="125" t="s">
        <v>300</v>
      </c>
      <c r="E7133" s="126">
        <v>175</v>
      </c>
      <c r="F7133" s="126"/>
      <c r="G7133" s="126">
        <v>1</v>
      </c>
    </row>
    <row r="7134" spans="3:7" x14ac:dyDescent="0.25">
      <c r="C7134" s="124">
        <v>43391</v>
      </c>
      <c r="D7134" s="125" t="s">
        <v>127</v>
      </c>
      <c r="E7134" s="126">
        <v>7360</v>
      </c>
      <c r="F7134" s="126"/>
      <c r="G7134" s="126">
        <v>4</v>
      </c>
    </row>
    <row r="7135" spans="3:7" ht="30" x14ac:dyDescent="0.25">
      <c r="C7135" s="124">
        <v>43391</v>
      </c>
      <c r="D7135" s="125" t="s">
        <v>66</v>
      </c>
      <c r="E7135" s="126">
        <v>2234</v>
      </c>
      <c r="F7135" s="126"/>
      <c r="G7135" s="126">
        <v>1</v>
      </c>
    </row>
    <row r="7136" spans="3:7" ht="30" x14ac:dyDescent="0.25">
      <c r="C7136" s="124">
        <v>43391</v>
      </c>
      <c r="D7136" s="125" t="s">
        <v>468</v>
      </c>
      <c r="E7136" s="126">
        <v>374</v>
      </c>
      <c r="F7136" s="126"/>
      <c r="G7136" s="126">
        <v>300</v>
      </c>
    </row>
    <row r="7137" spans="3:7" ht="30" x14ac:dyDescent="0.25">
      <c r="C7137" s="124">
        <v>43391</v>
      </c>
      <c r="D7137" s="125" t="s">
        <v>497</v>
      </c>
      <c r="E7137" s="126">
        <v>236</v>
      </c>
      <c r="F7137" s="126"/>
      <c r="G7137" s="126">
        <v>400</v>
      </c>
    </row>
    <row r="7138" spans="3:7" ht="30" x14ac:dyDescent="0.25">
      <c r="C7138" s="124">
        <v>43391</v>
      </c>
      <c r="D7138" s="125" t="s">
        <v>497</v>
      </c>
      <c r="E7138" s="126">
        <v>236</v>
      </c>
      <c r="F7138" s="126">
        <v>800</v>
      </c>
      <c r="G7138" s="126"/>
    </row>
    <row r="7139" spans="3:7" ht="30" x14ac:dyDescent="0.25">
      <c r="C7139" s="124">
        <v>43391</v>
      </c>
      <c r="D7139" s="125" t="s">
        <v>461</v>
      </c>
      <c r="E7139" s="126">
        <v>1442</v>
      </c>
      <c r="F7139" s="126">
        <v>115</v>
      </c>
      <c r="G7139" s="126"/>
    </row>
    <row r="7140" spans="3:7" x14ac:dyDescent="0.25">
      <c r="C7140" s="124">
        <v>43391</v>
      </c>
      <c r="D7140" s="125" t="s">
        <v>474</v>
      </c>
      <c r="E7140" s="126">
        <v>365</v>
      </c>
      <c r="F7140" s="126"/>
      <c r="G7140" s="126">
        <v>60</v>
      </c>
    </row>
    <row r="7141" spans="3:7" ht="30" x14ac:dyDescent="0.25">
      <c r="C7141" s="124">
        <v>43391</v>
      </c>
      <c r="D7141" s="125" t="s">
        <v>405</v>
      </c>
      <c r="E7141" s="126">
        <v>8822</v>
      </c>
      <c r="F7141" s="126"/>
      <c r="G7141" s="126">
        <v>10</v>
      </c>
    </row>
    <row r="7142" spans="3:7" ht="45" x14ac:dyDescent="0.25">
      <c r="C7142" s="124">
        <v>43390</v>
      </c>
      <c r="D7142" s="125" t="s">
        <v>192</v>
      </c>
      <c r="E7142" s="126">
        <v>8914</v>
      </c>
      <c r="F7142" s="126"/>
      <c r="G7142" s="126">
        <v>1</v>
      </c>
    </row>
    <row r="7143" spans="3:7" ht="30" x14ac:dyDescent="0.25">
      <c r="C7143" s="124">
        <v>43390</v>
      </c>
      <c r="D7143" s="125" t="s">
        <v>76</v>
      </c>
      <c r="E7143" s="126">
        <v>1429</v>
      </c>
      <c r="F7143" s="126"/>
      <c r="G7143" s="126">
        <v>20</v>
      </c>
    </row>
    <row r="7144" spans="3:7" ht="30" x14ac:dyDescent="0.25">
      <c r="C7144" s="124">
        <v>43390</v>
      </c>
      <c r="D7144" s="125" t="s">
        <v>632</v>
      </c>
      <c r="E7144" s="126">
        <v>3151</v>
      </c>
      <c r="F7144" s="126"/>
      <c r="G7144" s="126">
        <v>4</v>
      </c>
    </row>
    <row r="7145" spans="3:7" ht="30" x14ac:dyDescent="0.25">
      <c r="C7145" s="124">
        <v>43390</v>
      </c>
      <c r="D7145" s="125" t="s">
        <v>631</v>
      </c>
      <c r="E7145" s="126">
        <v>3152</v>
      </c>
      <c r="F7145" s="126"/>
      <c r="G7145" s="126">
        <v>4</v>
      </c>
    </row>
    <row r="7146" spans="3:7" ht="30" x14ac:dyDescent="0.25">
      <c r="C7146" s="124">
        <v>43390</v>
      </c>
      <c r="D7146" s="125" t="s">
        <v>630</v>
      </c>
      <c r="E7146" s="126">
        <v>3153</v>
      </c>
      <c r="F7146" s="126"/>
      <c r="G7146" s="126">
        <v>1</v>
      </c>
    </row>
    <row r="7147" spans="3:7" ht="30" x14ac:dyDescent="0.25">
      <c r="C7147" s="124">
        <v>43390</v>
      </c>
      <c r="D7147" s="125" t="s">
        <v>630</v>
      </c>
      <c r="E7147" s="126">
        <v>3153</v>
      </c>
      <c r="F7147" s="126"/>
      <c r="G7147" s="126">
        <v>3</v>
      </c>
    </row>
    <row r="7148" spans="3:7" ht="60" x14ac:dyDescent="0.25">
      <c r="C7148" s="124">
        <v>43390</v>
      </c>
      <c r="D7148" s="125" t="s">
        <v>81</v>
      </c>
      <c r="E7148" s="126">
        <v>8957</v>
      </c>
      <c r="F7148" s="126">
        <v>2</v>
      </c>
      <c r="G7148" s="126"/>
    </row>
    <row r="7149" spans="3:7" x14ac:dyDescent="0.25">
      <c r="C7149" s="124">
        <v>43390</v>
      </c>
      <c r="D7149" s="125" t="s">
        <v>247</v>
      </c>
      <c r="E7149" s="126">
        <v>3638</v>
      </c>
      <c r="F7149" s="126">
        <v>16</v>
      </c>
      <c r="G7149" s="126"/>
    </row>
    <row r="7150" spans="3:7" ht="30" x14ac:dyDescent="0.25">
      <c r="C7150" s="124">
        <v>43390</v>
      </c>
      <c r="D7150" s="125" t="s">
        <v>57</v>
      </c>
      <c r="E7150" s="126">
        <v>8825</v>
      </c>
      <c r="F7150" s="126">
        <v>9</v>
      </c>
      <c r="G7150" s="126"/>
    </row>
    <row r="7151" spans="3:7" ht="30" x14ac:dyDescent="0.25">
      <c r="C7151" s="124">
        <v>43390</v>
      </c>
      <c r="D7151" s="125" t="s">
        <v>450</v>
      </c>
      <c r="E7151" s="126">
        <v>7093</v>
      </c>
      <c r="F7151" s="126"/>
      <c r="G7151" s="126">
        <v>9</v>
      </c>
    </row>
    <row r="7152" spans="3:7" ht="30" x14ac:dyDescent="0.25">
      <c r="C7152" s="124">
        <v>43390</v>
      </c>
      <c r="D7152" s="125" t="s">
        <v>285</v>
      </c>
      <c r="E7152" s="126">
        <v>10343</v>
      </c>
      <c r="F7152" s="126"/>
      <c r="G7152" s="126">
        <v>2</v>
      </c>
    </row>
    <row r="7153" spans="3:7" ht="30" x14ac:dyDescent="0.25">
      <c r="C7153" s="124">
        <v>43390</v>
      </c>
      <c r="D7153" s="125" t="s">
        <v>142</v>
      </c>
      <c r="E7153" s="126">
        <v>1426</v>
      </c>
      <c r="F7153" s="126"/>
      <c r="G7153" s="126">
        <v>1</v>
      </c>
    </row>
    <row r="7154" spans="3:7" ht="60" x14ac:dyDescent="0.25">
      <c r="C7154" s="124">
        <v>43390</v>
      </c>
      <c r="D7154" s="125" t="s">
        <v>151</v>
      </c>
      <c r="E7154" s="126">
        <v>5064</v>
      </c>
      <c r="F7154" s="126">
        <v>30</v>
      </c>
      <c r="G7154" s="126"/>
    </row>
    <row r="7155" spans="3:7" ht="30" x14ac:dyDescent="0.25">
      <c r="C7155" s="124">
        <v>43390</v>
      </c>
      <c r="D7155" s="125" t="s">
        <v>21</v>
      </c>
      <c r="E7155" s="126">
        <v>4864</v>
      </c>
      <c r="F7155" s="126"/>
      <c r="G7155" s="126">
        <v>2</v>
      </c>
    </row>
    <row r="7156" spans="3:7" x14ac:dyDescent="0.25">
      <c r="C7156" s="124">
        <v>43390</v>
      </c>
      <c r="D7156" s="125" t="s">
        <v>103</v>
      </c>
      <c r="E7156" s="126">
        <v>7366</v>
      </c>
      <c r="F7156" s="126"/>
      <c r="G7156" s="126">
        <v>1</v>
      </c>
    </row>
    <row r="7157" spans="3:7" ht="30" x14ac:dyDescent="0.25">
      <c r="C7157" s="124">
        <v>43390</v>
      </c>
      <c r="D7157" s="125" t="s">
        <v>53</v>
      </c>
      <c r="E7157" s="126">
        <v>741</v>
      </c>
      <c r="F7157" s="126">
        <v>4</v>
      </c>
      <c r="G7157" s="126"/>
    </row>
    <row r="7158" spans="3:7" ht="30" x14ac:dyDescent="0.25">
      <c r="C7158" s="124">
        <v>43390</v>
      </c>
      <c r="D7158" s="125" t="s">
        <v>452</v>
      </c>
      <c r="E7158" s="126" t="s">
        <v>453</v>
      </c>
      <c r="F7158" s="126">
        <v>1</v>
      </c>
      <c r="G7158" s="126"/>
    </row>
    <row r="7159" spans="3:7" x14ac:dyDescent="0.25">
      <c r="C7159" s="124">
        <v>43390</v>
      </c>
      <c r="D7159" s="125" t="s">
        <v>37</v>
      </c>
      <c r="E7159" s="126">
        <v>7932</v>
      </c>
      <c r="F7159" s="126">
        <v>50</v>
      </c>
      <c r="G7159" s="126"/>
    </row>
    <row r="7160" spans="3:7" x14ac:dyDescent="0.25">
      <c r="C7160" s="124">
        <v>43390</v>
      </c>
      <c r="D7160" s="125" t="s">
        <v>36</v>
      </c>
      <c r="E7160" s="126">
        <v>7934</v>
      </c>
      <c r="F7160" s="126">
        <v>50</v>
      </c>
      <c r="G7160" s="126"/>
    </row>
    <row r="7161" spans="3:7" ht="45" x14ac:dyDescent="0.25">
      <c r="C7161" s="124">
        <v>43390</v>
      </c>
      <c r="D7161" s="125" t="s">
        <v>9</v>
      </c>
      <c r="E7161" s="126">
        <v>180</v>
      </c>
      <c r="F7161" s="126">
        <v>35</v>
      </c>
      <c r="G7161" s="126"/>
    </row>
    <row r="7162" spans="3:7" ht="30" x14ac:dyDescent="0.25">
      <c r="C7162" s="124">
        <v>43390</v>
      </c>
      <c r="D7162" s="125" t="s">
        <v>57</v>
      </c>
      <c r="E7162" s="126">
        <v>8825</v>
      </c>
      <c r="F7162" s="126">
        <v>20</v>
      </c>
      <c r="G7162" s="126"/>
    </row>
    <row r="7163" spans="3:7" ht="30" x14ac:dyDescent="0.25">
      <c r="C7163" s="124">
        <v>43390</v>
      </c>
      <c r="D7163" s="125" t="s">
        <v>178</v>
      </c>
      <c r="E7163" s="126" t="s">
        <v>179</v>
      </c>
      <c r="F7163" s="126">
        <v>4</v>
      </c>
      <c r="G7163" s="126"/>
    </row>
    <row r="7164" spans="3:7" ht="30" x14ac:dyDescent="0.25">
      <c r="C7164" s="124">
        <v>43390</v>
      </c>
      <c r="D7164" s="125" t="s">
        <v>243</v>
      </c>
      <c r="E7164" s="126" t="s">
        <v>244</v>
      </c>
      <c r="F7164" s="126">
        <v>1</v>
      </c>
      <c r="G7164" s="126"/>
    </row>
    <row r="7165" spans="3:7" ht="30" x14ac:dyDescent="0.25">
      <c r="C7165" s="124">
        <v>43390</v>
      </c>
      <c r="D7165" s="125" t="s">
        <v>411</v>
      </c>
      <c r="E7165" s="126" t="s">
        <v>412</v>
      </c>
      <c r="F7165" s="126">
        <v>1</v>
      </c>
      <c r="G7165" s="126"/>
    </row>
    <row r="7166" spans="3:7" ht="30" x14ac:dyDescent="0.25">
      <c r="C7166" s="124">
        <v>43390</v>
      </c>
      <c r="D7166" s="125" t="s">
        <v>636</v>
      </c>
      <c r="E7166" s="126" t="s">
        <v>592</v>
      </c>
      <c r="F7166" s="126">
        <v>1</v>
      </c>
      <c r="G7166" s="126"/>
    </row>
    <row r="7167" spans="3:7" ht="30" x14ac:dyDescent="0.25">
      <c r="C7167" s="124">
        <v>43390</v>
      </c>
      <c r="D7167" s="125" t="s">
        <v>32</v>
      </c>
      <c r="E7167" s="126">
        <v>4523</v>
      </c>
      <c r="F7167" s="126"/>
      <c r="G7167" s="126">
        <v>10</v>
      </c>
    </row>
    <row r="7168" spans="3:7" ht="45" x14ac:dyDescent="0.25">
      <c r="C7168" s="124">
        <v>43390</v>
      </c>
      <c r="D7168" s="125" t="s">
        <v>64</v>
      </c>
      <c r="E7168" s="126">
        <v>7623</v>
      </c>
      <c r="F7168" s="126"/>
      <c r="G7168" s="126">
        <v>1</v>
      </c>
    </row>
    <row r="7169" spans="3:7" x14ac:dyDescent="0.25">
      <c r="C7169" s="124">
        <v>43390</v>
      </c>
      <c r="D7169" s="125" t="s">
        <v>27</v>
      </c>
      <c r="E7169" s="126">
        <v>537</v>
      </c>
      <c r="F7169" s="126"/>
      <c r="G7169" s="126">
        <v>2</v>
      </c>
    </row>
    <row r="7170" spans="3:7" ht="45" x14ac:dyDescent="0.25">
      <c r="C7170" s="124">
        <v>43390</v>
      </c>
      <c r="D7170" s="125" t="s">
        <v>29</v>
      </c>
      <c r="E7170" s="126">
        <v>610</v>
      </c>
      <c r="F7170" s="126"/>
      <c r="G7170" s="126">
        <v>3</v>
      </c>
    </row>
    <row r="7171" spans="3:7" x14ac:dyDescent="0.25">
      <c r="C7171" s="124">
        <v>43390</v>
      </c>
      <c r="D7171" s="125" t="s">
        <v>237</v>
      </c>
      <c r="E7171" s="126">
        <v>643</v>
      </c>
      <c r="F7171" s="126"/>
      <c r="G7171" s="126">
        <v>1</v>
      </c>
    </row>
    <row r="7172" spans="3:7" ht="30" x14ac:dyDescent="0.25">
      <c r="C7172" s="124">
        <v>43390</v>
      </c>
      <c r="D7172" s="125" t="s">
        <v>238</v>
      </c>
      <c r="E7172" s="126">
        <v>4519</v>
      </c>
      <c r="F7172" s="126"/>
      <c r="G7172" s="126">
        <v>1</v>
      </c>
    </row>
    <row r="7173" spans="3:7" ht="30" x14ac:dyDescent="0.25">
      <c r="C7173" s="124">
        <v>43390</v>
      </c>
      <c r="D7173" s="125" t="s">
        <v>240</v>
      </c>
      <c r="E7173" s="126">
        <v>4520</v>
      </c>
      <c r="F7173" s="126"/>
      <c r="G7173" s="126">
        <v>1</v>
      </c>
    </row>
    <row r="7174" spans="3:7" ht="30" x14ac:dyDescent="0.25">
      <c r="C7174" s="124">
        <v>43390</v>
      </c>
      <c r="D7174" s="125" t="s">
        <v>33</v>
      </c>
      <c r="E7174" s="126">
        <v>392</v>
      </c>
      <c r="F7174" s="126"/>
      <c r="G7174" s="126">
        <v>1</v>
      </c>
    </row>
    <row r="7175" spans="3:7" x14ac:dyDescent="0.25">
      <c r="C7175" s="124">
        <v>43390</v>
      </c>
      <c r="D7175" s="125" t="s">
        <v>205</v>
      </c>
      <c r="E7175" s="126">
        <v>7084</v>
      </c>
      <c r="F7175" s="126"/>
      <c r="G7175" s="126">
        <v>1</v>
      </c>
    </row>
    <row r="7176" spans="3:7" ht="30" x14ac:dyDescent="0.25">
      <c r="C7176" s="124">
        <v>43390</v>
      </c>
      <c r="D7176" s="125" t="s">
        <v>24</v>
      </c>
      <c r="E7176" s="126">
        <v>7087</v>
      </c>
      <c r="F7176" s="126"/>
      <c r="G7176" s="126">
        <v>2</v>
      </c>
    </row>
    <row r="7177" spans="3:7" ht="30" x14ac:dyDescent="0.25">
      <c r="C7177" s="124">
        <v>43390</v>
      </c>
      <c r="D7177" s="125" t="s">
        <v>57</v>
      </c>
      <c r="E7177" s="126">
        <v>8825</v>
      </c>
      <c r="F7177" s="126"/>
      <c r="G7177" s="126">
        <v>3</v>
      </c>
    </row>
    <row r="7178" spans="3:7" ht="30" x14ac:dyDescent="0.25">
      <c r="C7178" s="124">
        <v>43390</v>
      </c>
      <c r="D7178" s="125" t="s">
        <v>58</v>
      </c>
      <c r="E7178" s="126">
        <v>8824</v>
      </c>
      <c r="F7178" s="126"/>
      <c r="G7178" s="126">
        <v>3</v>
      </c>
    </row>
    <row r="7179" spans="3:7" ht="30" x14ac:dyDescent="0.25">
      <c r="C7179" s="124">
        <v>43390</v>
      </c>
      <c r="D7179" s="125" t="s">
        <v>59</v>
      </c>
      <c r="E7179" s="126">
        <v>8823</v>
      </c>
      <c r="F7179" s="126"/>
      <c r="G7179" s="126">
        <v>3</v>
      </c>
    </row>
    <row r="7180" spans="3:7" ht="30" x14ac:dyDescent="0.25">
      <c r="C7180" s="124">
        <v>43390</v>
      </c>
      <c r="D7180" s="125" t="s">
        <v>54</v>
      </c>
      <c r="E7180" s="126">
        <v>7825</v>
      </c>
      <c r="F7180" s="126"/>
      <c r="G7180" s="126">
        <v>1</v>
      </c>
    </row>
    <row r="7181" spans="3:7" ht="30" x14ac:dyDescent="0.25">
      <c r="C7181" s="124">
        <v>43390</v>
      </c>
      <c r="D7181" s="125" t="s">
        <v>5</v>
      </c>
      <c r="E7181" s="126">
        <v>1445</v>
      </c>
      <c r="F7181" s="126"/>
      <c r="G7181" s="126">
        <v>1000</v>
      </c>
    </row>
    <row r="7182" spans="3:7" ht="30" x14ac:dyDescent="0.25">
      <c r="C7182" s="124">
        <v>43390</v>
      </c>
      <c r="D7182" s="125" t="s">
        <v>32</v>
      </c>
      <c r="E7182" s="126">
        <v>4523</v>
      </c>
      <c r="F7182" s="126"/>
      <c r="G7182" s="126">
        <v>20</v>
      </c>
    </row>
    <row r="7183" spans="3:7" ht="30" x14ac:dyDescent="0.25">
      <c r="C7183" s="124">
        <v>43390</v>
      </c>
      <c r="D7183" s="125" t="s">
        <v>167</v>
      </c>
      <c r="E7183" s="126">
        <v>1587</v>
      </c>
      <c r="F7183" s="126"/>
      <c r="G7183" s="126">
        <v>1</v>
      </c>
    </row>
    <row r="7184" spans="3:7" ht="45" x14ac:dyDescent="0.25">
      <c r="C7184" s="124">
        <v>43390</v>
      </c>
      <c r="D7184" s="125" t="s">
        <v>26</v>
      </c>
      <c r="E7184" s="126">
        <v>476</v>
      </c>
      <c r="F7184" s="126"/>
      <c r="G7184" s="126">
        <v>4</v>
      </c>
    </row>
    <row r="7185" spans="3:7" x14ac:dyDescent="0.25">
      <c r="C7185" s="124">
        <v>43390</v>
      </c>
      <c r="D7185" s="125" t="s">
        <v>103</v>
      </c>
      <c r="E7185" s="126">
        <v>7366</v>
      </c>
      <c r="F7185" s="126"/>
      <c r="G7185" s="126">
        <v>5</v>
      </c>
    </row>
    <row r="7186" spans="3:7" x14ac:dyDescent="0.25">
      <c r="C7186" s="124">
        <v>43390</v>
      </c>
      <c r="D7186" s="125" t="s">
        <v>20</v>
      </c>
      <c r="E7186" s="126">
        <v>1335</v>
      </c>
      <c r="F7186" s="126"/>
      <c r="G7186" s="126">
        <v>1</v>
      </c>
    </row>
    <row r="7187" spans="3:7" ht="30" x14ac:dyDescent="0.25">
      <c r="C7187" s="124">
        <v>43390</v>
      </c>
      <c r="D7187" s="125" t="s">
        <v>18</v>
      </c>
      <c r="E7187" s="126">
        <v>726</v>
      </c>
      <c r="F7187" s="126"/>
      <c r="G7187" s="126">
        <v>1</v>
      </c>
    </row>
    <row r="7188" spans="3:7" ht="45" x14ac:dyDescent="0.25">
      <c r="C7188" s="124">
        <v>43390</v>
      </c>
      <c r="D7188" s="125" t="s">
        <v>377</v>
      </c>
      <c r="E7188" s="126">
        <v>8986</v>
      </c>
      <c r="F7188" s="126"/>
      <c r="G7188" s="126">
        <v>3</v>
      </c>
    </row>
    <row r="7189" spans="3:7" ht="30" x14ac:dyDescent="0.25">
      <c r="C7189" s="124">
        <v>43390</v>
      </c>
      <c r="D7189" s="125" t="s">
        <v>71</v>
      </c>
      <c r="E7189" s="126">
        <v>1435</v>
      </c>
      <c r="F7189" s="126"/>
      <c r="G7189" s="126">
        <v>1</v>
      </c>
    </row>
    <row r="7190" spans="3:7" ht="45" x14ac:dyDescent="0.25">
      <c r="C7190" s="124">
        <v>43390</v>
      </c>
      <c r="D7190" s="125" t="s">
        <v>35</v>
      </c>
      <c r="E7190" s="126">
        <v>4911</v>
      </c>
      <c r="F7190" s="126"/>
      <c r="G7190" s="126">
        <v>2</v>
      </c>
    </row>
    <row r="7191" spans="3:7" ht="30" x14ac:dyDescent="0.25">
      <c r="C7191" s="124">
        <v>43390</v>
      </c>
      <c r="D7191" s="125" t="s">
        <v>129</v>
      </c>
      <c r="E7191" s="126">
        <v>4866</v>
      </c>
      <c r="F7191" s="126"/>
      <c r="G7191" s="126">
        <v>2</v>
      </c>
    </row>
    <row r="7192" spans="3:7" x14ac:dyDescent="0.25">
      <c r="C7192" s="124">
        <v>43390</v>
      </c>
      <c r="D7192" s="125" t="s">
        <v>83</v>
      </c>
      <c r="E7192" s="126">
        <v>842</v>
      </c>
      <c r="F7192" s="126"/>
      <c r="G7192" s="126">
        <v>2</v>
      </c>
    </row>
    <row r="7193" spans="3:7" ht="30" x14ac:dyDescent="0.25">
      <c r="C7193" s="124">
        <v>43390</v>
      </c>
      <c r="D7193" s="125" t="s">
        <v>92</v>
      </c>
      <c r="E7193" s="126">
        <v>1007</v>
      </c>
      <c r="F7193" s="126"/>
      <c r="G7193" s="126">
        <v>1</v>
      </c>
    </row>
    <row r="7194" spans="3:7" ht="30" x14ac:dyDescent="0.25">
      <c r="C7194" s="124">
        <v>43390</v>
      </c>
      <c r="D7194" s="125" t="s">
        <v>73</v>
      </c>
      <c r="E7194" s="126">
        <v>912</v>
      </c>
      <c r="F7194" s="126"/>
      <c r="G7194" s="126">
        <v>1</v>
      </c>
    </row>
    <row r="7195" spans="3:7" ht="30" x14ac:dyDescent="0.25">
      <c r="C7195" s="124">
        <v>43390</v>
      </c>
      <c r="D7195" s="125" t="s">
        <v>73</v>
      </c>
      <c r="E7195" s="126">
        <v>912</v>
      </c>
      <c r="F7195" s="126"/>
      <c r="G7195" s="126">
        <v>2</v>
      </c>
    </row>
    <row r="7196" spans="3:7" x14ac:dyDescent="0.25">
      <c r="C7196" s="124">
        <v>43389</v>
      </c>
      <c r="D7196" s="125" t="s">
        <v>91</v>
      </c>
      <c r="E7196" s="126">
        <v>1465</v>
      </c>
      <c r="F7196" s="126"/>
      <c r="G7196" s="126">
        <v>1</v>
      </c>
    </row>
    <row r="7197" spans="3:7" ht="45" x14ac:dyDescent="0.25">
      <c r="C7197" s="124">
        <v>43389</v>
      </c>
      <c r="D7197" s="125" t="s">
        <v>41</v>
      </c>
      <c r="E7197" s="126">
        <v>765</v>
      </c>
      <c r="F7197" s="126"/>
      <c r="G7197" s="126">
        <v>1</v>
      </c>
    </row>
    <row r="7198" spans="3:7" ht="45" x14ac:dyDescent="0.25">
      <c r="C7198" s="124">
        <v>43389</v>
      </c>
      <c r="D7198" s="125" t="s">
        <v>377</v>
      </c>
      <c r="E7198" s="126">
        <v>8986</v>
      </c>
      <c r="F7198" s="126"/>
      <c r="G7198" s="126">
        <v>1</v>
      </c>
    </row>
    <row r="7199" spans="3:7" ht="45" x14ac:dyDescent="0.25">
      <c r="C7199" s="124">
        <v>43389</v>
      </c>
      <c r="D7199" s="125" t="s">
        <v>376</v>
      </c>
      <c r="E7199" s="126">
        <v>9337</v>
      </c>
      <c r="F7199" s="126"/>
      <c r="G7199" s="126">
        <v>1</v>
      </c>
    </row>
    <row r="7200" spans="3:7" x14ac:dyDescent="0.25">
      <c r="C7200" s="124">
        <v>43389</v>
      </c>
      <c r="D7200" s="125" t="s">
        <v>208</v>
      </c>
      <c r="E7200" s="126">
        <v>7933</v>
      </c>
      <c r="F7200" s="126"/>
      <c r="G7200" s="126">
        <v>1</v>
      </c>
    </row>
    <row r="7201" spans="3:7" ht="30" x14ac:dyDescent="0.25">
      <c r="C7201" s="124">
        <v>43389</v>
      </c>
      <c r="D7201" s="125" t="s">
        <v>76</v>
      </c>
      <c r="E7201" s="126">
        <v>1429</v>
      </c>
      <c r="F7201" s="126"/>
      <c r="G7201" s="126">
        <v>30</v>
      </c>
    </row>
    <row r="7202" spans="3:7" x14ac:dyDescent="0.25">
      <c r="C7202" s="124">
        <v>43389</v>
      </c>
      <c r="D7202" s="125" t="s">
        <v>230</v>
      </c>
      <c r="E7202" s="126">
        <v>7359</v>
      </c>
      <c r="F7202" s="126"/>
      <c r="G7202" s="126">
        <v>1</v>
      </c>
    </row>
    <row r="7203" spans="3:7" ht="30" x14ac:dyDescent="0.25">
      <c r="C7203" s="124">
        <v>43389</v>
      </c>
      <c r="D7203" s="125" t="s">
        <v>31</v>
      </c>
      <c r="E7203" s="126">
        <v>611</v>
      </c>
      <c r="F7203" s="126">
        <v>40</v>
      </c>
      <c r="G7203" s="126"/>
    </row>
    <row r="7204" spans="3:7" ht="30" x14ac:dyDescent="0.25">
      <c r="C7204" s="124">
        <v>43389</v>
      </c>
      <c r="D7204" s="125" t="s">
        <v>51</v>
      </c>
      <c r="E7204" s="126">
        <v>1444</v>
      </c>
      <c r="F7204" s="126"/>
      <c r="G7204" s="126">
        <v>100</v>
      </c>
    </row>
    <row r="7205" spans="3:7" ht="30" x14ac:dyDescent="0.25">
      <c r="C7205" s="124">
        <v>43389</v>
      </c>
      <c r="D7205" s="125" t="s">
        <v>48</v>
      </c>
      <c r="E7205" s="126">
        <v>10194</v>
      </c>
      <c r="F7205" s="126"/>
      <c r="G7205" s="126">
        <v>100</v>
      </c>
    </row>
    <row r="7206" spans="3:7" ht="30" x14ac:dyDescent="0.25">
      <c r="C7206" s="124">
        <v>43389</v>
      </c>
      <c r="D7206" s="125" t="s">
        <v>152</v>
      </c>
      <c r="E7206" s="126">
        <v>4280</v>
      </c>
      <c r="F7206" s="126"/>
      <c r="G7206" s="126">
        <v>1</v>
      </c>
    </row>
    <row r="7207" spans="3:7" ht="30" x14ac:dyDescent="0.25">
      <c r="C7207" s="124">
        <v>43389</v>
      </c>
      <c r="D7207" s="125" t="s">
        <v>73</v>
      </c>
      <c r="E7207" s="126">
        <v>912</v>
      </c>
      <c r="F7207" s="126"/>
      <c r="G7207" s="126">
        <v>2</v>
      </c>
    </row>
    <row r="7208" spans="3:7" ht="30" x14ac:dyDescent="0.25">
      <c r="C7208" s="124">
        <v>43389</v>
      </c>
      <c r="D7208" s="125" t="s">
        <v>76</v>
      </c>
      <c r="E7208" s="126">
        <v>1429</v>
      </c>
      <c r="F7208" s="126"/>
      <c r="G7208" s="126">
        <v>2</v>
      </c>
    </row>
    <row r="7209" spans="3:7" ht="30" x14ac:dyDescent="0.25">
      <c r="C7209" s="124">
        <v>43389</v>
      </c>
      <c r="D7209" s="125" t="s">
        <v>77</v>
      </c>
      <c r="E7209" s="126">
        <v>1428</v>
      </c>
      <c r="F7209" s="126"/>
      <c r="G7209" s="126">
        <v>8</v>
      </c>
    </row>
    <row r="7210" spans="3:7" ht="45" x14ac:dyDescent="0.25">
      <c r="C7210" s="124">
        <v>43389</v>
      </c>
      <c r="D7210" s="125" t="s">
        <v>46</v>
      </c>
      <c r="E7210" s="126">
        <v>331</v>
      </c>
      <c r="F7210" s="126">
        <v>1</v>
      </c>
      <c r="G7210" s="126"/>
    </row>
    <row r="7211" spans="3:7" ht="30" x14ac:dyDescent="0.25">
      <c r="C7211" s="124">
        <v>43389</v>
      </c>
      <c r="D7211" s="125" t="s">
        <v>168</v>
      </c>
      <c r="E7211" s="126">
        <v>700</v>
      </c>
      <c r="F7211" s="126"/>
      <c r="G7211" s="126">
        <v>5</v>
      </c>
    </row>
    <row r="7212" spans="3:7" ht="30" x14ac:dyDescent="0.25">
      <c r="C7212" s="124">
        <v>43389</v>
      </c>
      <c r="D7212" s="125" t="s">
        <v>146</v>
      </c>
      <c r="E7212" s="126">
        <v>450</v>
      </c>
      <c r="F7212" s="126"/>
      <c r="G7212" s="126">
        <v>10</v>
      </c>
    </row>
    <row r="7213" spans="3:7" ht="30" x14ac:dyDescent="0.25">
      <c r="C7213" s="124">
        <v>43389</v>
      </c>
      <c r="D7213" s="125" t="s">
        <v>210</v>
      </c>
      <c r="E7213" s="126">
        <v>178</v>
      </c>
      <c r="F7213" s="126"/>
      <c r="G7213" s="126">
        <v>1</v>
      </c>
    </row>
    <row r="7214" spans="3:7" ht="45" x14ac:dyDescent="0.25">
      <c r="C7214" s="124">
        <v>43389</v>
      </c>
      <c r="D7214" s="125" t="s">
        <v>348</v>
      </c>
      <c r="E7214" s="126">
        <v>4525</v>
      </c>
      <c r="F7214" s="126"/>
      <c r="G7214" s="126">
        <v>4</v>
      </c>
    </row>
    <row r="7215" spans="3:7" ht="30" x14ac:dyDescent="0.25">
      <c r="C7215" s="124">
        <v>43389</v>
      </c>
      <c r="D7215" s="125" t="s">
        <v>392</v>
      </c>
      <c r="E7215" s="126">
        <v>4524</v>
      </c>
      <c r="F7215" s="126"/>
      <c r="G7215" s="126">
        <v>229</v>
      </c>
    </row>
    <row r="7216" spans="3:7" x14ac:dyDescent="0.25">
      <c r="C7216" s="124">
        <v>43389</v>
      </c>
      <c r="D7216" s="125" t="s">
        <v>149</v>
      </c>
      <c r="E7216" s="126">
        <v>7979</v>
      </c>
      <c r="F7216" s="126">
        <v>2</v>
      </c>
      <c r="G7216" s="126"/>
    </row>
    <row r="7217" spans="3:7" ht="30" x14ac:dyDescent="0.25">
      <c r="C7217" s="124">
        <v>43389</v>
      </c>
      <c r="D7217" s="125" t="s">
        <v>198</v>
      </c>
      <c r="E7217" s="126">
        <v>681</v>
      </c>
      <c r="F7217" s="126"/>
      <c r="G7217" s="126">
        <v>4</v>
      </c>
    </row>
    <row r="7218" spans="3:7" ht="45" x14ac:dyDescent="0.25">
      <c r="C7218" s="124">
        <v>43389</v>
      </c>
      <c r="D7218" s="125" t="s">
        <v>89</v>
      </c>
      <c r="E7218" s="126">
        <v>155</v>
      </c>
      <c r="F7218" s="126"/>
      <c r="G7218" s="126">
        <v>20</v>
      </c>
    </row>
    <row r="7219" spans="3:7" ht="30" x14ac:dyDescent="0.25">
      <c r="C7219" s="124">
        <v>43389</v>
      </c>
      <c r="D7219" s="125" t="s">
        <v>92</v>
      </c>
      <c r="E7219" s="126">
        <v>1007</v>
      </c>
      <c r="F7219" s="126"/>
      <c r="G7219" s="126">
        <v>1</v>
      </c>
    </row>
    <row r="7220" spans="3:7" ht="45" x14ac:dyDescent="0.25">
      <c r="C7220" s="124">
        <v>43389</v>
      </c>
      <c r="D7220" s="125" t="s">
        <v>88</v>
      </c>
      <c r="E7220" s="126">
        <v>4277</v>
      </c>
      <c r="F7220" s="126"/>
      <c r="G7220" s="126">
        <v>1</v>
      </c>
    </row>
    <row r="7221" spans="3:7" x14ac:dyDescent="0.25">
      <c r="C7221" s="124">
        <v>43389</v>
      </c>
      <c r="D7221" s="125" t="s">
        <v>91</v>
      </c>
      <c r="E7221" s="126">
        <v>1465</v>
      </c>
      <c r="F7221" s="126">
        <v>2</v>
      </c>
      <c r="G7221" s="126"/>
    </row>
    <row r="7222" spans="3:7" ht="30" x14ac:dyDescent="0.25">
      <c r="C7222" s="124">
        <v>43389</v>
      </c>
      <c r="D7222" s="125" t="s">
        <v>71</v>
      </c>
      <c r="E7222" s="126">
        <v>1435</v>
      </c>
      <c r="F7222" s="126"/>
      <c r="G7222" s="126">
        <v>1</v>
      </c>
    </row>
    <row r="7223" spans="3:7" ht="45" x14ac:dyDescent="0.25">
      <c r="C7223" s="124">
        <v>43389</v>
      </c>
      <c r="D7223" s="125" t="s">
        <v>521</v>
      </c>
      <c r="E7223" s="126">
        <v>10711</v>
      </c>
      <c r="F7223" s="126">
        <v>1</v>
      </c>
      <c r="G7223" s="126"/>
    </row>
    <row r="7224" spans="3:7" ht="60" x14ac:dyDescent="0.25">
      <c r="C7224" s="124">
        <v>43389</v>
      </c>
      <c r="D7224" s="125" t="s">
        <v>428</v>
      </c>
      <c r="E7224" s="126">
        <v>1469</v>
      </c>
      <c r="F7224" s="126"/>
      <c r="G7224" s="126">
        <v>2</v>
      </c>
    </row>
    <row r="7225" spans="3:7" ht="30" x14ac:dyDescent="0.25">
      <c r="C7225" s="124">
        <v>43389</v>
      </c>
      <c r="D7225" s="125" t="s">
        <v>126</v>
      </c>
      <c r="E7225" s="126">
        <v>4738</v>
      </c>
      <c r="F7225" s="126"/>
      <c r="G7225" s="126">
        <v>1</v>
      </c>
    </row>
    <row r="7226" spans="3:7" x14ac:dyDescent="0.25">
      <c r="C7226" s="124">
        <v>43389</v>
      </c>
      <c r="D7226" s="125" t="s">
        <v>230</v>
      </c>
      <c r="E7226" s="126">
        <v>7359</v>
      </c>
      <c r="F7226" s="126"/>
      <c r="G7226" s="126">
        <v>1</v>
      </c>
    </row>
    <row r="7227" spans="3:7" x14ac:dyDescent="0.25">
      <c r="C7227" s="124">
        <v>43389</v>
      </c>
      <c r="D7227" s="125" t="s">
        <v>235</v>
      </c>
      <c r="E7227" s="126">
        <v>7998</v>
      </c>
      <c r="F7227" s="126"/>
      <c r="G7227" s="126">
        <v>20</v>
      </c>
    </row>
    <row r="7228" spans="3:7" x14ac:dyDescent="0.25">
      <c r="C7228" s="124">
        <v>43389</v>
      </c>
      <c r="D7228" s="125" t="s">
        <v>235</v>
      </c>
      <c r="E7228" s="126">
        <v>7998</v>
      </c>
      <c r="F7228" s="126">
        <v>120</v>
      </c>
      <c r="G7228" s="126"/>
    </row>
    <row r="7229" spans="3:7" ht="30" x14ac:dyDescent="0.25">
      <c r="C7229" s="124">
        <v>43389</v>
      </c>
      <c r="D7229" s="125" t="s">
        <v>298</v>
      </c>
      <c r="E7229" s="126">
        <v>10057</v>
      </c>
      <c r="F7229" s="126">
        <v>5</v>
      </c>
      <c r="G7229" s="126"/>
    </row>
    <row r="7230" spans="3:7" ht="30" x14ac:dyDescent="0.25">
      <c r="C7230" s="124">
        <v>43389</v>
      </c>
      <c r="D7230" s="125" t="s">
        <v>316</v>
      </c>
      <c r="E7230" s="126">
        <v>445</v>
      </c>
      <c r="F7230" s="126"/>
      <c r="G7230" s="126">
        <v>10</v>
      </c>
    </row>
    <row r="7231" spans="3:7" ht="30" x14ac:dyDescent="0.25">
      <c r="C7231" s="124">
        <v>43389</v>
      </c>
      <c r="D7231" s="125" t="s">
        <v>126</v>
      </c>
      <c r="E7231" s="126">
        <v>4738</v>
      </c>
      <c r="F7231" s="126"/>
      <c r="G7231" s="126">
        <v>1</v>
      </c>
    </row>
    <row r="7232" spans="3:7" x14ac:dyDescent="0.25">
      <c r="C7232" s="124">
        <v>43389</v>
      </c>
      <c r="D7232" s="125" t="s">
        <v>103</v>
      </c>
      <c r="E7232" s="126">
        <v>7366</v>
      </c>
      <c r="F7232" s="126"/>
      <c r="G7232" s="126">
        <v>1</v>
      </c>
    </row>
    <row r="7233" spans="3:7" ht="30" x14ac:dyDescent="0.25">
      <c r="C7233" s="124">
        <v>43389</v>
      </c>
      <c r="D7233" s="125" t="s">
        <v>77</v>
      </c>
      <c r="E7233" s="126">
        <v>1428</v>
      </c>
      <c r="F7233" s="126"/>
      <c r="G7233" s="126">
        <v>18</v>
      </c>
    </row>
    <row r="7234" spans="3:7" ht="30" x14ac:dyDescent="0.25">
      <c r="C7234" s="124">
        <v>43389</v>
      </c>
      <c r="D7234" s="125" t="s">
        <v>126</v>
      </c>
      <c r="E7234" s="126">
        <v>4738</v>
      </c>
      <c r="F7234" s="126"/>
      <c r="G7234" s="126">
        <v>1</v>
      </c>
    </row>
    <row r="7235" spans="3:7" ht="30" x14ac:dyDescent="0.25">
      <c r="C7235" s="124">
        <v>43389</v>
      </c>
      <c r="D7235" s="125" t="s">
        <v>146</v>
      </c>
      <c r="E7235" s="126">
        <v>450</v>
      </c>
      <c r="F7235" s="126"/>
      <c r="G7235" s="126">
        <v>1</v>
      </c>
    </row>
    <row r="7236" spans="3:7" ht="30" x14ac:dyDescent="0.25">
      <c r="C7236" s="124">
        <v>43389</v>
      </c>
      <c r="D7236" s="125" t="s">
        <v>468</v>
      </c>
      <c r="E7236" s="126">
        <v>374</v>
      </c>
      <c r="F7236" s="126"/>
      <c r="G7236" s="126">
        <v>150</v>
      </c>
    </row>
    <row r="7237" spans="3:7" ht="30" x14ac:dyDescent="0.25">
      <c r="C7237" s="124">
        <v>43389</v>
      </c>
      <c r="D7237" s="125" t="s">
        <v>470</v>
      </c>
      <c r="E7237" s="126">
        <v>5120</v>
      </c>
      <c r="F7237" s="126"/>
      <c r="G7237" s="126">
        <v>800</v>
      </c>
    </row>
    <row r="7238" spans="3:7" x14ac:dyDescent="0.25">
      <c r="C7238" s="124">
        <v>43389</v>
      </c>
      <c r="D7238" s="125" t="s">
        <v>480</v>
      </c>
      <c r="E7238" s="126">
        <v>3600</v>
      </c>
      <c r="F7238" s="126"/>
      <c r="G7238" s="126">
        <v>100</v>
      </c>
    </row>
    <row r="7239" spans="3:7" ht="30" x14ac:dyDescent="0.25">
      <c r="C7239" s="124">
        <v>43389</v>
      </c>
      <c r="D7239" s="125" t="s">
        <v>471</v>
      </c>
      <c r="E7239" s="126">
        <v>369</v>
      </c>
      <c r="F7239" s="126"/>
      <c r="G7239" s="126">
        <v>80</v>
      </c>
    </row>
    <row r="7240" spans="3:7" ht="30" x14ac:dyDescent="0.25">
      <c r="C7240" s="124">
        <v>43389</v>
      </c>
      <c r="D7240" s="125" t="s">
        <v>461</v>
      </c>
      <c r="E7240" s="126">
        <v>1442</v>
      </c>
      <c r="F7240" s="126"/>
      <c r="G7240" s="126">
        <v>115</v>
      </c>
    </row>
    <row r="7241" spans="3:7" ht="30" x14ac:dyDescent="0.25">
      <c r="C7241" s="124">
        <v>43388</v>
      </c>
      <c r="D7241" s="125" t="s">
        <v>77</v>
      </c>
      <c r="E7241" s="126">
        <v>1428</v>
      </c>
      <c r="F7241" s="126"/>
      <c r="G7241" s="126">
        <v>2</v>
      </c>
    </row>
    <row r="7242" spans="3:7" x14ac:dyDescent="0.25">
      <c r="C7242" s="124">
        <v>43388</v>
      </c>
      <c r="D7242" s="125" t="s">
        <v>91</v>
      </c>
      <c r="E7242" s="126">
        <v>1465</v>
      </c>
      <c r="F7242" s="126"/>
      <c r="G7242" s="126">
        <v>2</v>
      </c>
    </row>
    <row r="7243" spans="3:7" ht="45" x14ac:dyDescent="0.25">
      <c r="C7243" s="124">
        <v>43388</v>
      </c>
      <c r="D7243" s="125" t="s">
        <v>253</v>
      </c>
      <c r="E7243" s="126">
        <v>482</v>
      </c>
      <c r="F7243" s="126"/>
      <c r="G7243" s="126">
        <v>1</v>
      </c>
    </row>
    <row r="7244" spans="3:7" ht="45" x14ac:dyDescent="0.25">
      <c r="C7244" s="124">
        <v>43388</v>
      </c>
      <c r="D7244" s="125" t="s">
        <v>512</v>
      </c>
      <c r="E7244" s="126">
        <v>8465</v>
      </c>
      <c r="F7244" s="126"/>
      <c r="G7244" s="126">
        <v>1</v>
      </c>
    </row>
    <row r="7245" spans="3:7" ht="30" x14ac:dyDescent="0.25">
      <c r="C7245" s="124">
        <v>43388</v>
      </c>
      <c r="D7245" s="125" t="s">
        <v>5</v>
      </c>
      <c r="E7245" s="126">
        <v>1445</v>
      </c>
      <c r="F7245" s="126"/>
      <c r="G7245" s="126">
        <v>100</v>
      </c>
    </row>
    <row r="7246" spans="3:7" ht="30" x14ac:dyDescent="0.25">
      <c r="C7246" s="124">
        <v>43388</v>
      </c>
      <c r="D7246" s="125" t="s">
        <v>263</v>
      </c>
      <c r="E7246" s="126">
        <v>1119</v>
      </c>
      <c r="F7246" s="126"/>
      <c r="G7246" s="126">
        <v>1</v>
      </c>
    </row>
    <row r="7247" spans="3:7" ht="45" x14ac:dyDescent="0.25">
      <c r="C7247" s="124">
        <v>43388</v>
      </c>
      <c r="D7247" s="125" t="s">
        <v>94</v>
      </c>
      <c r="E7247" s="126">
        <v>289</v>
      </c>
      <c r="F7247" s="126"/>
      <c r="G7247" s="126">
        <v>5</v>
      </c>
    </row>
    <row r="7248" spans="3:7" ht="30" x14ac:dyDescent="0.25">
      <c r="C7248" s="124">
        <v>43388</v>
      </c>
      <c r="D7248" s="125" t="s">
        <v>271</v>
      </c>
      <c r="E7248" s="126">
        <v>3625</v>
      </c>
      <c r="F7248" s="126"/>
      <c r="G7248" s="126">
        <v>2</v>
      </c>
    </row>
    <row r="7249" spans="3:7" ht="30" x14ac:dyDescent="0.25">
      <c r="C7249" s="124">
        <v>43388</v>
      </c>
      <c r="D7249" s="125" t="s">
        <v>32</v>
      </c>
      <c r="E7249" s="126">
        <v>4523</v>
      </c>
      <c r="F7249" s="126">
        <v>240</v>
      </c>
      <c r="G7249" s="126"/>
    </row>
    <row r="7250" spans="3:7" ht="30" x14ac:dyDescent="0.25">
      <c r="C7250" s="124">
        <v>43388</v>
      </c>
      <c r="D7250" s="125" t="s">
        <v>22</v>
      </c>
      <c r="E7250" s="126">
        <v>4330</v>
      </c>
      <c r="F7250" s="126"/>
      <c r="G7250" s="126">
        <v>1</v>
      </c>
    </row>
    <row r="7251" spans="3:7" ht="30" x14ac:dyDescent="0.25">
      <c r="C7251" s="124">
        <v>43388</v>
      </c>
      <c r="D7251" s="125" t="s">
        <v>211</v>
      </c>
      <c r="E7251" s="126">
        <v>9702</v>
      </c>
      <c r="F7251" s="126"/>
      <c r="G7251" s="126">
        <v>3</v>
      </c>
    </row>
    <row r="7252" spans="3:7" ht="45" x14ac:dyDescent="0.25">
      <c r="C7252" s="124">
        <v>43388</v>
      </c>
      <c r="D7252" s="125" t="s">
        <v>249</v>
      </c>
      <c r="E7252" s="126">
        <v>9701</v>
      </c>
      <c r="F7252" s="126"/>
      <c r="G7252" s="126">
        <v>2</v>
      </c>
    </row>
    <row r="7253" spans="3:7" ht="30" x14ac:dyDescent="0.25">
      <c r="C7253" s="124">
        <v>43388</v>
      </c>
      <c r="D7253" s="125" t="s">
        <v>157</v>
      </c>
      <c r="E7253" s="126">
        <v>918</v>
      </c>
      <c r="F7253" s="126"/>
      <c r="G7253" s="126">
        <v>1</v>
      </c>
    </row>
    <row r="7254" spans="3:7" ht="75" x14ac:dyDescent="0.25">
      <c r="C7254" s="124">
        <v>43388</v>
      </c>
      <c r="D7254" s="125" t="s">
        <v>85</v>
      </c>
      <c r="E7254" s="126">
        <v>728</v>
      </c>
      <c r="F7254" s="126">
        <v>7</v>
      </c>
      <c r="G7254" s="126"/>
    </row>
    <row r="7255" spans="3:7" x14ac:dyDescent="0.25">
      <c r="C7255" s="124">
        <v>43388</v>
      </c>
      <c r="D7255" s="125" t="s">
        <v>247</v>
      </c>
      <c r="E7255" s="126">
        <v>3638</v>
      </c>
      <c r="F7255" s="126"/>
      <c r="G7255" s="126">
        <v>1</v>
      </c>
    </row>
    <row r="7256" spans="3:7" ht="30" x14ac:dyDescent="0.25">
      <c r="C7256" s="124">
        <v>43388</v>
      </c>
      <c r="D7256" s="125" t="s">
        <v>218</v>
      </c>
      <c r="E7256" s="126">
        <v>981</v>
      </c>
      <c r="F7256" s="126"/>
      <c r="G7256" s="126">
        <v>65</v>
      </c>
    </row>
    <row r="7257" spans="3:7" ht="30" x14ac:dyDescent="0.25">
      <c r="C7257" s="124">
        <v>43388</v>
      </c>
      <c r="D7257" s="125" t="s">
        <v>218</v>
      </c>
      <c r="E7257" s="126">
        <v>981</v>
      </c>
      <c r="F7257" s="126">
        <v>65</v>
      </c>
      <c r="G7257" s="126"/>
    </row>
    <row r="7258" spans="3:7" ht="45" x14ac:dyDescent="0.25">
      <c r="C7258" s="124">
        <v>43388</v>
      </c>
      <c r="D7258" s="125" t="s">
        <v>35</v>
      </c>
      <c r="E7258" s="126">
        <v>4911</v>
      </c>
      <c r="F7258" s="126"/>
      <c r="G7258" s="126">
        <v>12</v>
      </c>
    </row>
    <row r="7259" spans="3:7" x14ac:dyDescent="0.25">
      <c r="C7259" s="124">
        <v>43388</v>
      </c>
      <c r="D7259" s="125" t="s">
        <v>234</v>
      </c>
      <c r="E7259" s="126">
        <v>8000</v>
      </c>
      <c r="F7259" s="126"/>
      <c r="G7259" s="126">
        <v>10</v>
      </c>
    </row>
    <row r="7260" spans="3:7" x14ac:dyDescent="0.25">
      <c r="C7260" s="124">
        <v>43388</v>
      </c>
      <c r="D7260" s="125" t="s">
        <v>206</v>
      </c>
      <c r="E7260" s="126">
        <v>7999</v>
      </c>
      <c r="F7260" s="126"/>
      <c r="G7260" s="126">
        <v>10</v>
      </c>
    </row>
    <row r="7261" spans="3:7" x14ac:dyDescent="0.25">
      <c r="C7261" s="124">
        <v>43388</v>
      </c>
      <c r="D7261" s="125" t="s">
        <v>36</v>
      </c>
      <c r="E7261" s="126">
        <v>7934</v>
      </c>
      <c r="F7261" s="126"/>
      <c r="G7261" s="126">
        <v>10</v>
      </c>
    </row>
    <row r="7262" spans="3:7" ht="45" x14ac:dyDescent="0.25">
      <c r="C7262" s="124">
        <v>43388</v>
      </c>
      <c r="D7262" s="125" t="s">
        <v>188</v>
      </c>
      <c r="E7262" s="126">
        <v>4910</v>
      </c>
      <c r="F7262" s="126"/>
      <c r="G7262" s="126">
        <v>12</v>
      </c>
    </row>
    <row r="7263" spans="3:7" ht="30" x14ac:dyDescent="0.25">
      <c r="C7263" s="124">
        <v>43388</v>
      </c>
      <c r="D7263" s="125" t="s">
        <v>216</v>
      </c>
      <c r="E7263" s="126">
        <v>189</v>
      </c>
      <c r="F7263" s="126"/>
      <c r="G7263" s="126">
        <v>50</v>
      </c>
    </row>
    <row r="7264" spans="3:7" ht="30" x14ac:dyDescent="0.25">
      <c r="C7264" s="124">
        <v>43388</v>
      </c>
      <c r="D7264" s="125" t="s">
        <v>44</v>
      </c>
      <c r="E7264" s="126">
        <v>188</v>
      </c>
      <c r="F7264" s="126"/>
      <c r="G7264" s="126">
        <v>50</v>
      </c>
    </row>
    <row r="7265" spans="3:7" ht="30" x14ac:dyDescent="0.25">
      <c r="C7265" s="124">
        <v>43388</v>
      </c>
      <c r="D7265" s="125" t="s">
        <v>42</v>
      </c>
      <c r="E7265" s="126">
        <v>187</v>
      </c>
      <c r="F7265" s="126"/>
      <c r="G7265" s="126">
        <v>100</v>
      </c>
    </row>
    <row r="7266" spans="3:7" ht="30" x14ac:dyDescent="0.25">
      <c r="C7266" s="124">
        <v>43388</v>
      </c>
      <c r="D7266" s="125" t="s">
        <v>317</v>
      </c>
      <c r="E7266" s="126">
        <v>982</v>
      </c>
      <c r="F7266" s="126"/>
      <c r="G7266" s="126">
        <v>50</v>
      </c>
    </row>
    <row r="7267" spans="3:7" ht="30" x14ac:dyDescent="0.25">
      <c r="C7267" s="124">
        <v>43388</v>
      </c>
      <c r="D7267" s="125" t="s">
        <v>219</v>
      </c>
      <c r="E7267" s="126">
        <v>980</v>
      </c>
      <c r="F7267" s="126"/>
      <c r="G7267" s="126">
        <v>50</v>
      </c>
    </row>
    <row r="7268" spans="3:7" ht="30" x14ac:dyDescent="0.25">
      <c r="C7268" s="124">
        <v>43388</v>
      </c>
      <c r="D7268" s="125" t="s">
        <v>220</v>
      </c>
      <c r="E7268" s="126">
        <v>979</v>
      </c>
      <c r="F7268" s="126"/>
      <c r="G7268" s="126">
        <v>50</v>
      </c>
    </row>
    <row r="7269" spans="3:7" ht="45" x14ac:dyDescent="0.25">
      <c r="C7269" s="124">
        <v>43388</v>
      </c>
      <c r="D7269" s="125" t="s">
        <v>147</v>
      </c>
      <c r="E7269" s="126">
        <v>334</v>
      </c>
      <c r="F7269" s="126"/>
      <c r="G7269" s="126">
        <v>1</v>
      </c>
    </row>
    <row r="7270" spans="3:7" ht="45" x14ac:dyDescent="0.25">
      <c r="C7270" s="124">
        <v>43388</v>
      </c>
      <c r="D7270" s="125" t="s">
        <v>232</v>
      </c>
      <c r="E7270" s="126">
        <v>332</v>
      </c>
      <c r="F7270" s="126"/>
      <c r="G7270" s="126">
        <v>1</v>
      </c>
    </row>
    <row r="7271" spans="3:7" ht="45" x14ac:dyDescent="0.25">
      <c r="C7271" s="124">
        <v>43388</v>
      </c>
      <c r="D7271" s="125" t="s">
        <v>46</v>
      </c>
      <c r="E7271" s="126">
        <v>331</v>
      </c>
      <c r="F7271" s="126"/>
      <c r="G7271" s="126">
        <v>1</v>
      </c>
    </row>
    <row r="7272" spans="3:7" ht="45" x14ac:dyDescent="0.25">
      <c r="C7272" s="124">
        <v>43388</v>
      </c>
      <c r="D7272" s="125" t="s">
        <v>45</v>
      </c>
      <c r="E7272" s="126">
        <v>151</v>
      </c>
      <c r="F7272" s="126"/>
      <c r="G7272" s="126">
        <v>2</v>
      </c>
    </row>
    <row r="7273" spans="3:7" ht="30" x14ac:dyDescent="0.25">
      <c r="C7273" s="124">
        <v>43388</v>
      </c>
      <c r="D7273" s="125" t="s">
        <v>5</v>
      </c>
      <c r="E7273" s="126">
        <v>1445</v>
      </c>
      <c r="F7273" s="126"/>
      <c r="G7273" s="126">
        <v>100</v>
      </c>
    </row>
    <row r="7274" spans="3:7" x14ac:dyDescent="0.25">
      <c r="C7274" s="124">
        <v>43388</v>
      </c>
      <c r="D7274" s="125" t="s">
        <v>128</v>
      </c>
      <c r="E7274" s="126">
        <v>7358</v>
      </c>
      <c r="F7274" s="126"/>
      <c r="G7274" s="126">
        <v>1</v>
      </c>
    </row>
    <row r="7275" spans="3:7" ht="45" x14ac:dyDescent="0.25">
      <c r="C7275" s="124">
        <v>43388</v>
      </c>
      <c r="D7275" s="125" t="s">
        <v>35</v>
      </c>
      <c r="E7275" s="126">
        <v>4911</v>
      </c>
      <c r="F7275" s="126"/>
      <c r="G7275" s="126">
        <v>1</v>
      </c>
    </row>
    <row r="7276" spans="3:7" ht="45" x14ac:dyDescent="0.25">
      <c r="C7276" s="124">
        <v>43388</v>
      </c>
      <c r="D7276" s="125" t="s">
        <v>64</v>
      </c>
      <c r="E7276" s="126">
        <v>7623</v>
      </c>
      <c r="F7276" s="126"/>
      <c r="G7276" s="126">
        <v>1</v>
      </c>
    </row>
    <row r="7277" spans="3:7" ht="30" x14ac:dyDescent="0.25">
      <c r="C7277" s="124">
        <v>43388</v>
      </c>
      <c r="D7277" s="125" t="s">
        <v>212</v>
      </c>
      <c r="E7277" s="126">
        <v>1298</v>
      </c>
      <c r="F7277" s="126"/>
      <c r="G7277" s="126">
        <v>2</v>
      </c>
    </row>
    <row r="7278" spans="3:7" ht="30" x14ac:dyDescent="0.25">
      <c r="C7278" s="124">
        <v>43388</v>
      </c>
      <c r="D7278" s="125" t="s">
        <v>71</v>
      </c>
      <c r="E7278" s="126">
        <v>1435</v>
      </c>
      <c r="F7278" s="126"/>
      <c r="G7278" s="126">
        <v>4</v>
      </c>
    </row>
    <row r="7279" spans="3:7" x14ac:dyDescent="0.25">
      <c r="C7279" s="124">
        <v>43388</v>
      </c>
      <c r="D7279" s="125" t="s">
        <v>83</v>
      </c>
      <c r="E7279" s="126">
        <v>842</v>
      </c>
      <c r="F7279" s="126"/>
      <c r="G7279" s="126">
        <v>5</v>
      </c>
    </row>
    <row r="7280" spans="3:7" ht="30" x14ac:dyDescent="0.25">
      <c r="C7280" s="124">
        <v>43388</v>
      </c>
      <c r="D7280" s="125" t="s">
        <v>111</v>
      </c>
      <c r="E7280" s="126">
        <v>8214</v>
      </c>
      <c r="F7280" s="126"/>
      <c r="G7280" s="126">
        <v>20</v>
      </c>
    </row>
    <row r="7281" spans="3:7" x14ac:dyDescent="0.25">
      <c r="C7281" s="124">
        <v>43388</v>
      </c>
      <c r="D7281" s="125" t="s">
        <v>272</v>
      </c>
      <c r="E7281" s="126">
        <v>8002</v>
      </c>
      <c r="F7281" s="126"/>
      <c r="G7281" s="126">
        <v>2</v>
      </c>
    </row>
    <row r="7282" spans="3:7" x14ac:dyDescent="0.25">
      <c r="C7282" s="124">
        <v>43388</v>
      </c>
      <c r="D7282" s="125" t="s">
        <v>272</v>
      </c>
      <c r="E7282" s="126">
        <v>8002</v>
      </c>
      <c r="F7282" s="126">
        <v>1</v>
      </c>
      <c r="G7282" s="126"/>
    </row>
    <row r="7283" spans="3:7" ht="30" x14ac:dyDescent="0.25">
      <c r="C7283" s="124">
        <v>43388</v>
      </c>
      <c r="D7283" s="125" t="s">
        <v>240</v>
      </c>
      <c r="E7283" s="126">
        <v>4520</v>
      </c>
      <c r="F7283" s="126"/>
      <c r="G7283" s="126">
        <v>1</v>
      </c>
    </row>
    <row r="7284" spans="3:7" ht="30" x14ac:dyDescent="0.25">
      <c r="C7284" s="124">
        <v>43388</v>
      </c>
      <c r="D7284" s="125" t="s">
        <v>517</v>
      </c>
      <c r="E7284" s="126">
        <v>156</v>
      </c>
      <c r="F7284" s="126"/>
      <c r="G7284" s="126">
        <v>1</v>
      </c>
    </row>
    <row r="7285" spans="3:7" ht="45" x14ac:dyDescent="0.25">
      <c r="C7285" s="124">
        <v>43388</v>
      </c>
      <c r="D7285" s="125" t="s">
        <v>261</v>
      </c>
      <c r="E7285" s="126">
        <v>419</v>
      </c>
      <c r="F7285" s="126"/>
      <c r="G7285" s="126">
        <v>1</v>
      </c>
    </row>
    <row r="7286" spans="3:7" x14ac:dyDescent="0.25">
      <c r="C7286" s="124">
        <v>43388</v>
      </c>
      <c r="D7286" s="125" t="s">
        <v>83</v>
      </c>
      <c r="E7286" s="126">
        <v>842</v>
      </c>
      <c r="F7286" s="126"/>
      <c r="G7286" s="126">
        <v>36</v>
      </c>
    </row>
    <row r="7287" spans="3:7" ht="30" x14ac:dyDescent="0.25">
      <c r="C7287" s="124">
        <v>43388</v>
      </c>
      <c r="D7287" s="125" t="s">
        <v>77</v>
      </c>
      <c r="E7287" s="126">
        <v>1428</v>
      </c>
      <c r="F7287" s="126"/>
      <c r="G7287" s="126">
        <v>4</v>
      </c>
    </row>
    <row r="7288" spans="3:7" x14ac:dyDescent="0.25">
      <c r="C7288" s="124">
        <v>43388</v>
      </c>
      <c r="D7288" s="125" t="s">
        <v>8</v>
      </c>
      <c r="E7288" s="126">
        <v>7094</v>
      </c>
      <c r="F7288" s="126"/>
      <c r="G7288" s="126">
        <v>10</v>
      </c>
    </row>
    <row r="7289" spans="3:7" ht="30" x14ac:dyDescent="0.25">
      <c r="C7289" s="124">
        <v>43388</v>
      </c>
      <c r="D7289" s="125" t="s">
        <v>518</v>
      </c>
      <c r="E7289" s="126">
        <v>7085</v>
      </c>
      <c r="F7289" s="126"/>
      <c r="G7289" s="126">
        <v>10</v>
      </c>
    </row>
    <row r="7290" spans="3:7" x14ac:dyDescent="0.25">
      <c r="C7290" s="124">
        <v>43388</v>
      </c>
      <c r="D7290" s="125" t="s">
        <v>251</v>
      </c>
      <c r="E7290" s="126">
        <v>7088</v>
      </c>
      <c r="F7290" s="126"/>
      <c r="G7290" s="126">
        <v>10</v>
      </c>
    </row>
    <row r="7291" spans="3:7" ht="30" x14ac:dyDescent="0.25">
      <c r="C7291" s="124">
        <v>43388</v>
      </c>
      <c r="D7291" s="125" t="s">
        <v>76</v>
      </c>
      <c r="E7291" s="126">
        <v>1429</v>
      </c>
      <c r="F7291" s="126"/>
      <c r="G7291" s="126">
        <v>1</v>
      </c>
    </row>
    <row r="7292" spans="3:7" ht="30" x14ac:dyDescent="0.25">
      <c r="C7292" s="124">
        <v>43388</v>
      </c>
      <c r="D7292" s="125" t="s">
        <v>126</v>
      </c>
      <c r="E7292" s="126">
        <v>4738</v>
      </c>
      <c r="F7292" s="126"/>
      <c r="G7292" s="126">
        <v>1</v>
      </c>
    </row>
    <row r="7293" spans="3:7" x14ac:dyDescent="0.25">
      <c r="C7293" s="124">
        <v>43387</v>
      </c>
      <c r="D7293" s="125" t="s">
        <v>91</v>
      </c>
      <c r="E7293" s="126">
        <v>1465</v>
      </c>
      <c r="F7293" s="126"/>
      <c r="G7293" s="126">
        <v>2</v>
      </c>
    </row>
    <row r="7294" spans="3:7" ht="45" x14ac:dyDescent="0.25">
      <c r="C7294" s="124">
        <v>43387</v>
      </c>
      <c r="D7294" s="125" t="s">
        <v>88</v>
      </c>
      <c r="E7294" s="126">
        <v>4277</v>
      </c>
      <c r="F7294" s="126"/>
      <c r="G7294" s="126">
        <v>1</v>
      </c>
    </row>
    <row r="7295" spans="3:7" ht="30" x14ac:dyDescent="0.25">
      <c r="C7295" s="124">
        <v>43386</v>
      </c>
      <c r="D7295" s="125" t="s">
        <v>77</v>
      </c>
      <c r="E7295" s="126">
        <v>1428</v>
      </c>
      <c r="F7295" s="126"/>
      <c r="G7295" s="126">
        <v>2</v>
      </c>
    </row>
    <row r="7296" spans="3:7" ht="45" x14ac:dyDescent="0.25">
      <c r="C7296" s="124">
        <v>43385</v>
      </c>
      <c r="D7296" s="125" t="s">
        <v>233</v>
      </c>
      <c r="E7296" s="126">
        <v>4909</v>
      </c>
      <c r="F7296" s="126"/>
      <c r="G7296" s="126">
        <v>12</v>
      </c>
    </row>
    <row r="7297" spans="3:7" ht="30" x14ac:dyDescent="0.25">
      <c r="C7297" s="124">
        <v>43385</v>
      </c>
      <c r="D7297" s="125" t="s">
        <v>209</v>
      </c>
      <c r="E7297" s="126">
        <v>174</v>
      </c>
      <c r="F7297" s="126"/>
      <c r="G7297" s="126">
        <v>6</v>
      </c>
    </row>
    <row r="7298" spans="3:7" ht="30" x14ac:dyDescent="0.25">
      <c r="C7298" s="124">
        <v>43385</v>
      </c>
      <c r="D7298" s="125" t="s">
        <v>57</v>
      </c>
      <c r="E7298" s="126">
        <v>8825</v>
      </c>
      <c r="F7298" s="126"/>
      <c r="G7298" s="126">
        <v>5</v>
      </c>
    </row>
    <row r="7299" spans="3:7" ht="45" x14ac:dyDescent="0.25">
      <c r="C7299" s="124">
        <v>43385</v>
      </c>
      <c r="D7299" s="125" t="s">
        <v>221</v>
      </c>
      <c r="E7299" s="126">
        <v>4907</v>
      </c>
      <c r="F7299" s="126"/>
      <c r="G7299" s="126">
        <v>36</v>
      </c>
    </row>
    <row r="7300" spans="3:7" ht="45" x14ac:dyDescent="0.25">
      <c r="C7300" s="124">
        <v>43385</v>
      </c>
      <c r="D7300" s="125" t="s">
        <v>35</v>
      </c>
      <c r="E7300" s="126">
        <v>4911</v>
      </c>
      <c r="F7300" s="126"/>
      <c r="G7300" s="126">
        <v>24</v>
      </c>
    </row>
    <row r="7301" spans="3:7" ht="45" x14ac:dyDescent="0.25">
      <c r="C7301" s="124">
        <v>43385</v>
      </c>
      <c r="D7301" s="125" t="s">
        <v>188</v>
      </c>
      <c r="E7301" s="126">
        <v>4910</v>
      </c>
      <c r="F7301" s="126"/>
      <c r="G7301" s="126">
        <v>36</v>
      </c>
    </row>
    <row r="7302" spans="3:7" ht="45" x14ac:dyDescent="0.25">
      <c r="C7302" s="124">
        <v>43385</v>
      </c>
      <c r="D7302" s="125" t="s">
        <v>233</v>
      </c>
      <c r="E7302" s="126">
        <v>4909</v>
      </c>
      <c r="F7302" s="126"/>
      <c r="G7302" s="126">
        <v>60</v>
      </c>
    </row>
    <row r="7303" spans="3:7" ht="30" x14ac:dyDescent="0.25">
      <c r="C7303" s="124">
        <v>43385</v>
      </c>
      <c r="D7303" s="125" t="s">
        <v>126</v>
      </c>
      <c r="E7303" s="126">
        <v>4738</v>
      </c>
      <c r="F7303" s="126"/>
      <c r="G7303" s="126">
        <v>8</v>
      </c>
    </row>
    <row r="7304" spans="3:7" ht="30" x14ac:dyDescent="0.25">
      <c r="C7304" s="124">
        <v>43385</v>
      </c>
      <c r="D7304" s="125" t="s">
        <v>551</v>
      </c>
      <c r="E7304" s="126" t="s">
        <v>552</v>
      </c>
      <c r="F7304" s="126"/>
      <c r="G7304" s="126">
        <v>1</v>
      </c>
    </row>
    <row r="7305" spans="3:7" x14ac:dyDescent="0.25">
      <c r="C7305" s="124">
        <v>43385</v>
      </c>
      <c r="D7305" s="125" t="s">
        <v>203</v>
      </c>
      <c r="E7305" s="126">
        <v>7080</v>
      </c>
      <c r="F7305" s="126"/>
      <c r="G7305" s="126">
        <v>2</v>
      </c>
    </row>
    <row r="7306" spans="3:7" ht="30" x14ac:dyDescent="0.25">
      <c r="C7306" s="124">
        <v>43385</v>
      </c>
      <c r="D7306" s="125" t="s">
        <v>5</v>
      </c>
      <c r="E7306" s="126">
        <v>1445</v>
      </c>
      <c r="F7306" s="126"/>
      <c r="G7306" s="126">
        <v>1000</v>
      </c>
    </row>
    <row r="7307" spans="3:7" ht="45" x14ac:dyDescent="0.25">
      <c r="C7307" s="124">
        <v>43385</v>
      </c>
      <c r="D7307" s="125" t="s">
        <v>70</v>
      </c>
      <c r="E7307" s="126">
        <v>5112</v>
      </c>
      <c r="F7307" s="126"/>
      <c r="G7307" s="126">
        <v>1</v>
      </c>
    </row>
    <row r="7308" spans="3:7" ht="45" x14ac:dyDescent="0.25">
      <c r="C7308" s="124">
        <v>43385</v>
      </c>
      <c r="D7308" s="125" t="s">
        <v>349</v>
      </c>
      <c r="E7308" s="126">
        <v>821</v>
      </c>
      <c r="F7308" s="126"/>
      <c r="G7308" s="126">
        <v>19</v>
      </c>
    </row>
    <row r="7309" spans="3:7" ht="30" x14ac:dyDescent="0.25">
      <c r="C7309" s="124">
        <v>43385</v>
      </c>
      <c r="D7309" s="125" t="s">
        <v>126</v>
      </c>
      <c r="E7309" s="126">
        <v>4738</v>
      </c>
      <c r="F7309" s="126"/>
      <c r="G7309" s="126">
        <v>1</v>
      </c>
    </row>
    <row r="7310" spans="3:7" x14ac:dyDescent="0.25">
      <c r="C7310" s="124">
        <v>43385</v>
      </c>
      <c r="D7310" s="125" t="s">
        <v>8</v>
      </c>
      <c r="E7310" s="126">
        <v>7094</v>
      </c>
      <c r="F7310" s="126">
        <v>3</v>
      </c>
      <c r="G7310" s="126"/>
    </row>
    <row r="7311" spans="3:7" ht="60" x14ac:dyDescent="0.25">
      <c r="C7311" s="124">
        <v>43385</v>
      </c>
      <c r="D7311" s="125" t="s">
        <v>95</v>
      </c>
      <c r="E7311" s="126">
        <v>305</v>
      </c>
      <c r="F7311" s="126"/>
      <c r="G7311" s="126">
        <v>25</v>
      </c>
    </row>
    <row r="7312" spans="3:7" ht="45" x14ac:dyDescent="0.25">
      <c r="C7312" s="124">
        <v>43385</v>
      </c>
      <c r="D7312" s="125" t="s">
        <v>19</v>
      </c>
      <c r="E7312" s="126">
        <v>5709</v>
      </c>
      <c r="F7312" s="126"/>
      <c r="G7312" s="126">
        <v>200</v>
      </c>
    </row>
    <row r="7313" spans="3:7" ht="45" x14ac:dyDescent="0.25">
      <c r="C7313" s="124">
        <v>43385</v>
      </c>
      <c r="D7313" s="125" t="s">
        <v>175</v>
      </c>
      <c r="E7313" s="126">
        <v>1602</v>
      </c>
      <c r="F7313" s="126"/>
      <c r="G7313" s="126">
        <v>100</v>
      </c>
    </row>
    <row r="7314" spans="3:7" ht="45" x14ac:dyDescent="0.25">
      <c r="C7314" s="124">
        <v>43385</v>
      </c>
      <c r="D7314" s="125" t="s">
        <v>35</v>
      </c>
      <c r="E7314" s="126">
        <v>4911</v>
      </c>
      <c r="F7314" s="126"/>
      <c r="G7314" s="126">
        <v>12</v>
      </c>
    </row>
    <row r="7315" spans="3:7" x14ac:dyDescent="0.25">
      <c r="C7315" s="124">
        <v>43385</v>
      </c>
      <c r="D7315" s="125" t="s">
        <v>206</v>
      </c>
      <c r="E7315" s="126">
        <v>7999</v>
      </c>
      <c r="F7315" s="126"/>
      <c r="G7315" s="126">
        <v>10</v>
      </c>
    </row>
    <row r="7316" spans="3:7" ht="45" x14ac:dyDescent="0.25">
      <c r="C7316" s="124">
        <v>43385</v>
      </c>
      <c r="D7316" s="125" t="s">
        <v>221</v>
      </c>
      <c r="E7316" s="126">
        <v>4907</v>
      </c>
      <c r="F7316" s="126"/>
      <c r="G7316" s="126">
        <v>12</v>
      </c>
    </row>
    <row r="7317" spans="3:7" ht="45" x14ac:dyDescent="0.25">
      <c r="C7317" s="124">
        <v>43385</v>
      </c>
      <c r="D7317" s="125" t="s">
        <v>188</v>
      </c>
      <c r="E7317" s="126">
        <v>4910</v>
      </c>
      <c r="F7317" s="126"/>
      <c r="G7317" s="126">
        <v>12</v>
      </c>
    </row>
    <row r="7318" spans="3:7" ht="30" x14ac:dyDescent="0.25">
      <c r="C7318" s="124">
        <v>43385</v>
      </c>
      <c r="D7318" s="125" t="s">
        <v>216</v>
      </c>
      <c r="E7318" s="126">
        <v>189</v>
      </c>
      <c r="F7318" s="126"/>
      <c r="G7318" s="126">
        <v>50</v>
      </c>
    </row>
    <row r="7319" spans="3:7" ht="30" x14ac:dyDescent="0.25">
      <c r="C7319" s="124">
        <v>43385</v>
      </c>
      <c r="D7319" s="125" t="s">
        <v>44</v>
      </c>
      <c r="E7319" s="126">
        <v>188</v>
      </c>
      <c r="F7319" s="126"/>
      <c r="G7319" s="126">
        <v>50</v>
      </c>
    </row>
    <row r="7320" spans="3:7" ht="30" x14ac:dyDescent="0.25">
      <c r="C7320" s="124">
        <v>43385</v>
      </c>
      <c r="D7320" s="125" t="s">
        <v>42</v>
      </c>
      <c r="E7320" s="126">
        <v>187</v>
      </c>
      <c r="F7320" s="126"/>
      <c r="G7320" s="126">
        <v>50</v>
      </c>
    </row>
    <row r="7321" spans="3:7" ht="30" x14ac:dyDescent="0.25">
      <c r="C7321" s="124">
        <v>43385</v>
      </c>
      <c r="D7321" s="125" t="s">
        <v>219</v>
      </c>
      <c r="E7321" s="126">
        <v>980</v>
      </c>
      <c r="F7321" s="126"/>
      <c r="G7321" s="126">
        <v>50</v>
      </c>
    </row>
    <row r="7322" spans="3:7" ht="45" x14ac:dyDescent="0.25">
      <c r="C7322" s="124">
        <v>43385</v>
      </c>
      <c r="D7322" s="125" t="s">
        <v>147</v>
      </c>
      <c r="E7322" s="126">
        <v>334</v>
      </c>
      <c r="F7322" s="126"/>
      <c r="G7322" s="126">
        <v>1</v>
      </c>
    </row>
    <row r="7323" spans="3:7" ht="45" x14ac:dyDescent="0.25">
      <c r="C7323" s="124">
        <v>43385</v>
      </c>
      <c r="D7323" s="125" t="s">
        <v>232</v>
      </c>
      <c r="E7323" s="126">
        <v>332</v>
      </c>
      <c r="F7323" s="126"/>
      <c r="G7323" s="126">
        <v>1</v>
      </c>
    </row>
    <row r="7324" spans="3:7" ht="45" x14ac:dyDescent="0.25">
      <c r="C7324" s="124">
        <v>43385</v>
      </c>
      <c r="D7324" s="125" t="s">
        <v>46</v>
      </c>
      <c r="E7324" s="126">
        <v>331</v>
      </c>
      <c r="F7324" s="126"/>
      <c r="G7324" s="126">
        <v>1</v>
      </c>
    </row>
    <row r="7325" spans="3:7" ht="45" x14ac:dyDescent="0.25">
      <c r="C7325" s="124">
        <v>43385</v>
      </c>
      <c r="D7325" s="125" t="s">
        <v>45</v>
      </c>
      <c r="E7325" s="126">
        <v>151</v>
      </c>
      <c r="F7325" s="126"/>
      <c r="G7325" s="126">
        <v>1</v>
      </c>
    </row>
    <row r="7326" spans="3:7" ht="30" x14ac:dyDescent="0.25">
      <c r="C7326" s="124">
        <v>43385</v>
      </c>
      <c r="D7326" s="125" t="s">
        <v>33</v>
      </c>
      <c r="E7326" s="126">
        <v>392</v>
      </c>
      <c r="F7326" s="126"/>
      <c r="G7326" s="126">
        <v>1</v>
      </c>
    </row>
    <row r="7327" spans="3:7" x14ac:dyDescent="0.25">
      <c r="C7327" s="124">
        <v>43385</v>
      </c>
      <c r="D7327" s="125" t="s">
        <v>128</v>
      </c>
      <c r="E7327" s="126">
        <v>7358</v>
      </c>
      <c r="F7327" s="126"/>
      <c r="G7327" s="126">
        <v>1</v>
      </c>
    </row>
    <row r="7328" spans="3:7" ht="30" x14ac:dyDescent="0.25">
      <c r="C7328" s="124">
        <v>43385</v>
      </c>
      <c r="D7328" s="125" t="s">
        <v>33</v>
      </c>
      <c r="E7328" s="126">
        <v>392</v>
      </c>
      <c r="F7328" s="126"/>
      <c r="G7328" s="126">
        <v>1</v>
      </c>
    </row>
    <row r="7329" spans="3:7" ht="45" x14ac:dyDescent="0.25">
      <c r="C7329" s="124">
        <v>43385</v>
      </c>
      <c r="D7329" s="125" t="s">
        <v>69</v>
      </c>
      <c r="E7329" s="126">
        <v>9527</v>
      </c>
      <c r="F7329" s="126"/>
      <c r="G7329" s="126">
        <v>10</v>
      </c>
    </row>
    <row r="7330" spans="3:7" ht="60" x14ac:dyDescent="0.25">
      <c r="C7330" s="124">
        <v>43385</v>
      </c>
      <c r="D7330" s="125" t="s">
        <v>68</v>
      </c>
      <c r="E7330" s="126">
        <v>9526</v>
      </c>
      <c r="F7330" s="126"/>
      <c r="G7330" s="126">
        <v>10</v>
      </c>
    </row>
    <row r="7331" spans="3:7" ht="30" x14ac:dyDescent="0.25">
      <c r="C7331" s="124">
        <v>43385</v>
      </c>
      <c r="D7331" s="125" t="s">
        <v>57</v>
      </c>
      <c r="E7331" s="126">
        <v>8825</v>
      </c>
      <c r="F7331" s="126"/>
      <c r="G7331" s="126">
        <v>2</v>
      </c>
    </row>
    <row r="7332" spans="3:7" ht="30" x14ac:dyDescent="0.25">
      <c r="C7332" s="124">
        <v>43385</v>
      </c>
      <c r="D7332" s="125" t="s">
        <v>58</v>
      </c>
      <c r="E7332" s="126">
        <v>8824</v>
      </c>
      <c r="F7332" s="126"/>
      <c r="G7332" s="126">
        <v>1</v>
      </c>
    </row>
    <row r="7333" spans="3:7" x14ac:dyDescent="0.25">
      <c r="C7333" s="124">
        <v>43385</v>
      </c>
      <c r="D7333" s="125" t="s">
        <v>8</v>
      </c>
      <c r="E7333" s="126">
        <v>7094</v>
      </c>
      <c r="F7333" s="126"/>
      <c r="G7333" s="126">
        <v>5</v>
      </c>
    </row>
    <row r="7334" spans="3:7" ht="30" x14ac:dyDescent="0.25">
      <c r="C7334" s="124">
        <v>43385</v>
      </c>
      <c r="D7334" s="125" t="s">
        <v>126</v>
      </c>
      <c r="E7334" s="126">
        <v>4738</v>
      </c>
      <c r="F7334" s="126"/>
      <c r="G7334" s="126">
        <v>1</v>
      </c>
    </row>
    <row r="7335" spans="3:7" ht="30" x14ac:dyDescent="0.25">
      <c r="C7335" s="124">
        <v>43385</v>
      </c>
      <c r="D7335" s="125" t="s">
        <v>32</v>
      </c>
      <c r="E7335" s="126">
        <v>4523</v>
      </c>
      <c r="F7335" s="126"/>
      <c r="G7335" s="126">
        <v>10</v>
      </c>
    </row>
    <row r="7336" spans="3:7" ht="30" x14ac:dyDescent="0.25">
      <c r="C7336" s="124">
        <v>43385</v>
      </c>
      <c r="D7336" s="125" t="s">
        <v>18</v>
      </c>
      <c r="E7336" s="126">
        <v>726</v>
      </c>
      <c r="F7336" s="126"/>
      <c r="G7336" s="126">
        <v>1</v>
      </c>
    </row>
    <row r="7337" spans="3:7" x14ac:dyDescent="0.25">
      <c r="C7337" s="124">
        <v>43385</v>
      </c>
      <c r="D7337" s="125" t="s">
        <v>103</v>
      </c>
      <c r="E7337" s="126">
        <v>7366</v>
      </c>
      <c r="F7337" s="126"/>
      <c r="G7337" s="126">
        <v>6</v>
      </c>
    </row>
    <row r="7338" spans="3:7" x14ac:dyDescent="0.25">
      <c r="C7338" s="124">
        <v>43385</v>
      </c>
      <c r="D7338" s="125" t="s">
        <v>201</v>
      </c>
      <c r="E7338" s="126">
        <v>8764</v>
      </c>
      <c r="F7338" s="126"/>
      <c r="G7338" s="126">
        <v>1</v>
      </c>
    </row>
    <row r="7339" spans="3:7" ht="45" x14ac:dyDescent="0.25">
      <c r="C7339" s="124">
        <v>43385</v>
      </c>
      <c r="D7339" s="125" t="s">
        <v>140</v>
      </c>
      <c r="E7339" s="126">
        <v>3622</v>
      </c>
      <c r="F7339" s="126"/>
      <c r="G7339" s="126">
        <v>12</v>
      </c>
    </row>
    <row r="7340" spans="3:7" ht="45" x14ac:dyDescent="0.25">
      <c r="C7340" s="124">
        <v>43385</v>
      </c>
      <c r="D7340" s="125" t="s">
        <v>64</v>
      </c>
      <c r="E7340" s="126">
        <v>7623</v>
      </c>
      <c r="F7340" s="126"/>
      <c r="G7340" s="126">
        <v>6</v>
      </c>
    </row>
    <row r="7341" spans="3:7" ht="30" x14ac:dyDescent="0.25">
      <c r="C7341" s="124">
        <v>43385</v>
      </c>
      <c r="D7341" s="125" t="s">
        <v>108</v>
      </c>
      <c r="E7341" s="126" t="s">
        <v>109</v>
      </c>
      <c r="F7341" s="126"/>
      <c r="G7341" s="126">
        <v>1</v>
      </c>
    </row>
    <row r="7342" spans="3:7" ht="30" x14ac:dyDescent="0.25">
      <c r="C7342" s="124">
        <v>43385</v>
      </c>
      <c r="D7342" s="125" t="s">
        <v>5</v>
      </c>
      <c r="E7342" s="126">
        <v>1445</v>
      </c>
      <c r="F7342" s="126"/>
      <c r="G7342" s="126">
        <v>100</v>
      </c>
    </row>
    <row r="7343" spans="3:7" ht="30" x14ac:dyDescent="0.25">
      <c r="C7343" s="124">
        <v>43385</v>
      </c>
      <c r="D7343" s="125" t="s">
        <v>76</v>
      </c>
      <c r="E7343" s="126">
        <v>1429</v>
      </c>
      <c r="F7343" s="126"/>
      <c r="G7343" s="126">
        <v>1</v>
      </c>
    </row>
    <row r="7344" spans="3:7" ht="30" x14ac:dyDescent="0.25">
      <c r="C7344" s="124">
        <v>43384</v>
      </c>
      <c r="D7344" s="125" t="s">
        <v>67</v>
      </c>
      <c r="E7344" s="126">
        <v>913</v>
      </c>
      <c r="F7344" s="126"/>
      <c r="G7344" s="126">
        <v>2</v>
      </c>
    </row>
    <row r="7345" spans="3:7" ht="45" x14ac:dyDescent="0.25">
      <c r="C7345" s="124">
        <v>43384</v>
      </c>
      <c r="D7345" s="125" t="s">
        <v>147</v>
      </c>
      <c r="E7345" s="126">
        <v>334</v>
      </c>
      <c r="F7345" s="126"/>
      <c r="G7345" s="126">
        <v>4</v>
      </c>
    </row>
    <row r="7346" spans="3:7" ht="45" x14ac:dyDescent="0.25">
      <c r="C7346" s="124">
        <v>43384</v>
      </c>
      <c r="D7346" s="125" t="s">
        <v>148</v>
      </c>
      <c r="E7346" s="126">
        <v>333</v>
      </c>
      <c r="F7346" s="126"/>
      <c r="G7346" s="126">
        <v>4</v>
      </c>
    </row>
    <row r="7347" spans="3:7" ht="45" x14ac:dyDescent="0.25">
      <c r="C7347" s="124">
        <v>43384</v>
      </c>
      <c r="D7347" s="125" t="s">
        <v>232</v>
      </c>
      <c r="E7347" s="126">
        <v>332</v>
      </c>
      <c r="F7347" s="126"/>
      <c r="G7347" s="126">
        <v>4</v>
      </c>
    </row>
    <row r="7348" spans="3:7" ht="45" x14ac:dyDescent="0.25">
      <c r="C7348" s="124">
        <v>43384</v>
      </c>
      <c r="D7348" s="125" t="s">
        <v>46</v>
      </c>
      <c r="E7348" s="126">
        <v>331</v>
      </c>
      <c r="F7348" s="126"/>
      <c r="G7348" s="126">
        <v>4</v>
      </c>
    </row>
    <row r="7349" spans="3:7" ht="30" x14ac:dyDescent="0.25">
      <c r="C7349" s="124">
        <v>43384</v>
      </c>
      <c r="D7349" s="125" t="s">
        <v>219</v>
      </c>
      <c r="E7349" s="126">
        <v>980</v>
      </c>
      <c r="F7349" s="126"/>
      <c r="G7349" s="126">
        <v>50</v>
      </c>
    </row>
    <row r="7350" spans="3:7" ht="30" x14ac:dyDescent="0.25">
      <c r="C7350" s="124">
        <v>43384</v>
      </c>
      <c r="D7350" s="125" t="s">
        <v>42</v>
      </c>
      <c r="E7350" s="126">
        <v>187</v>
      </c>
      <c r="F7350" s="126"/>
      <c r="G7350" s="126">
        <v>100</v>
      </c>
    </row>
    <row r="7351" spans="3:7" ht="45" x14ac:dyDescent="0.25">
      <c r="C7351" s="124">
        <v>43384</v>
      </c>
      <c r="D7351" s="125" t="s">
        <v>46</v>
      </c>
      <c r="E7351" s="126">
        <v>331</v>
      </c>
      <c r="F7351" s="126">
        <v>33</v>
      </c>
      <c r="G7351" s="126"/>
    </row>
    <row r="7352" spans="3:7" ht="45" x14ac:dyDescent="0.25">
      <c r="C7352" s="124">
        <v>43384</v>
      </c>
      <c r="D7352" s="125" t="s">
        <v>147</v>
      </c>
      <c r="E7352" s="126">
        <v>334</v>
      </c>
      <c r="F7352" s="126">
        <v>7</v>
      </c>
      <c r="G7352" s="126"/>
    </row>
    <row r="7353" spans="3:7" ht="45" x14ac:dyDescent="0.25">
      <c r="C7353" s="124">
        <v>43384</v>
      </c>
      <c r="D7353" s="125" t="s">
        <v>148</v>
      </c>
      <c r="E7353" s="126">
        <v>333</v>
      </c>
      <c r="F7353" s="126">
        <v>33</v>
      </c>
      <c r="G7353" s="126"/>
    </row>
    <row r="7354" spans="3:7" ht="45" x14ac:dyDescent="0.25">
      <c r="C7354" s="124">
        <v>43384</v>
      </c>
      <c r="D7354" s="125" t="s">
        <v>45</v>
      </c>
      <c r="E7354" s="126">
        <v>151</v>
      </c>
      <c r="F7354" s="126">
        <v>7</v>
      </c>
      <c r="G7354" s="126"/>
    </row>
    <row r="7355" spans="3:7" ht="30" x14ac:dyDescent="0.25">
      <c r="C7355" s="124">
        <v>43384</v>
      </c>
      <c r="D7355" s="125" t="s">
        <v>301</v>
      </c>
      <c r="E7355" s="126" t="s">
        <v>302</v>
      </c>
      <c r="F7355" s="126">
        <v>1</v>
      </c>
      <c r="G7355" s="126"/>
    </row>
    <row r="7356" spans="3:7" ht="30" x14ac:dyDescent="0.25">
      <c r="C7356" s="124">
        <v>43384</v>
      </c>
      <c r="D7356" s="125" t="s">
        <v>360</v>
      </c>
      <c r="E7356" s="126" t="s">
        <v>361</v>
      </c>
      <c r="F7356" s="126"/>
      <c r="G7356" s="126">
        <v>1</v>
      </c>
    </row>
    <row r="7357" spans="3:7" x14ac:dyDescent="0.25">
      <c r="C7357" s="124">
        <v>43384</v>
      </c>
      <c r="D7357" s="125" t="s">
        <v>20</v>
      </c>
      <c r="E7357" s="126">
        <v>1335</v>
      </c>
      <c r="F7357" s="126"/>
      <c r="G7357" s="126">
        <v>1</v>
      </c>
    </row>
    <row r="7358" spans="3:7" ht="45" x14ac:dyDescent="0.25">
      <c r="C7358" s="124">
        <v>43384</v>
      </c>
      <c r="D7358" s="125" t="s">
        <v>253</v>
      </c>
      <c r="E7358" s="126">
        <v>482</v>
      </c>
      <c r="F7358" s="126"/>
      <c r="G7358" s="126">
        <v>1</v>
      </c>
    </row>
    <row r="7359" spans="3:7" ht="30" x14ac:dyDescent="0.25">
      <c r="C7359" s="124">
        <v>43384</v>
      </c>
      <c r="D7359" s="125" t="s">
        <v>271</v>
      </c>
      <c r="E7359" s="126">
        <v>3625</v>
      </c>
      <c r="F7359" s="126"/>
      <c r="G7359" s="126">
        <v>1</v>
      </c>
    </row>
    <row r="7360" spans="3:7" x14ac:dyDescent="0.25">
      <c r="C7360" s="124">
        <v>43384</v>
      </c>
      <c r="D7360" s="125" t="s">
        <v>91</v>
      </c>
      <c r="E7360" s="126">
        <v>1465</v>
      </c>
      <c r="F7360" s="126"/>
      <c r="G7360" s="126">
        <v>1</v>
      </c>
    </row>
    <row r="7361" spans="3:7" ht="30" x14ac:dyDescent="0.25">
      <c r="C7361" s="124">
        <v>43384</v>
      </c>
      <c r="D7361" s="125" t="s">
        <v>157</v>
      </c>
      <c r="E7361" s="126">
        <v>918</v>
      </c>
      <c r="F7361" s="126"/>
      <c r="G7361" s="126">
        <v>1</v>
      </c>
    </row>
    <row r="7362" spans="3:7" ht="30" x14ac:dyDescent="0.25">
      <c r="C7362" s="124">
        <v>43384</v>
      </c>
      <c r="D7362" s="125" t="s">
        <v>299</v>
      </c>
      <c r="E7362" s="126">
        <v>1494</v>
      </c>
      <c r="F7362" s="126"/>
      <c r="G7362" s="126">
        <v>1</v>
      </c>
    </row>
    <row r="7363" spans="3:7" ht="30" x14ac:dyDescent="0.25">
      <c r="C7363" s="124">
        <v>43384</v>
      </c>
      <c r="D7363" s="125" t="s">
        <v>99</v>
      </c>
      <c r="E7363" s="126">
        <v>4275</v>
      </c>
      <c r="F7363" s="126"/>
      <c r="G7363" s="126">
        <v>1</v>
      </c>
    </row>
    <row r="7364" spans="3:7" ht="45" x14ac:dyDescent="0.25">
      <c r="C7364" s="124">
        <v>43384</v>
      </c>
      <c r="D7364" s="125" t="s">
        <v>88</v>
      </c>
      <c r="E7364" s="126">
        <v>4277</v>
      </c>
      <c r="F7364" s="126"/>
      <c r="G7364" s="126">
        <v>1</v>
      </c>
    </row>
    <row r="7365" spans="3:7" ht="30" x14ac:dyDescent="0.25">
      <c r="C7365" s="124">
        <v>43384</v>
      </c>
      <c r="D7365" s="125" t="s">
        <v>71</v>
      </c>
      <c r="E7365" s="126">
        <v>1435</v>
      </c>
      <c r="F7365" s="126"/>
      <c r="G7365" s="126">
        <v>1</v>
      </c>
    </row>
    <row r="7366" spans="3:7" ht="45" x14ac:dyDescent="0.25">
      <c r="C7366" s="124">
        <v>43384</v>
      </c>
      <c r="D7366" s="125" t="s">
        <v>191</v>
      </c>
      <c r="E7366" s="126">
        <v>304</v>
      </c>
      <c r="F7366" s="126"/>
      <c r="G7366" s="126">
        <v>6</v>
      </c>
    </row>
    <row r="7367" spans="3:7" x14ac:dyDescent="0.25">
      <c r="C7367" s="124">
        <v>43384</v>
      </c>
      <c r="D7367" s="125" t="s">
        <v>83</v>
      </c>
      <c r="E7367" s="126">
        <v>842</v>
      </c>
      <c r="F7367" s="126"/>
      <c r="G7367" s="126">
        <v>1</v>
      </c>
    </row>
    <row r="7368" spans="3:7" ht="45" x14ac:dyDescent="0.25">
      <c r="C7368" s="124">
        <v>43384</v>
      </c>
      <c r="D7368" s="125" t="s">
        <v>626</v>
      </c>
      <c r="E7368" s="126">
        <v>79</v>
      </c>
      <c r="F7368" s="126"/>
      <c r="G7368" s="126">
        <v>2</v>
      </c>
    </row>
    <row r="7369" spans="3:7" ht="45" x14ac:dyDescent="0.25">
      <c r="C7369" s="124">
        <v>43384</v>
      </c>
      <c r="D7369" s="125" t="s">
        <v>626</v>
      </c>
      <c r="E7369" s="126">
        <v>79</v>
      </c>
      <c r="F7369" s="126">
        <v>5</v>
      </c>
      <c r="G7369" s="126"/>
    </row>
    <row r="7370" spans="3:7" ht="45" x14ac:dyDescent="0.25">
      <c r="C7370" s="124">
        <v>43384</v>
      </c>
      <c r="D7370" s="125" t="s">
        <v>626</v>
      </c>
      <c r="E7370" s="126">
        <v>79</v>
      </c>
      <c r="F7370" s="126">
        <v>24</v>
      </c>
      <c r="G7370" s="126"/>
    </row>
    <row r="7371" spans="3:7" ht="30" x14ac:dyDescent="0.25">
      <c r="C7371" s="124">
        <v>43384</v>
      </c>
      <c r="D7371" s="125" t="s">
        <v>186</v>
      </c>
      <c r="E7371" s="126">
        <v>8464</v>
      </c>
      <c r="F7371" s="126"/>
      <c r="G7371" s="126">
        <v>6</v>
      </c>
    </row>
    <row r="7372" spans="3:7" ht="30" x14ac:dyDescent="0.25">
      <c r="C7372" s="124">
        <v>43384</v>
      </c>
      <c r="D7372" s="125" t="s">
        <v>418</v>
      </c>
      <c r="E7372" s="126">
        <v>8506</v>
      </c>
      <c r="F7372" s="126">
        <v>4</v>
      </c>
      <c r="G7372" s="126"/>
    </row>
    <row r="7373" spans="3:7" ht="45" x14ac:dyDescent="0.25">
      <c r="C7373" s="124">
        <v>43384</v>
      </c>
      <c r="D7373" s="125" t="s">
        <v>427</v>
      </c>
      <c r="E7373" s="126">
        <v>8063</v>
      </c>
      <c r="F7373" s="126"/>
      <c r="G7373" s="126">
        <v>1</v>
      </c>
    </row>
    <row r="7374" spans="3:7" x14ac:dyDescent="0.25">
      <c r="C7374" s="124">
        <v>43384</v>
      </c>
      <c r="D7374" s="125" t="s">
        <v>103</v>
      </c>
      <c r="E7374" s="126">
        <v>7366</v>
      </c>
      <c r="F7374" s="126"/>
      <c r="G7374" s="126">
        <v>1</v>
      </c>
    </row>
    <row r="7375" spans="3:7" ht="30" x14ac:dyDescent="0.25">
      <c r="C7375" s="124">
        <v>43384</v>
      </c>
      <c r="D7375" s="125" t="s">
        <v>76</v>
      </c>
      <c r="E7375" s="126">
        <v>1429</v>
      </c>
      <c r="F7375" s="126"/>
      <c r="G7375" s="126">
        <v>2</v>
      </c>
    </row>
    <row r="7376" spans="3:7" x14ac:dyDescent="0.25">
      <c r="C7376" s="124">
        <v>43384</v>
      </c>
      <c r="D7376" s="125" t="s">
        <v>63</v>
      </c>
      <c r="E7376" s="126">
        <v>268</v>
      </c>
      <c r="F7376" s="126"/>
      <c r="G7376" s="126">
        <v>1</v>
      </c>
    </row>
    <row r="7377" spans="3:7" x14ac:dyDescent="0.25">
      <c r="C7377" s="124">
        <v>43384</v>
      </c>
      <c r="D7377" s="125" t="s">
        <v>304</v>
      </c>
      <c r="E7377" s="126">
        <v>7081</v>
      </c>
      <c r="F7377" s="126"/>
      <c r="G7377" s="126">
        <v>10</v>
      </c>
    </row>
    <row r="7378" spans="3:7" ht="45" x14ac:dyDescent="0.25">
      <c r="C7378" s="124">
        <v>43384</v>
      </c>
      <c r="D7378" s="125" t="s">
        <v>41</v>
      </c>
      <c r="E7378" s="126">
        <v>765</v>
      </c>
      <c r="F7378" s="126"/>
      <c r="G7378" s="126">
        <v>1</v>
      </c>
    </row>
    <row r="7379" spans="3:7" ht="60" x14ac:dyDescent="0.25">
      <c r="C7379" s="124">
        <v>43384</v>
      </c>
      <c r="D7379" s="125" t="s">
        <v>154</v>
      </c>
      <c r="E7379" s="126">
        <v>3002</v>
      </c>
      <c r="F7379" s="126"/>
      <c r="G7379" s="126">
        <v>1</v>
      </c>
    </row>
    <row r="7380" spans="3:7" ht="60" x14ac:dyDescent="0.25">
      <c r="C7380" s="124">
        <v>43384</v>
      </c>
      <c r="D7380" s="125" t="s">
        <v>72</v>
      </c>
      <c r="E7380" s="126">
        <v>3001</v>
      </c>
      <c r="F7380" s="126"/>
      <c r="G7380" s="126">
        <v>1</v>
      </c>
    </row>
    <row r="7381" spans="3:7" ht="30" x14ac:dyDescent="0.25">
      <c r="C7381" s="124">
        <v>43384</v>
      </c>
      <c r="D7381" s="125" t="s">
        <v>468</v>
      </c>
      <c r="E7381" s="126">
        <v>374</v>
      </c>
      <c r="F7381" s="126"/>
      <c r="G7381" s="126">
        <v>150</v>
      </c>
    </row>
    <row r="7382" spans="3:7" ht="30" x14ac:dyDescent="0.25">
      <c r="C7382" s="124">
        <v>43384</v>
      </c>
      <c r="D7382" s="125" t="s">
        <v>497</v>
      </c>
      <c r="E7382" s="126">
        <v>236</v>
      </c>
      <c r="F7382" s="126"/>
      <c r="G7382" s="126">
        <v>200</v>
      </c>
    </row>
    <row r="7383" spans="3:7" x14ac:dyDescent="0.25">
      <c r="C7383" s="124">
        <v>43384</v>
      </c>
      <c r="D7383" s="125" t="s">
        <v>472</v>
      </c>
      <c r="E7383" s="126">
        <v>4916</v>
      </c>
      <c r="F7383" s="126"/>
      <c r="G7383" s="126">
        <v>230</v>
      </c>
    </row>
    <row r="7384" spans="3:7" x14ac:dyDescent="0.25">
      <c r="C7384" s="124">
        <v>43384</v>
      </c>
      <c r="D7384" s="125" t="s">
        <v>472</v>
      </c>
      <c r="E7384" s="126">
        <v>4916</v>
      </c>
      <c r="F7384" s="126">
        <v>230</v>
      </c>
      <c r="G7384" s="126"/>
    </row>
    <row r="7385" spans="3:7" ht="30" x14ac:dyDescent="0.25">
      <c r="C7385" s="124">
        <v>43384</v>
      </c>
      <c r="D7385" s="125" t="s">
        <v>463</v>
      </c>
      <c r="E7385" s="126">
        <v>4388</v>
      </c>
      <c r="F7385" s="126">
        <v>230</v>
      </c>
      <c r="G7385" s="126"/>
    </row>
    <row r="7386" spans="3:7" ht="30" x14ac:dyDescent="0.25">
      <c r="C7386" s="124">
        <v>43384</v>
      </c>
      <c r="D7386" s="125" t="s">
        <v>463</v>
      </c>
      <c r="E7386" s="126">
        <v>4388</v>
      </c>
      <c r="F7386" s="126"/>
      <c r="G7386" s="126">
        <v>115</v>
      </c>
    </row>
    <row r="7387" spans="3:7" x14ac:dyDescent="0.25">
      <c r="C7387" s="124">
        <v>43384</v>
      </c>
      <c r="D7387" s="125" t="s">
        <v>474</v>
      </c>
      <c r="E7387" s="126">
        <v>365</v>
      </c>
      <c r="F7387" s="126"/>
      <c r="G7387" s="126">
        <v>160</v>
      </c>
    </row>
    <row r="7388" spans="3:7" x14ac:dyDescent="0.25">
      <c r="C7388" s="124">
        <v>43384</v>
      </c>
      <c r="D7388" s="125" t="s">
        <v>103</v>
      </c>
      <c r="E7388" s="126">
        <v>7366</v>
      </c>
      <c r="F7388" s="126"/>
      <c r="G7388" s="126">
        <v>1</v>
      </c>
    </row>
    <row r="7389" spans="3:7" ht="30" x14ac:dyDescent="0.25">
      <c r="C7389" s="124">
        <v>43384</v>
      </c>
      <c r="D7389" s="125" t="s">
        <v>57</v>
      </c>
      <c r="E7389" s="126">
        <v>8825</v>
      </c>
      <c r="F7389" s="126"/>
      <c r="G7389" s="126">
        <v>10</v>
      </c>
    </row>
    <row r="7390" spans="3:7" ht="30" x14ac:dyDescent="0.25">
      <c r="C7390" s="124">
        <v>43384</v>
      </c>
      <c r="D7390" s="125" t="s">
        <v>67</v>
      </c>
      <c r="E7390" s="126">
        <v>913</v>
      </c>
      <c r="F7390" s="126"/>
      <c r="G7390" s="126">
        <v>2</v>
      </c>
    </row>
    <row r="7391" spans="3:7" ht="30" x14ac:dyDescent="0.25">
      <c r="C7391" s="124">
        <v>43383</v>
      </c>
      <c r="D7391" s="125" t="s">
        <v>73</v>
      </c>
      <c r="E7391" s="126">
        <v>912</v>
      </c>
      <c r="F7391" s="126"/>
      <c r="G7391" s="126">
        <v>1</v>
      </c>
    </row>
    <row r="7392" spans="3:7" ht="30" x14ac:dyDescent="0.25">
      <c r="C7392" s="124">
        <v>43383</v>
      </c>
      <c r="D7392" s="125" t="s">
        <v>126</v>
      </c>
      <c r="E7392" s="126">
        <v>4738</v>
      </c>
      <c r="F7392" s="126"/>
      <c r="G7392" s="126">
        <v>1</v>
      </c>
    </row>
    <row r="7393" spans="3:7" ht="45" x14ac:dyDescent="0.25">
      <c r="C7393" s="124">
        <v>43383</v>
      </c>
      <c r="D7393" s="125" t="s">
        <v>634</v>
      </c>
      <c r="E7393" s="126">
        <v>1425</v>
      </c>
      <c r="F7393" s="126"/>
      <c r="G7393" s="126">
        <v>2</v>
      </c>
    </row>
    <row r="7394" spans="3:7" ht="45" x14ac:dyDescent="0.25">
      <c r="C7394" s="124">
        <v>43383</v>
      </c>
      <c r="D7394" s="125" t="s">
        <v>637</v>
      </c>
      <c r="E7394" s="126">
        <v>702</v>
      </c>
      <c r="F7394" s="126"/>
      <c r="G7394" s="126">
        <v>2</v>
      </c>
    </row>
    <row r="7395" spans="3:7" ht="30" x14ac:dyDescent="0.25">
      <c r="C7395" s="124">
        <v>43383</v>
      </c>
      <c r="D7395" s="125" t="s">
        <v>630</v>
      </c>
      <c r="E7395" s="126">
        <v>3153</v>
      </c>
      <c r="F7395" s="126"/>
      <c r="G7395" s="126">
        <v>2</v>
      </c>
    </row>
    <row r="7396" spans="3:7" ht="45" x14ac:dyDescent="0.25">
      <c r="C7396" s="124">
        <v>43383</v>
      </c>
      <c r="D7396" s="125" t="s">
        <v>521</v>
      </c>
      <c r="E7396" s="126">
        <v>10711</v>
      </c>
      <c r="F7396" s="126"/>
      <c r="G7396" s="126">
        <v>1</v>
      </c>
    </row>
    <row r="7397" spans="3:7" ht="30" x14ac:dyDescent="0.25">
      <c r="C7397" s="124">
        <v>43383</v>
      </c>
      <c r="D7397" s="125" t="s">
        <v>49</v>
      </c>
      <c r="E7397" s="126">
        <v>5082</v>
      </c>
      <c r="F7397" s="126"/>
      <c r="G7397" s="126">
        <v>250</v>
      </c>
    </row>
    <row r="7398" spans="3:7" ht="30" x14ac:dyDescent="0.25">
      <c r="C7398" s="124">
        <v>43383</v>
      </c>
      <c r="D7398" s="125" t="s">
        <v>50</v>
      </c>
      <c r="E7398" s="126">
        <v>1446</v>
      </c>
      <c r="F7398" s="126"/>
      <c r="G7398" s="126">
        <v>1000</v>
      </c>
    </row>
    <row r="7399" spans="3:7" ht="30" x14ac:dyDescent="0.25">
      <c r="C7399" s="124">
        <v>43383</v>
      </c>
      <c r="D7399" s="125" t="s">
        <v>298</v>
      </c>
      <c r="E7399" s="126">
        <v>10057</v>
      </c>
      <c r="F7399" s="126"/>
      <c r="G7399" s="126">
        <v>4</v>
      </c>
    </row>
    <row r="7400" spans="3:7" ht="30" x14ac:dyDescent="0.25">
      <c r="C7400" s="124">
        <v>43383</v>
      </c>
      <c r="D7400" s="125" t="s">
        <v>22</v>
      </c>
      <c r="E7400" s="126">
        <v>4330</v>
      </c>
      <c r="F7400" s="126"/>
      <c r="G7400" s="126">
        <v>4</v>
      </c>
    </row>
    <row r="7401" spans="3:7" ht="45" x14ac:dyDescent="0.25">
      <c r="C7401" s="124">
        <v>43383</v>
      </c>
      <c r="D7401" s="125" t="s">
        <v>521</v>
      </c>
      <c r="E7401" s="126">
        <v>10711</v>
      </c>
      <c r="F7401" s="126"/>
      <c r="G7401" s="126">
        <v>3</v>
      </c>
    </row>
    <row r="7402" spans="3:7" ht="45" x14ac:dyDescent="0.25">
      <c r="C7402" s="124">
        <v>43383</v>
      </c>
      <c r="D7402" s="125" t="s">
        <v>520</v>
      </c>
      <c r="E7402" s="126">
        <v>904</v>
      </c>
      <c r="F7402" s="126"/>
      <c r="G7402" s="126">
        <v>2</v>
      </c>
    </row>
    <row r="7403" spans="3:7" ht="45" x14ac:dyDescent="0.25">
      <c r="C7403" s="124">
        <v>43383</v>
      </c>
      <c r="D7403" s="125" t="s">
        <v>161</v>
      </c>
      <c r="E7403" s="126">
        <v>588</v>
      </c>
      <c r="F7403" s="126"/>
      <c r="G7403" s="126">
        <v>3</v>
      </c>
    </row>
    <row r="7404" spans="3:7" ht="30" x14ac:dyDescent="0.25">
      <c r="C7404" s="124">
        <v>43383</v>
      </c>
      <c r="D7404" s="125" t="s">
        <v>299</v>
      </c>
      <c r="E7404" s="126">
        <v>1494</v>
      </c>
      <c r="F7404" s="126"/>
      <c r="G7404" s="126">
        <v>3</v>
      </c>
    </row>
    <row r="7405" spans="3:7" ht="45" x14ac:dyDescent="0.25">
      <c r="C7405" s="124">
        <v>43383</v>
      </c>
      <c r="D7405" s="125" t="s">
        <v>258</v>
      </c>
      <c r="E7405" s="126">
        <v>8844</v>
      </c>
      <c r="F7405" s="126"/>
      <c r="G7405" s="126">
        <v>2</v>
      </c>
    </row>
    <row r="7406" spans="3:7" ht="30" x14ac:dyDescent="0.25">
      <c r="C7406" s="124">
        <v>43383</v>
      </c>
      <c r="D7406" s="125" t="s">
        <v>48</v>
      </c>
      <c r="E7406" s="126">
        <v>10194</v>
      </c>
      <c r="F7406" s="126"/>
      <c r="G7406" s="126">
        <v>2000</v>
      </c>
    </row>
    <row r="7407" spans="3:7" ht="30" x14ac:dyDescent="0.25">
      <c r="C7407" s="124">
        <v>43383</v>
      </c>
      <c r="D7407" s="125" t="s">
        <v>51</v>
      </c>
      <c r="E7407" s="126">
        <v>1444</v>
      </c>
      <c r="F7407" s="126"/>
      <c r="G7407" s="126">
        <v>2000</v>
      </c>
    </row>
    <row r="7408" spans="3:7" ht="30" x14ac:dyDescent="0.25">
      <c r="C7408" s="124">
        <v>43383</v>
      </c>
      <c r="D7408" s="125" t="s">
        <v>73</v>
      </c>
      <c r="E7408" s="126">
        <v>912</v>
      </c>
      <c r="F7408" s="126"/>
      <c r="G7408" s="126">
        <v>1</v>
      </c>
    </row>
    <row r="7409" spans="3:7" ht="30" x14ac:dyDescent="0.25">
      <c r="C7409" s="124">
        <v>43383</v>
      </c>
      <c r="D7409" s="125" t="s">
        <v>18</v>
      </c>
      <c r="E7409" s="126">
        <v>726</v>
      </c>
      <c r="F7409" s="126"/>
      <c r="G7409" s="126">
        <v>1</v>
      </c>
    </row>
    <row r="7410" spans="3:7" ht="30" x14ac:dyDescent="0.25">
      <c r="C7410" s="124">
        <v>43383</v>
      </c>
      <c r="D7410" s="125" t="s">
        <v>402</v>
      </c>
      <c r="E7410" s="126">
        <v>2233</v>
      </c>
      <c r="F7410" s="126"/>
      <c r="G7410" s="126">
        <v>1</v>
      </c>
    </row>
    <row r="7411" spans="3:7" ht="30" x14ac:dyDescent="0.25">
      <c r="C7411" s="124">
        <v>43383</v>
      </c>
      <c r="D7411" s="125" t="s">
        <v>266</v>
      </c>
      <c r="E7411" s="126">
        <v>7956</v>
      </c>
      <c r="F7411" s="126"/>
      <c r="G7411" s="126">
        <v>1</v>
      </c>
    </row>
    <row r="7412" spans="3:7" ht="30" x14ac:dyDescent="0.25">
      <c r="C7412" s="124">
        <v>43383</v>
      </c>
      <c r="D7412" s="125" t="s">
        <v>171</v>
      </c>
      <c r="E7412" s="126" t="s">
        <v>172</v>
      </c>
      <c r="F7412" s="126">
        <v>2</v>
      </c>
      <c r="G7412" s="126"/>
    </row>
    <row r="7413" spans="3:7" ht="30" x14ac:dyDescent="0.25">
      <c r="C7413" s="124">
        <v>43383</v>
      </c>
      <c r="D7413" s="125" t="s">
        <v>226</v>
      </c>
      <c r="E7413" s="126" t="s">
        <v>227</v>
      </c>
      <c r="F7413" s="126">
        <v>2</v>
      </c>
      <c r="G7413" s="126"/>
    </row>
    <row r="7414" spans="3:7" ht="30" x14ac:dyDescent="0.25">
      <c r="C7414" s="124">
        <v>43383</v>
      </c>
      <c r="D7414" s="125" t="s">
        <v>178</v>
      </c>
      <c r="E7414" s="126" t="s">
        <v>179</v>
      </c>
      <c r="F7414" s="126">
        <v>4</v>
      </c>
      <c r="G7414" s="126"/>
    </row>
    <row r="7415" spans="3:7" ht="30" x14ac:dyDescent="0.25">
      <c r="C7415" s="124">
        <v>43383</v>
      </c>
      <c r="D7415" s="125" t="s">
        <v>12</v>
      </c>
      <c r="E7415" s="126" t="s">
        <v>13</v>
      </c>
      <c r="F7415" s="126">
        <v>2</v>
      </c>
      <c r="G7415" s="126"/>
    </row>
    <row r="7416" spans="3:7" ht="45" x14ac:dyDescent="0.25">
      <c r="C7416" s="124">
        <v>43383</v>
      </c>
      <c r="D7416" s="125" t="s">
        <v>233</v>
      </c>
      <c r="E7416" s="126">
        <v>4909</v>
      </c>
      <c r="F7416" s="126">
        <v>72</v>
      </c>
      <c r="G7416" s="126"/>
    </row>
    <row r="7417" spans="3:7" ht="45" x14ac:dyDescent="0.25">
      <c r="C7417" s="124">
        <v>43383</v>
      </c>
      <c r="D7417" s="125" t="s">
        <v>290</v>
      </c>
      <c r="E7417" s="126">
        <v>4908</v>
      </c>
      <c r="F7417" s="126">
        <v>36</v>
      </c>
      <c r="G7417" s="126"/>
    </row>
    <row r="7418" spans="3:7" ht="30" x14ac:dyDescent="0.25">
      <c r="C7418" s="124">
        <v>43383</v>
      </c>
      <c r="D7418" s="125" t="s">
        <v>289</v>
      </c>
      <c r="E7418" s="126">
        <v>308</v>
      </c>
      <c r="F7418" s="126">
        <v>6</v>
      </c>
      <c r="G7418" s="126"/>
    </row>
    <row r="7419" spans="3:7" ht="30" x14ac:dyDescent="0.25">
      <c r="C7419" s="124">
        <v>43383</v>
      </c>
      <c r="D7419" s="125" t="s">
        <v>146</v>
      </c>
      <c r="E7419" s="126">
        <v>450</v>
      </c>
      <c r="F7419" s="126"/>
      <c r="G7419" s="126">
        <v>1</v>
      </c>
    </row>
    <row r="7420" spans="3:7" ht="30" x14ac:dyDescent="0.25">
      <c r="C7420" s="124">
        <v>43383</v>
      </c>
      <c r="D7420" s="125" t="s">
        <v>209</v>
      </c>
      <c r="E7420" s="126">
        <v>174</v>
      </c>
      <c r="F7420" s="126"/>
      <c r="G7420" s="126">
        <v>1</v>
      </c>
    </row>
    <row r="7421" spans="3:7" ht="30" x14ac:dyDescent="0.25">
      <c r="C7421" s="124">
        <v>43383</v>
      </c>
      <c r="D7421" s="125" t="s">
        <v>210</v>
      </c>
      <c r="E7421" s="126">
        <v>178</v>
      </c>
      <c r="F7421" s="126">
        <v>15</v>
      </c>
      <c r="G7421" s="126"/>
    </row>
    <row r="7422" spans="3:7" x14ac:dyDescent="0.25">
      <c r="C7422" s="124">
        <v>43383</v>
      </c>
      <c r="D7422" s="125" t="s">
        <v>435</v>
      </c>
      <c r="E7422" s="126">
        <v>4350</v>
      </c>
      <c r="F7422" s="126"/>
      <c r="G7422" s="126">
        <v>1</v>
      </c>
    </row>
    <row r="7423" spans="3:7" ht="60" x14ac:dyDescent="0.25">
      <c r="C7423" s="124">
        <v>43383</v>
      </c>
      <c r="D7423" s="125" t="s">
        <v>72</v>
      </c>
      <c r="E7423" s="126">
        <v>3001</v>
      </c>
      <c r="F7423" s="126"/>
      <c r="G7423" s="126">
        <v>1</v>
      </c>
    </row>
    <row r="7424" spans="3:7" ht="30" x14ac:dyDescent="0.25">
      <c r="C7424" s="124">
        <v>43383</v>
      </c>
      <c r="D7424" s="125" t="s">
        <v>465</v>
      </c>
      <c r="E7424" s="126">
        <v>4787</v>
      </c>
      <c r="F7424" s="126"/>
      <c r="G7424" s="126">
        <v>1</v>
      </c>
    </row>
    <row r="7425" spans="3:7" ht="30" x14ac:dyDescent="0.25">
      <c r="C7425" s="124">
        <v>43383</v>
      </c>
      <c r="D7425" s="125" t="s">
        <v>226</v>
      </c>
      <c r="E7425" s="126" t="s">
        <v>227</v>
      </c>
      <c r="F7425" s="126"/>
      <c r="G7425" s="126">
        <v>1</v>
      </c>
    </row>
    <row r="7426" spans="3:7" x14ac:dyDescent="0.25">
      <c r="C7426" s="124">
        <v>43383</v>
      </c>
      <c r="D7426" s="125" t="s">
        <v>83</v>
      </c>
      <c r="E7426" s="126">
        <v>842</v>
      </c>
      <c r="F7426" s="126"/>
      <c r="G7426" s="126">
        <v>2</v>
      </c>
    </row>
    <row r="7427" spans="3:7" ht="30" x14ac:dyDescent="0.25">
      <c r="C7427" s="124">
        <v>43383</v>
      </c>
      <c r="D7427" s="125" t="s">
        <v>126</v>
      </c>
      <c r="E7427" s="126">
        <v>4738</v>
      </c>
      <c r="F7427" s="126"/>
      <c r="G7427" s="126">
        <v>1</v>
      </c>
    </row>
    <row r="7428" spans="3:7" ht="30" x14ac:dyDescent="0.25">
      <c r="C7428" s="124">
        <v>43383</v>
      </c>
      <c r="D7428" s="125" t="s">
        <v>271</v>
      </c>
      <c r="E7428" s="126">
        <v>3625</v>
      </c>
      <c r="F7428" s="126"/>
      <c r="G7428" s="126">
        <v>6</v>
      </c>
    </row>
    <row r="7429" spans="3:7" ht="30" x14ac:dyDescent="0.25">
      <c r="C7429" s="124">
        <v>43383</v>
      </c>
      <c r="D7429" s="125" t="s">
        <v>212</v>
      </c>
      <c r="E7429" s="126">
        <v>1298</v>
      </c>
      <c r="F7429" s="126"/>
      <c r="G7429" s="126">
        <v>1</v>
      </c>
    </row>
    <row r="7430" spans="3:7" x14ac:dyDescent="0.25">
      <c r="C7430" s="124">
        <v>43383</v>
      </c>
      <c r="D7430" s="125" t="s">
        <v>27</v>
      </c>
      <c r="E7430" s="126">
        <v>537</v>
      </c>
      <c r="F7430" s="126"/>
      <c r="G7430" s="126">
        <v>1</v>
      </c>
    </row>
    <row r="7431" spans="3:7" ht="45" x14ac:dyDescent="0.25">
      <c r="C7431" s="124">
        <v>43383</v>
      </c>
      <c r="D7431" s="125" t="s">
        <v>29</v>
      </c>
      <c r="E7431" s="126">
        <v>610</v>
      </c>
      <c r="F7431" s="126"/>
      <c r="G7431" s="126">
        <v>1</v>
      </c>
    </row>
    <row r="7432" spans="3:7" ht="30" x14ac:dyDescent="0.25">
      <c r="C7432" s="124">
        <v>43383</v>
      </c>
      <c r="D7432" s="125" t="s">
        <v>238</v>
      </c>
      <c r="E7432" s="126">
        <v>4519</v>
      </c>
      <c r="F7432" s="126"/>
      <c r="G7432" s="126">
        <v>1</v>
      </c>
    </row>
    <row r="7433" spans="3:7" ht="30" x14ac:dyDescent="0.25">
      <c r="C7433" s="124">
        <v>43383</v>
      </c>
      <c r="D7433" s="125" t="s">
        <v>240</v>
      </c>
      <c r="E7433" s="126">
        <v>4520</v>
      </c>
      <c r="F7433" s="126"/>
      <c r="G7433" s="126">
        <v>1</v>
      </c>
    </row>
    <row r="7434" spans="3:7" ht="45" x14ac:dyDescent="0.25">
      <c r="C7434" s="124">
        <v>43383</v>
      </c>
      <c r="D7434" s="125" t="s">
        <v>55</v>
      </c>
      <c r="E7434" s="126">
        <v>8385</v>
      </c>
      <c r="F7434" s="126"/>
      <c r="G7434" s="126">
        <v>1</v>
      </c>
    </row>
    <row r="7435" spans="3:7" ht="30" x14ac:dyDescent="0.25">
      <c r="C7435" s="124">
        <v>43383</v>
      </c>
      <c r="D7435" s="125" t="s">
        <v>24</v>
      </c>
      <c r="E7435" s="126">
        <v>7087</v>
      </c>
      <c r="F7435" s="126"/>
      <c r="G7435" s="126">
        <v>1</v>
      </c>
    </row>
    <row r="7436" spans="3:7" ht="30" x14ac:dyDescent="0.25">
      <c r="C7436" s="124">
        <v>43383</v>
      </c>
      <c r="D7436" s="125" t="s">
        <v>57</v>
      </c>
      <c r="E7436" s="126">
        <v>8825</v>
      </c>
      <c r="F7436" s="126"/>
      <c r="G7436" s="126">
        <v>1</v>
      </c>
    </row>
    <row r="7437" spans="3:7" x14ac:dyDescent="0.25">
      <c r="C7437" s="124">
        <v>43383</v>
      </c>
      <c r="D7437" s="125" t="s">
        <v>8</v>
      </c>
      <c r="E7437" s="126">
        <v>7094</v>
      </c>
      <c r="F7437" s="126"/>
      <c r="G7437" s="126">
        <v>1</v>
      </c>
    </row>
    <row r="7438" spans="3:7" ht="30" x14ac:dyDescent="0.25">
      <c r="C7438" s="124">
        <v>43383</v>
      </c>
      <c r="D7438" s="125" t="s">
        <v>518</v>
      </c>
      <c r="E7438" s="126">
        <v>7085</v>
      </c>
      <c r="F7438" s="126"/>
      <c r="G7438" s="126">
        <v>4</v>
      </c>
    </row>
    <row r="7439" spans="3:7" ht="30" x14ac:dyDescent="0.25">
      <c r="C7439" s="124">
        <v>43383</v>
      </c>
      <c r="D7439" s="125" t="s">
        <v>54</v>
      </c>
      <c r="E7439" s="126">
        <v>7825</v>
      </c>
      <c r="F7439" s="126"/>
      <c r="G7439" s="126">
        <v>1</v>
      </c>
    </row>
    <row r="7440" spans="3:7" ht="30" x14ac:dyDescent="0.25">
      <c r="C7440" s="124">
        <v>43383</v>
      </c>
      <c r="D7440" s="125" t="s">
        <v>25</v>
      </c>
      <c r="E7440" s="126">
        <v>238</v>
      </c>
      <c r="F7440" s="126"/>
      <c r="G7440" s="126">
        <v>250</v>
      </c>
    </row>
    <row r="7441" spans="3:7" ht="30" x14ac:dyDescent="0.25">
      <c r="C7441" s="124">
        <v>43383</v>
      </c>
      <c r="D7441" s="125" t="s">
        <v>32</v>
      </c>
      <c r="E7441" s="126">
        <v>4523</v>
      </c>
      <c r="F7441" s="126"/>
      <c r="G7441" s="126">
        <v>10</v>
      </c>
    </row>
    <row r="7442" spans="3:7" ht="30" x14ac:dyDescent="0.25">
      <c r="C7442" s="124">
        <v>43383</v>
      </c>
      <c r="D7442" s="125" t="s">
        <v>167</v>
      </c>
      <c r="E7442" s="126">
        <v>1587</v>
      </c>
      <c r="F7442" s="126"/>
      <c r="G7442" s="126">
        <v>2</v>
      </c>
    </row>
    <row r="7443" spans="3:7" ht="45" x14ac:dyDescent="0.25">
      <c r="C7443" s="124">
        <v>43383</v>
      </c>
      <c r="D7443" s="125" t="s">
        <v>26</v>
      </c>
      <c r="E7443" s="126">
        <v>476</v>
      </c>
      <c r="F7443" s="126"/>
      <c r="G7443" s="126">
        <v>4</v>
      </c>
    </row>
    <row r="7444" spans="3:7" ht="30" x14ac:dyDescent="0.25">
      <c r="C7444" s="124">
        <v>43383</v>
      </c>
      <c r="D7444" s="125" t="s">
        <v>5</v>
      </c>
      <c r="E7444" s="126">
        <v>1445</v>
      </c>
      <c r="F7444" s="126"/>
      <c r="G7444" s="126">
        <v>100</v>
      </c>
    </row>
    <row r="7445" spans="3:7" ht="45" x14ac:dyDescent="0.25">
      <c r="C7445" s="124">
        <v>43383</v>
      </c>
      <c r="D7445" s="125" t="s">
        <v>64</v>
      </c>
      <c r="E7445" s="126">
        <v>7623</v>
      </c>
      <c r="F7445" s="126"/>
      <c r="G7445" s="126">
        <v>6</v>
      </c>
    </row>
    <row r="7446" spans="3:7" ht="30" x14ac:dyDescent="0.25">
      <c r="C7446" s="124">
        <v>43383</v>
      </c>
      <c r="D7446" s="125" t="s">
        <v>219</v>
      </c>
      <c r="E7446" s="126">
        <v>980</v>
      </c>
      <c r="F7446" s="126"/>
      <c r="G7446" s="126">
        <v>50</v>
      </c>
    </row>
    <row r="7447" spans="3:7" ht="30" x14ac:dyDescent="0.25">
      <c r="C7447" s="124">
        <v>43383</v>
      </c>
      <c r="D7447" s="125" t="s">
        <v>220</v>
      </c>
      <c r="E7447" s="126">
        <v>979</v>
      </c>
      <c r="F7447" s="126"/>
      <c r="G7447" s="126">
        <v>50</v>
      </c>
    </row>
    <row r="7448" spans="3:7" x14ac:dyDescent="0.25">
      <c r="C7448" s="124">
        <v>43383</v>
      </c>
      <c r="D7448" s="125" t="s">
        <v>169</v>
      </c>
      <c r="E7448" s="126">
        <v>3104</v>
      </c>
      <c r="F7448" s="126"/>
      <c r="G7448" s="126">
        <v>1</v>
      </c>
    </row>
    <row r="7449" spans="3:7" ht="45" x14ac:dyDescent="0.25">
      <c r="C7449" s="124">
        <v>43383</v>
      </c>
      <c r="D7449" s="125" t="s">
        <v>35</v>
      </c>
      <c r="E7449" s="126">
        <v>4911</v>
      </c>
      <c r="F7449" s="126"/>
      <c r="G7449" s="126">
        <v>1</v>
      </c>
    </row>
    <row r="7450" spans="3:7" ht="45" x14ac:dyDescent="0.25">
      <c r="C7450" s="124">
        <v>43383</v>
      </c>
      <c r="D7450" s="125" t="s">
        <v>35</v>
      </c>
      <c r="E7450" s="126">
        <v>4911</v>
      </c>
      <c r="F7450" s="126"/>
      <c r="G7450" s="126">
        <v>1</v>
      </c>
    </row>
    <row r="7451" spans="3:7" ht="30" x14ac:dyDescent="0.25">
      <c r="C7451" s="124">
        <v>43383</v>
      </c>
      <c r="D7451" s="125" t="s">
        <v>301</v>
      </c>
      <c r="E7451" s="126" t="s">
        <v>302</v>
      </c>
      <c r="F7451" s="126"/>
      <c r="G7451" s="126">
        <v>1</v>
      </c>
    </row>
    <row r="7452" spans="3:7" ht="30" x14ac:dyDescent="0.25">
      <c r="C7452" s="124">
        <v>43382</v>
      </c>
      <c r="D7452" s="125" t="s">
        <v>58</v>
      </c>
      <c r="E7452" s="126">
        <v>8824</v>
      </c>
      <c r="F7452" s="126"/>
      <c r="G7452" s="126">
        <v>10</v>
      </c>
    </row>
    <row r="7453" spans="3:7" ht="30" x14ac:dyDescent="0.25">
      <c r="C7453" s="124">
        <v>43382</v>
      </c>
      <c r="D7453" s="125" t="s">
        <v>538</v>
      </c>
      <c r="E7453" s="126" t="s">
        <v>539</v>
      </c>
      <c r="F7453" s="126"/>
      <c r="G7453" s="126">
        <v>1</v>
      </c>
    </row>
    <row r="7454" spans="3:7" ht="30" x14ac:dyDescent="0.25">
      <c r="C7454" s="124">
        <v>43382</v>
      </c>
      <c r="D7454" s="125" t="s">
        <v>18</v>
      </c>
      <c r="E7454" s="126">
        <v>726</v>
      </c>
      <c r="F7454" s="126"/>
      <c r="G7454" s="126">
        <v>1</v>
      </c>
    </row>
    <row r="7455" spans="3:7" ht="30" x14ac:dyDescent="0.25">
      <c r="C7455" s="124">
        <v>43382</v>
      </c>
      <c r="D7455" s="125" t="s">
        <v>108</v>
      </c>
      <c r="E7455" s="126" t="s">
        <v>109</v>
      </c>
      <c r="F7455" s="126"/>
      <c r="G7455" s="126">
        <v>1</v>
      </c>
    </row>
    <row r="7456" spans="3:7" ht="30" x14ac:dyDescent="0.25">
      <c r="C7456" s="124">
        <v>43382</v>
      </c>
      <c r="D7456" s="125" t="s">
        <v>66</v>
      </c>
      <c r="E7456" s="126">
        <v>2234</v>
      </c>
      <c r="F7456" s="126"/>
      <c r="G7456" s="126">
        <v>1</v>
      </c>
    </row>
    <row r="7457" spans="3:7" ht="45" x14ac:dyDescent="0.25">
      <c r="C7457" s="124">
        <v>43382</v>
      </c>
      <c r="D7457" s="125" t="s">
        <v>161</v>
      </c>
      <c r="E7457" s="126">
        <v>588</v>
      </c>
      <c r="F7457" s="126"/>
      <c r="G7457" s="126">
        <v>1</v>
      </c>
    </row>
    <row r="7458" spans="3:7" ht="45" x14ac:dyDescent="0.25">
      <c r="C7458" s="124">
        <v>43382</v>
      </c>
      <c r="D7458" s="125" t="s">
        <v>221</v>
      </c>
      <c r="E7458" s="126">
        <v>4907</v>
      </c>
      <c r="F7458" s="126"/>
      <c r="G7458" s="126">
        <v>1</v>
      </c>
    </row>
    <row r="7459" spans="3:7" ht="45" x14ac:dyDescent="0.25">
      <c r="C7459" s="124">
        <v>43382</v>
      </c>
      <c r="D7459" s="125" t="s">
        <v>260</v>
      </c>
      <c r="E7459" s="126">
        <v>5679</v>
      </c>
      <c r="F7459" s="126"/>
      <c r="G7459" s="126">
        <v>60</v>
      </c>
    </row>
    <row r="7460" spans="3:7" ht="45" x14ac:dyDescent="0.25">
      <c r="C7460" s="124">
        <v>43382</v>
      </c>
      <c r="D7460" s="125" t="s">
        <v>350</v>
      </c>
      <c r="E7460" s="126">
        <v>5678</v>
      </c>
      <c r="F7460" s="126">
        <v>100</v>
      </c>
      <c r="G7460" s="126"/>
    </row>
    <row r="7461" spans="3:7" ht="30" x14ac:dyDescent="0.25">
      <c r="C7461" s="124">
        <v>43382</v>
      </c>
      <c r="D7461" s="125" t="s">
        <v>291</v>
      </c>
      <c r="E7461" s="126">
        <v>579</v>
      </c>
      <c r="F7461" s="126">
        <v>10</v>
      </c>
      <c r="G7461" s="126"/>
    </row>
    <row r="7462" spans="3:7" ht="30" x14ac:dyDescent="0.25">
      <c r="C7462" s="124">
        <v>43382</v>
      </c>
      <c r="D7462" s="125" t="s">
        <v>339</v>
      </c>
      <c r="E7462" s="126">
        <v>1584</v>
      </c>
      <c r="F7462" s="126">
        <v>1</v>
      </c>
      <c r="G7462" s="126"/>
    </row>
    <row r="7463" spans="3:7" ht="60" x14ac:dyDescent="0.25">
      <c r="C7463" s="124">
        <v>43382</v>
      </c>
      <c r="D7463" s="125" t="s">
        <v>68</v>
      </c>
      <c r="E7463" s="126">
        <v>9526</v>
      </c>
      <c r="F7463" s="126"/>
      <c r="G7463" s="126">
        <v>20</v>
      </c>
    </row>
    <row r="7464" spans="3:7" ht="45" x14ac:dyDescent="0.25">
      <c r="C7464" s="124">
        <v>43382</v>
      </c>
      <c r="D7464" s="125" t="s">
        <v>349</v>
      </c>
      <c r="E7464" s="126">
        <v>821</v>
      </c>
      <c r="F7464" s="126"/>
      <c r="G7464" s="126">
        <v>1</v>
      </c>
    </row>
    <row r="7465" spans="3:7" ht="45" x14ac:dyDescent="0.25">
      <c r="C7465" s="124">
        <v>43382</v>
      </c>
      <c r="D7465" s="125" t="s">
        <v>69</v>
      </c>
      <c r="E7465" s="126">
        <v>9527</v>
      </c>
      <c r="F7465" s="126"/>
      <c r="G7465" s="126">
        <v>25</v>
      </c>
    </row>
    <row r="7466" spans="3:7" ht="30" x14ac:dyDescent="0.25">
      <c r="C7466" s="124">
        <v>43382</v>
      </c>
      <c r="D7466" s="125" t="s">
        <v>157</v>
      </c>
      <c r="E7466" s="126">
        <v>918</v>
      </c>
      <c r="F7466" s="126"/>
      <c r="G7466" s="126">
        <v>10</v>
      </c>
    </row>
    <row r="7467" spans="3:7" ht="30" x14ac:dyDescent="0.25">
      <c r="C7467" s="124">
        <v>43382</v>
      </c>
      <c r="D7467" s="125" t="s">
        <v>66</v>
      </c>
      <c r="E7467" s="126">
        <v>2234</v>
      </c>
      <c r="F7467" s="126"/>
      <c r="G7467" s="126">
        <v>10</v>
      </c>
    </row>
    <row r="7468" spans="3:7" ht="60" x14ac:dyDescent="0.25">
      <c r="C7468" s="124">
        <v>43382</v>
      </c>
      <c r="D7468" s="125" t="s">
        <v>81</v>
      </c>
      <c r="E7468" s="126">
        <v>8957</v>
      </c>
      <c r="F7468" s="126"/>
      <c r="G7468" s="126">
        <v>3</v>
      </c>
    </row>
    <row r="7469" spans="3:7" ht="30" x14ac:dyDescent="0.25">
      <c r="C7469" s="124">
        <v>43382</v>
      </c>
      <c r="D7469" s="125" t="s">
        <v>271</v>
      </c>
      <c r="E7469" s="126">
        <v>3625</v>
      </c>
      <c r="F7469" s="126"/>
      <c r="G7469" s="126">
        <v>1</v>
      </c>
    </row>
    <row r="7470" spans="3:7" ht="45" x14ac:dyDescent="0.25">
      <c r="C7470" s="124">
        <v>43382</v>
      </c>
      <c r="D7470" s="125" t="s">
        <v>260</v>
      </c>
      <c r="E7470" s="126">
        <v>5679</v>
      </c>
      <c r="F7470" s="126"/>
      <c r="G7470" s="126">
        <v>40</v>
      </c>
    </row>
    <row r="7471" spans="3:7" ht="60" x14ac:dyDescent="0.25">
      <c r="C7471" s="124">
        <v>43382</v>
      </c>
      <c r="D7471" s="125" t="s">
        <v>10</v>
      </c>
      <c r="E7471" s="126">
        <v>892</v>
      </c>
      <c r="F7471" s="126"/>
      <c r="G7471" s="126">
        <v>5</v>
      </c>
    </row>
    <row r="7472" spans="3:7" ht="45" x14ac:dyDescent="0.25">
      <c r="C7472" s="124">
        <v>43382</v>
      </c>
      <c r="D7472" s="125" t="s">
        <v>61</v>
      </c>
      <c r="E7472" s="126">
        <v>874</v>
      </c>
      <c r="F7472" s="126"/>
      <c r="G7472" s="126">
        <v>5</v>
      </c>
    </row>
    <row r="7473" spans="3:7" ht="30" x14ac:dyDescent="0.25">
      <c r="C7473" s="124">
        <v>43382</v>
      </c>
      <c r="D7473" s="125" t="s">
        <v>77</v>
      </c>
      <c r="E7473" s="126">
        <v>1428</v>
      </c>
      <c r="F7473" s="126"/>
      <c r="G7473" s="126">
        <v>4</v>
      </c>
    </row>
    <row r="7474" spans="3:7" ht="30" x14ac:dyDescent="0.25">
      <c r="C7474" s="124">
        <v>43382</v>
      </c>
      <c r="D7474" s="125" t="s">
        <v>54</v>
      </c>
      <c r="E7474" s="126">
        <v>7825</v>
      </c>
      <c r="F7474" s="126"/>
      <c r="G7474" s="126">
        <v>1</v>
      </c>
    </row>
    <row r="7475" spans="3:7" ht="45" x14ac:dyDescent="0.25">
      <c r="C7475" s="124">
        <v>43382</v>
      </c>
      <c r="D7475" s="125" t="s">
        <v>41</v>
      </c>
      <c r="E7475" s="126">
        <v>765</v>
      </c>
      <c r="F7475" s="126"/>
      <c r="G7475" s="126">
        <v>2</v>
      </c>
    </row>
    <row r="7476" spans="3:7" ht="30" x14ac:dyDescent="0.25">
      <c r="C7476" s="124">
        <v>43382</v>
      </c>
      <c r="D7476" s="125" t="s">
        <v>21</v>
      </c>
      <c r="E7476" s="126">
        <v>4864</v>
      </c>
      <c r="F7476" s="126"/>
      <c r="G7476" s="126">
        <v>1</v>
      </c>
    </row>
    <row r="7477" spans="3:7" x14ac:dyDescent="0.25">
      <c r="C7477" s="124">
        <v>43382</v>
      </c>
      <c r="D7477" s="125" t="s">
        <v>230</v>
      </c>
      <c r="E7477" s="126">
        <v>7359</v>
      </c>
      <c r="F7477" s="126"/>
      <c r="G7477" s="126">
        <v>3</v>
      </c>
    </row>
    <row r="7478" spans="3:7" ht="45" x14ac:dyDescent="0.25">
      <c r="C7478" s="124">
        <v>43382</v>
      </c>
      <c r="D7478" s="125" t="s">
        <v>232</v>
      </c>
      <c r="E7478" s="126">
        <v>332</v>
      </c>
      <c r="F7478" s="126"/>
      <c r="G7478" s="126">
        <v>7</v>
      </c>
    </row>
    <row r="7479" spans="3:7" ht="45" x14ac:dyDescent="0.25">
      <c r="C7479" s="124">
        <v>43382</v>
      </c>
      <c r="D7479" s="125" t="s">
        <v>232</v>
      </c>
      <c r="E7479" s="126">
        <v>332</v>
      </c>
      <c r="F7479" s="126">
        <v>13</v>
      </c>
      <c r="G7479" s="126"/>
    </row>
    <row r="7480" spans="3:7" ht="30" x14ac:dyDescent="0.25">
      <c r="C7480" s="124">
        <v>43382</v>
      </c>
      <c r="D7480" s="125" t="s">
        <v>21</v>
      </c>
      <c r="E7480" s="126">
        <v>4864</v>
      </c>
      <c r="F7480" s="126"/>
      <c r="G7480" s="126">
        <v>1</v>
      </c>
    </row>
    <row r="7481" spans="3:7" ht="30" x14ac:dyDescent="0.25">
      <c r="C7481" s="124">
        <v>43382</v>
      </c>
      <c r="D7481" s="125" t="s">
        <v>158</v>
      </c>
      <c r="E7481" s="126">
        <v>917</v>
      </c>
      <c r="F7481" s="126"/>
      <c r="G7481" s="126">
        <v>1</v>
      </c>
    </row>
    <row r="7482" spans="3:7" ht="30" x14ac:dyDescent="0.25">
      <c r="C7482" s="124">
        <v>43382</v>
      </c>
      <c r="D7482" s="125" t="s">
        <v>126</v>
      </c>
      <c r="E7482" s="126">
        <v>4738</v>
      </c>
      <c r="F7482" s="126"/>
      <c r="G7482" s="126">
        <v>1</v>
      </c>
    </row>
    <row r="7483" spans="3:7" ht="30" x14ac:dyDescent="0.25">
      <c r="C7483" s="124">
        <v>43382</v>
      </c>
      <c r="D7483" s="125" t="s">
        <v>73</v>
      </c>
      <c r="E7483" s="126">
        <v>912</v>
      </c>
      <c r="F7483" s="126"/>
      <c r="G7483" s="126">
        <v>1</v>
      </c>
    </row>
    <row r="7484" spans="3:7" ht="30" x14ac:dyDescent="0.25">
      <c r="C7484" s="124">
        <v>43382</v>
      </c>
      <c r="D7484" s="125" t="s">
        <v>437</v>
      </c>
      <c r="E7484" s="126">
        <v>433</v>
      </c>
      <c r="F7484" s="126"/>
      <c r="G7484" s="126">
        <v>2</v>
      </c>
    </row>
    <row r="7485" spans="3:7" ht="45" x14ac:dyDescent="0.25">
      <c r="C7485" s="124">
        <v>43382</v>
      </c>
      <c r="D7485" s="125" t="s">
        <v>89</v>
      </c>
      <c r="E7485" s="126">
        <v>155</v>
      </c>
      <c r="F7485" s="126"/>
      <c r="G7485" s="126">
        <v>1</v>
      </c>
    </row>
    <row r="7486" spans="3:7" ht="30" x14ac:dyDescent="0.25">
      <c r="C7486" s="124">
        <v>43382</v>
      </c>
      <c r="D7486" s="125" t="s">
        <v>48</v>
      </c>
      <c r="E7486" s="126">
        <v>10194</v>
      </c>
      <c r="F7486" s="126"/>
      <c r="G7486" s="126">
        <v>100</v>
      </c>
    </row>
    <row r="7487" spans="3:7" ht="30" x14ac:dyDescent="0.25">
      <c r="C7487" s="124">
        <v>43382</v>
      </c>
      <c r="D7487" s="125" t="s">
        <v>255</v>
      </c>
      <c r="E7487" s="126">
        <v>1002</v>
      </c>
      <c r="F7487" s="126"/>
      <c r="G7487" s="126">
        <v>1</v>
      </c>
    </row>
    <row r="7488" spans="3:7" ht="45" x14ac:dyDescent="0.25">
      <c r="C7488" s="124">
        <v>43382</v>
      </c>
      <c r="D7488" s="125" t="s">
        <v>89</v>
      </c>
      <c r="E7488" s="126">
        <v>155</v>
      </c>
      <c r="F7488" s="126"/>
      <c r="G7488" s="126">
        <v>1</v>
      </c>
    </row>
    <row r="7489" spans="3:7" ht="30" x14ac:dyDescent="0.25">
      <c r="C7489" s="124">
        <v>43382</v>
      </c>
      <c r="D7489" s="125" t="s">
        <v>469</v>
      </c>
      <c r="E7489" s="126">
        <v>372</v>
      </c>
      <c r="F7489" s="126"/>
      <c r="G7489" s="126">
        <v>50</v>
      </c>
    </row>
    <row r="7490" spans="3:7" ht="30" x14ac:dyDescent="0.25">
      <c r="C7490" s="124">
        <v>43382</v>
      </c>
      <c r="D7490" s="125" t="s">
        <v>470</v>
      </c>
      <c r="E7490" s="126">
        <v>5120</v>
      </c>
      <c r="F7490" s="126"/>
      <c r="G7490" s="126">
        <v>400</v>
      </c>
    </row>
    <row r="7491" spans="3:7" x14ac:dyDescent="0.25">
      <c r="C7491" s="124">
        <v>43382</v>
      </c>
      <c r="D7491" s="125" t="s">
        <v>472</v>
      </c>
      <c r="E7491" s="126">
        <v>4916</v>
      </c>
      <c r="F7491" s="126"/>
      <c r="G7491" s="126">
        <v>30</v>
      </c>
    </row>
    <row r="7492" spans="3:7" ht="30" x14ac:dyDescent="0.25">
      <c r="C7492" s="124">
        <v>43382</v>
      </c>
      <c r="D7492" s="125" t="s">
        <v>463</v>
      </c>
      <c r="E7492" s="126">
        <v>4388</v>
      </c>
      <c r="F7492" s="126"/>
      <c r="G7492" s="126">
        <v>30</v>
      </c>
    </row>
    <row r="7493" spans="3:7" ht="30" x14ac:dyDescent="0.25">
      <c r="C7493" s="124">
        <v>43382</v>
      </c>
      <c r="D7493" s="125" t="s">
        <v>473</v>
      </c>
      <c r="E7493" s="126">
        <v>367</v>
      </c>
      <c r="F7493" s="126"/>
      <c r="G7493" s="126">
        <v>30</v>
      </c>
    </row>
    <row r="7494" spans="3:7" x14ac:dyDescent="0.25">
      <c r="C7494" s="124">
        <v>43382</v>
      </c>
      <c r="D7494" s="125" t="s">
        <v>474</v>
      </c>
      <c r="E7494" s="126">
        <v>365</v>
      </c>
      <c r="F7494" s="126"/>
      <c r="G7494" s="126">
        <v>40</v>
      </c>
    </row>
    <row r="7495" spans="3:7" x14ac:dyDescent="0.25">
      <c r="C7495" s="124">
        <v>43382</v>
      </c>
      <c r="D7495" s="125" t="s">
        <v>503</v>
      </c>
      <c r="E7495" s="126">
        <v>366</v>
      </c>
      <c r="F7495" s="126"/>
      <c r="G7495" s="126">
        <v>60</v>
      </c>
    </row>
    <row r="7496" spans="3:7" ht="45" x14ac:dyDescent="0.25">
      <c r="C7496" s="124">
        <v>43382</v>
      </c>
      <c r="D7496" s="125" t="s">
        <v>253</v>
      </c>
      <c r="E7496" s="126">
        <v>482</v>
      </c>
      <c r="F7496" s="126"/>
      <c r="G7496" s="126">
        <v>1</v>
      </c>
    </row>
    <row r="7497" spans="3:7" ht="45" x14ac:dyDescent="0.25">
      <c r="C7497" s="124">
        <v>43382</v>
      </c>
      <c r="D7497" s="125" t="s">
        <v>260</v>
      </c>
      <c r="E7497" s="126">
        <v>5679</v>
      </c>
      <c r="F7497" s="126"/>
      <c r="G7497" s="126">
        <v>20</v>
      </c>
    </row>
    <row r="7498" spans="3:7" ht="60" x14ac:dyDescent="0.25">
      <c r="C7498" s="124">
        <v>43381</v>
      </c>
      <c r="D7498" s="125" t="s">
        <v>81</v>
      </c>
      <c r="E7498" s="126">
        <v>8957</v>
      </c>
      <c r="F7498" s="126"/>
      <c r="G7498" s="126">
        <v>1</v>
      </c>
    </row>
    <row r="7499" spans="3:7" ht="45" x14ac:dyDescent="0.25">
      <c r="C7499" s="124">
        <v>43381</v>
      </c>
      <c r="D7499" s="125" t="s">
        <v>70</v>
      </c>
      <c r="E7499" s="126">
        <v>5112</v>
      </c>
      <c r="F7499" s="126"/>
      <c r="G7499" s="126">
        <v>1</v>
      </c>
    </row>
    <row r="7500" spans="3:7" ht="30" x14ac:dyDescent="0.25">
      <c r="C7500" s="124">
        <v>43381</v>
      </c>
      <c r="D7500" s="125" t="s">
        <v>569</v>
      </c>
      <c r="E7500" s="126" t="s">
        <v>570</v>
      </c>
      <c r="F7500" s="126"/>
      <c r="G7500" s="126">
        <v>1</v>
      </c>
    </row>
    <row r="7501" spans="3:7" ht="30" x14ac:dyDescent="0.25">
      <c r="C7501" s="124">
        <v>43381</v>
      </c>
      <c r="D7501" s="125" t="s">
        <v>301</v>
      </c>
      <c r="E7501" s="126" t="s">
        <v>302</v>
      </c>
      <c r="F7501" s="126">
        <v>1</v>
      </c>
      <c r="G7501" s="126"/>
    </row>
    <row r="7502" spans="3:7" x14ac:dyDescent="0.25">
      <c r="C7502" s="124">
        <v>43381</v>
      </c>
      <c r="D7502" s="125" t="s">
        <v>201</v>
      </c>
      <c r="E7502" s="126">
        <v>8764</v>
      </c>
      <c r="F7502" s="126"/>
      <c r="G7502" s="126">
        <v>1</v>
      </c>
    </row>
    <row r="7503" spans="3:7" x14ac:dyDescent="0.25">
      <c r="C7503" s="124">
        <v>43381</v>
      </c>
      <c r="D7503" s="125" t="s">
        <v>83</v>
      </c>
      <c r="E7503" s="126">
        <v>842</v>
      </c>
      <c r="F7503" s="126"/>
      <c r="G7503" s="126">
        <v>2</v>
      </c>
    </row>
    <row r="7504" spans="3:7" ht="30" x14ac:dyDescent="0.25">
      <c r="C7504" s="124">
        <v>43381</v>
      </c>
      <c r="D7504" s="125" t="s">
        <v>636</v>
      </c>
      <c r="E7504" s="126" t="s">
        <v>592</v>
      </c>
      <c r="F7504" s="126"/>
      <c r="G7504" s="126">
        <v>1</v>
      </c>
    </row>
    <row r="7505" spans="3:7" ht="45" x14ac:dyDescent="0.25">
      <c r="C7505" s="124">
        <v>43381</v>
      </c>
      <c r="D7505" s="125" t="s">
        <v>638</v>
      </c>
      <c r="E7505" s="126">
        <v>11153</v>
      </c>
      <c r="F7505" s="126">
        <v>5</v>
      </c>
      <c r="G7505" s="126"/>
    </row>
    <row r="7506" spans="3:7" ht="30" x14ac:dyDescent="0.25">
      <c r="C7506" s="124">
        <v>43381</v>
      </c>
      <c r="D7506" s="125" t="s">
        <v>22</v>
      </c>
      <c r="E7506" s="126">
        <v>4330</v>
      </c>
      <c r="F7506" s="126"/>
      <c r="G7506" s="126">
        <v>2</v>
      </c>
    </row>
    <row r="7507" spans="3:7" ht="75" x14ac:dyDescent="0.25">
      <c r="C7507" s="124">
        <v>43381</v>
      </c>
      <c r="D7507" s="125" t="s">
        <v>85</v>
      </c>
      <c r="E7507" s="126">
        <v>728</v>
      </c>
      <c r="F7507" s="126"/>
      <c r="G7507" s="126">
        <v>1</v>
      </c>
    </row>
    <row r="7508" spans="3:7" ht="60" x14ac:dyDescent="0.25">
      <c r="C7508" s="124">
        <v>43381</v>
      </c>
      <c r="D7508" s="125" t="s">
        <v>95</v>
      </c>
      <c r="E7508" s="126">
        <v>305</v>
      </c>
      <c r="F7508" s="126"/>
      <c r="G7508" s="126">
        <v>25</v>
      </c>
    </row>
    <row r="7509" spans="3:7" x14ac:dyDescent="0.25">
      <c r="C7509" s="124">
        <v>43381</v>
      </c>
      <c r="D7509" s="125" t="s">
        <v>103</v>
      </c>
      <c r="E7509" s="126">
        <v>7366</v>
      </c>
      <c r="F7509" s="126"/>
      <c r="G7509" s="126">
        <v>5</v>
      </c>
    </row>
    <row r="7510" spans="3:7" x14ac:dyDescent="0.25">
      <c r="C7510" s="124">
        <v>43381</v>
      </c>
      <c r="D7510" s="125" t="s">
        <v>201</v>
      </c>
      <c r="E7510" s="126">
        <v>8764</v>
      </c>
      <c r="F7510" s="126"/>
      <c r="G7510" s="126">
        <v>2</v>
      </c>
    </row>
    <row r="7511" spans="3:7" ht="45" x14ac:dyDescent="0.25">
      <c r="C7511" s="124">
        <v>43381</v>
      </c>
      <c r="D7511" s="125" t="s">
        <v>35</v>
      </c>
      <c r="E7511" s="126">
        <v>4911</v>
      </c>
      <c r="F7511" s="126"/>
      <c r="G7511" s="126">
        <v>12</v>
      </c>
    </row>
    <row r="7512" spans="3:7" ht="45" x14ac:dyDescent="0.25">
      <c r="C7512" s="124">
        <v>43381</v>
      </c>
      <c r="D7512" s="125" t="s">
        <v>188</v>
      </c>
      <c r="E7512" s="126">
        <v>4910</v>
      </c>
      <c r="F7512" s="126"/>
      <c r="G7512" s="126">
        <v>12</v>
      </c>
    </row>
    <row r="7513" spans="3:7" ht="30" x14ac:dyDescent="0.25">
      <c r="C7513" s="124">
        <v>43381</v>
      </c>
      <c r="D7513" s="125" t="s">
        <v>216</v>
      </c>
      <c r="E7513" s="126">
        <v>189</v>
      </c>
      <c r="F7513" s="126"/>
      <c r="G7513" s="126">
        <v>50</v>
      </c>
    </row>
    <row r="7514" spans="3:7" ht="30" x14ac:dyDescent="0.25">
      <c r="C7514" s="124">
        <v>43381</v>
      </c>
      <c r="D7514" s="125" t="s">
        <v>44</v>
      </c>
      <c r="E7514" s="126">
        <v>188</v>
      </c>
      <c r="F7514" s="126"/>
      <c r="G7514" s="126">
        <v>50</v>
      </c>
    </row>
    <row r="7515" spans="3:7" ht="30" x14ac:dyDescent="0.25">
      <c r="C7515" s="124">
        <v>43381</v>
      </c>
      <c r="D7515" s="125" t="s">
        <v>42</v>
      </c>
      <c r="E7515" s="126">
        <v>187</v>
      </c>
      <c r="F7515" s="126"/>
      <c r="G7515" s="126">
        <v>50</v>
      </c>
    </row>
    <row r="7516" spans="3:7" ht="30" x14ac:dyDescent="0.25">
      <c r="C7516" s="124">
        <v>43381</v>
      </c>
      <c r="D7516" s="125" t="s">
        <v>219</v>
      </c>
      <c r="E7516" s="126">
        <v>980</v>
      </c>
      <c r="F7516" s="126"/>
      <c r="G7516" s="126">
        <v>50</v>
      </c>
    </row>
    <row r="7517" spans="3:7" ht="30" x14ac:dyDescent="0.25">
      <c r="C7517" s="124">
        <v>43381</v>
      </c>
      <c r="D7517" s="125" t="s">
        <v>220</v>
      </c>
      <c r="E7517" s="126">
        <v>979</v>
      </c>
      <c r="F7517" s="126"/>
      <c r="G7517" s="126">
        <v>50</v>
      </c>
    </row>
    <row r="7518" spans="3:7" ht="45" x14ac:dyDescent="0.25">
      <c r="C7518" s="124">
        <v>43381</v>
      </c>
      <c r="D7518" s="125" t="s">
        <v>147</v>
      </c>
      <c r="E7518" s="126">
        <v>334</v>
      </c>
      <c r="F7518" s="126"/>
      <c r="G7518" s="126">
        <v>1</v>
      </c>
    </row>
    <row r="7519" spans="3:7" ht="45" x14ac:dyDescent="0.25">
      <c r="C7519" s="124">
        <v>43381</v>
      </c>
      <c r="D7519" s="125" t="s">
        <v>46</v>
      </c>
      <c r="E7519" s="126">
        <v>331</v>
      </c>
      <c r="F7519" s="126"/>
      <c r="G7519" s="126">
        <v>4</v>
      </c>
    </row>
    <row r="7520" spans="3:7" ht="45" x14ac:dyDescent="0.25">
      <c r="C7520" s="124">
        <v>43381</v>
      </c>
      <c r="D7520" s="125" t="s">
        <v>45</v>
      </c>
      <c r="E7520" s="126">
        <v>151</v>
      </c>
      <c r="F7520" s="126"/>
      <c r="G7520" s="126">
        <v>1</v>
      </c>
    </row>
    <row r="7521" spans="3:7" ht="30" x14ac:dyDescent="0.25">
      <c r="C7521" s="124">
        <v>43381</v>
      </c>
      <c r="D7521" s="125" t="s">
        <v>301</v>
      </c>
      <c r="E7521" s="126" t="s">
        <v>302</v>
      </c>
      <c r="F7521" s="126"/>
      <c r="G7521" s="126">
        <v>1</v>
      </c>
    </row>
    <row r="7522" spans="3:7" ht="30" x14ac:dyDescent="0.25">
      <c r="C7522" s="124">
        <v>43381</v>
      </c>
      <c r="D7522" s="125" t="s">
        <v>100</v>
      </c>
      <c r="E7522" s="126" t="s">
        <v>101</v>
      </c>
      <c r="F7522" s="126"/>
      <c r="G7522" s="126">
        <v>1</v>
      </c>
    </row>
    <row r="7523" spans="3:7" ht="30" x14ac:dyDescent="0.25">
      <c r="C7523" s="124">
        <v>43381</v>
      </c>
      <c r="D7523" s="125" t="s">
        <v>411</v>
      </c>
      <c r="E7523" s="126" t="s">
        <v>412</v>
      </c>
      <c r="F7523" s="126"/>
      <c r="G7523" s="126">
        <v>1</v>
      </c>
    </row>
    <row r="7524" spans="3:7" ht="30" x14ac:dyDescent="0.25">
      <c r="C7524" s="124">
        <v>43381</v>
      </c>
      <c r="D7524" s="125" t="s">
        <v>228</v>
      </c>
      <c r="E7524" s="126" t="s">
        <v>229</v>
      </c>
      <c r="F7524" s="126"/>
      <c r="G7524" s="126">
        <v>1</v>
      </c>
    </row>
    <row r="7525" spans="3:7" ht="30" x14ac:dyDescent="0.25">
      <c r="C7525" s="124">
        <v>43381</v>
      </c>
      <c r="D7525" s="125" t="s">
        <v>178</v>
      </c>
      <c r="E7525" s="126" t="s">
        <v>179</v>
      </c>
      <c r="F7525" s="126"/>
      <c r="G7525" s="126">
        <v>1</v>
      </c>
    </row>
    <row r="7526" spans="3:7" ht="30" x14ac:dyDescent="0.25">
      <c r="C7526" s="124">
        <v>43381</v>
      </c>
      <c r="D7526" s="125" t="s">
        <v>31</v>
      </c>
      <c r="E7526" s="126">
        <v>611</v>
      </c>
      <c r="F7526" s="126"/>
      <c r="G7526" s="126">
        <v>4</v>
      </c>
    </row>
    <row r="7527" spans="3:7" ht="45" x14ac:dyDescent="0.25">
      <c r="C7527" s="124">
        <v>43381</v>
      </c>
      <c r="D7527" s="125" t="s">
        <v>29</v>
      </c>
      <c r="E7527" s="126">
        <v>610</v>
      </c>
      <c r="F7527" s="126"/>
      <c r="G7527" s="126">
        <v>1</v>
      </c>
    </row>
    <row r="7528" spans="3:7" ht="30" x14ac:dyDescent="0.25">
      <c r="C7528" s="124">
        <v>43381</v>
      </c>
      <c r="D7528" s="125" t="s">
        <v>30</v>
      </c>
      <c r="E7528" s="126">
        <v>609</v>
      </c>
      <c r="F7528" s="126"/>
      <c r="G7528" s="126">
        <v>2</v>
      </c>
    </row>
    <row r="7529" spans="3:7" ht="45" x14ac:dyDescent="0.25">
      <c r="C7529" s="124">
        <v>43381</v>
      </c>
      <c r="D7529" s="125" t="s">
        <v>28</v>
      </c>
      <c r="E7529" s="126">
        <v>608</v>
      </c>
      <c r="F7529" s="126"/>
      <c r="G7529" s="126">
        <v>4</v>
      </c>
    </row>
    <row r="7530" spans="3:7" ht="30" x14ac:dyDescent="0.25">
      <c r="C7530" s="124">
        <v>43381</v>
      </c>
      <c r="D7530" s="125" t="s">
        <v>57</v>
      </c>
      <c r="E7530" s="126">
        <v>8825</v>
      </c>
      <c r="F7530" s="126"/>
      <c r="G7530" s="126">
        <v>1</v>
      </c>
    </row>
    <row r="7531" spans="3:7" ht="30" x14ac:dyDescent="0.25">
      <c r="C7531" s="124">
        <v>43381</v>
      </c>
      <c r="D7531" s="125" t="s">
        <v>59</v>
      </c>
      <c r="E7531" s="126">
        <v>8823</v>
      </c>
      <c r="F7531" s="126"/>
      <c r="G7531" s="126">
        <v>1</v>
      </c>
    </row>
    <row r="7532" spans="3:7" ht="45" x14ac:dyDescent="0.25">
      <c r="C7532" s="124">
        <v>43381</v>
      </c>
      <c r="D7532" s="125" t="s">
        <v>61</v>
      </c>
      <c r="E7532" s="126">
        <v>874</v>
      </c>
      <c r="F7532" s="126"/>
      <c r="G7532" s="126">
        <v>1</v>
      </c>
    </row>
    <row r="7533" spans="3:7" ht="30" x14ac:dyDescent="0.25">
      <c r="C7533" s="124">
        <v>43381</v>
      </c>
      <c r="D7533" s="125" t="s">
        <v>18</v>
      </c>
      <c r="E7533" s="126">
        <v>726</v>
      </c>
      <c r="F7533" s="126"/>
      <c r="G7533" s="126">
        <v>1</v>
      </c>
    </row>
    <row r="7534" spans="3:7" x14ac:dyDescent="0.25">
      <c r="C7534" s="124">
        <v>43381</v>
      </c>
      <c r="D7534" s="125" t="s">
        <v>103</v>
      </c>
      <c r="E7534" s="126">
        <v>7366</v>
      </c>
      <c r="F7534" s="126">
        <v>100</v>
      </c>
      <c r="G7534" s="126"/>
    </row>
    <row r="7535" spans="3:7" ht="30" x14ac:dyDescent="0.25">
      <c r="C7535" s="124">
        <v>43381</v>
      </c>
      <c r="D7535" s="125" t="s">
        <v>111</v>
      </c>
      <c r="E7535" s="126">
        <v>8214</v>
      </c>
      <c r="F7535" s="126"/>
      <c r="G7535" s="126">
        <v>5</v>
      </c>
    </row>
    <row r="7536" spans="3:7" ht="30" x14ac:dyDescent="0.25">
      <c r="C7536" s="124">
        <v>43381</v>
      </c>
      <c r="D7536" s="125" t="s">
        <v>285</v>
      </c>
      <c r="E7536" s="126">
        <v>10343</v>
      </c>
      <c r="F7536" s="126"/>
      <c r="G7536" s="126">
        <v>1</v>
      </c>
    </row>
    <row r="7537" spans="3:7" ht="30" x14ac:dyDescent="0.25">
      <c r="C7537" s="124">
        <v>43381</v>
      </c>
      <c r="D7537" s="125" t="s">
        <v>76</v>
      </c>
      <c r="E7537" s="126">
        <v>1429</v>
      </c>
      <c r="F7537" s="126"/>
      <c r="G7537" s="126">
        <v>2</v>
      </c>
    </row>
    <row r="7538" spans="3:7" ht="30" x14ac:dyDescent="0.25">
      <c r="C7538" s="124">
        <v>43381</v>
      </c>
      <c r="D7538" s="125" t="s">
        <v>452</v>
      </c>
      <c r="E7538" s="126" t="s">
        <v>453</v>
      </c>
      <c r="F7538" s="126"/>
      <c r="G7538" s="126">
        <v>1</v>
      </c>
    </row>
    <row r="7539" spans="3:7" ht="30" x14ac:dyDescent="0.25">
      <c r="C7539" s="124">
        <v>43381</v>
      </c>
      <c r="D7539" s="125" t="s">
        <v>157</v>
      </c>
      <c r="E7539" s="126">
        <v>918</v>
      </c>
      <c r="F7539" s="126"/>
      <c r="G7539" s="126">
        <v>1</v>
      </c>
    </row>
    <row r="7540" spans="3:7" ht="30" x14ac:dyDescent="0.25">
      <c r="C7540" s="124">
        <v>43379</v>
      </c>
      <c r="D7540" s="125" t="s">
        <v>66</v>
      </c>
      <c r="E7540" s="126">
        <v>2234</v>
      </c>
      <c r="F7540" s="126"/>
      <c r="G7540" s="126">
        <v>5</v>
      </c>
    </row>
    <row r="7541" spans="3:7" x14ac:dyDescent="0.25">
      <c r="C7541" s="124">
        <v>43379</v>
      </c>
      <c r="D7541" s="125" t="s">
        <v>201</v>
      </c>
      <c r="E7541" s="126">
        <v>8764</v>
      </c>
      <c r="F7541" s="126"/>
      <c r="G7541" s="126">
        <v>1</v>
      </c>
    </row>
    <row r="7542" spans="3:7" ht="30" x14ac:dyDescent="0.25">
      <c r="C7542" s="124">
        <v>43379</v>
      </c>
      <c r="D7542" s="125" t="s">
        <v>528</v>
      </c>
      <c r="E7542" s="126">
        <v>10709</v>
      </c>
      <c r="F7542" s="126"/>
      <c r="G7542" s="126">
        <v>1</v>
      </c>
    </row>
    <row r="7543" spans="3:7" ht="45" x14ac:dyDescent="0.25">
      <c r="C7543" s="124">
        <v>43378</v>
      </c>
      <c r="D7543" s="125" t="s">
        <v>35</v>
      </c>
      <c r="E7543" s="126">
        <v>4911</v>
      </c>
      <c r="F7543" s="126"/>
      <c r="G7543" s="126">
        <v>4</v>
      </c>
    </row>
    <row r="7544" spans="3:7" ht="30" x14ac:dyDescent="0.25">
      <c r="C7544" s="124">
        <v>43378</v>
      </c>
      <c r="D7544" s="125" t="s">
        <v>220</v>
      </c>
      <c r="E7544" s="126">
        <v>979</v>
      </c>
      <c r="F7544" s="126">
        <v>100</v>
      </c>
      <c r="G7544" s="126"/>
    </row>
    <row r="7545" spans="3:7" ht="30" x14ac:dyDescent="0.25">
      <c r="C7545" s="124">
        <v>43378</v>
      </c>
      <c r="D7545" s="125" t="s">
        <v>219</v>
      </c>
      <c r="E7545" s="126">
        <v>980</v>
      </c>
      <c r="F7545" s="126">
        <v>300</v>
      </c>
      <c r="G7545" s="126"/>
    </row>
    <row r="7546" spans="3:7" ht="45" x14ac:dyDescent="0.25">
      <c r="C7546" s="124">
        <v>43378</v>
      </c>
      <c r="D7546" s="125" t="s">
        <v>191</v>
      </c>
      <c r="E7546" s="126">
        <v>304</v>
      </c>
      <c r="F7546" s="126"/>
      <c r="G7546" s="126">
        <v>1</v>
      </c>
    </row>
    <row r="7547" spans="3:7" ht="30" x14ac:dyDescent="0.25">
      <c r="C7547" s="124">
        <v>43378</v>
      </c>
      <c r="D7547" s="125" t="s">
        <v>262</v>
      </c>
      <c r="E7547" s="126">
        <v>468</v>
      </c>
      <c r="F7547" s="126"/>
      <c r="G7547" s="126">
        <v>1</v>
      </c>
    </row>
    <row r="7548" spans="3:7" ht="30" x14ac:dyDescent="0.25">
      <c r="C7548" s="124">
        <v>43378</v>
      </c>
      <c r="D7548" s="125" t="s">
        <v>5</v>
      </c>
      <c r="E7548" s="126">
        <v>1445</v>
      </c>
      <c r="F7548" s="126"/>
      <c r="G7548" s="126">
        <v>100</v>
      </c>
    </row>
    <row r="7549" spans="3:7" ht="30" x14ac:dyDescent="0.25">
      <c r="C7549" s="124">
        <v>43378</v>
      </c>
      <c r="D7549" s="125" t="s">
        <v>289</v>
      </c>
      <c r="E7549" s="126">
        <v>308</v>
      </c>
      <c r="F7549" s="126"/>
      <c r="G7549" s="126">
        <v>1</v>
      </c>
    </row>
    <row r="7550" spans="3:7" ht="45" x14ac:dyDescent="0.25">
      <c r="C7550" s="124">
        <v>43378</v>
      </c>
      <c r="D7550" s="125" t="s">
        <v>29</v>
      </c>
      <c r="E7550" s="126">
        <v>610</v>
      </c>
      <c r="F7550" s="126"/>
      <c r="G7550" s="126">
        <v>2</v>
      </c>
    </row>
    <row r="7551" spans="3:7" ht="30" x14ac:dyDescent="0.25">
      <c r="C7551" s="124">
        <v>43378</v>
      </c>
      <c r="D7551" s="125" t="s">
        <v>240</v>
      </c>
      <c r="E7551" s="126">
        <v>4520</v>
      </c>
      <c r="F7551" s="126"/>
      <c r="G7551" s="126">
        <v>2</v>
      </c>
    </row>
    <row r="7552" spans="3:7" ht="60" x14ac:dyDescent="0.25">
      <c r="C7552" s="124">
        <v>43378</v>
      </c>
      <c r="D7552" s="125" t="s">
        <v>151</v>
      </c>
      <c r="E7552" s="126">
        <v>5064</v>
      </c>
      <c r="F7552" s="126"/>
      <c r="G7552" s="126">
        <v>4</v>
      </c>
    </row>
    <row r="7553" spans="3:7" ht="30" x14ac:dyDescent="0.25">
      <c r="C7553" s="124">
        <v>43378</v>
      </c>
      <c r="D7553" s="125" t="s">
        <v>57</v>
      </c>
      <c r="E7553" s="126">
        <v>8825</v>
      </c>
      <c r="F7553" s="126"/>
      <c r="G7553" s="126">
        <v>5</v>
      </c>
    </row>
    <row r="7554" spans="3:7" ht="30" x14ac:dyDescent="0.25">
      <c r="C7554" s="124">
        <v>43378</v>
      </c>
      <c r="D7554" s="125" t="s">
        <v>58</v>
      </c>
      <c r="E7554" s="126">
        <v>8824</v>
      </c>
      <c r="F7554" s="126"/>
      <c r="G7554" s="126">
        <v>1</v>
      </c>
    </row>
    <row r="7555" spans="3:7" ht="45" x14ac:dyDescent="0.25">
      <c r="C7555" s="124">
        <v>43378</v>
      </c>
      <c r="D7555" s="125" t="s">
        <v>35</v>
      </c>
      <c r="E7555" s="126">
        <v>4911</v>
      </c>
      <c r="F7555" s="126"/>
      <c r="G7555" s="126">
        <v>12</v>
      </c>
    </row>
    <row r="7556" spans="3:7" x14ac:dyDescent="0.25">
      <c r="C7556" s="124">
        <v>43378</v>
      </c>
      <c r="D7556" s="125" t="s">
        <v>8</v>
      </c>
      <c r="E7556" s="126">
        <v>7094</v>
      </c>
      <c r="F7556" s="126"/>
      <c r="G7556" s="126">
        <v>4</v>
      </c>
    </row>
    <row r="7557" spans="3:7" ht="30" x14ac:dyDescent="0.25">
      <c r="C7557" s="124">
        <v>43378</v>
      </c>
      <c r="D7557" s="125" t="s">
        <v>32</v>
      </c>
      <c r="E7557" s="126">
        <v>4523</v>
      </c>
      <c r="F7557" s="126"/>
      <c r="G7557" s="126">
        <v>10</v>
      </c>
    </row>
    <row r="7558" spans="3:7" ht="30" x14ac:dyDescent="0.25">
      <c r="C7558" s="124">
        <v>43378</v>
      </c>
      <c r="D7558" s="125" t="s">
        <v>167</v>
      </c>
      <c r="E7558" s="126">
        <v>1587</v>
      </c>
      <c r="F7558" s="126"/>
      <c r="G7558" s="126">
        <v>1</v>
      </c>
    </row>
    <row r="7559" spans="3:7" ht="45" x14ac:dyDescent="0.25">
      <c r="C7559" s="124">
        <v>43378</v>
      </c>
      <c r="D7559" s="125" t="s">
        <v>140</v>
      </c>
      <c r="E7559" s="126">
        <v>3622</v>
      </c>
      <c r="F7559" s="126"/>
      <c r="G7559" s="126">
        <v>12</v>
      </c>
    </row>
    <row r="7560" spans="3:7" ht="45" x14ac:dyDescent="0.25">
      <c r="C7560" s="124">
        <v>43378</v>
      </c>
      <c r="D7560" s="125" t="s">
        <v>64</v>
      </c>
      <c r="E7560" s="126">
        <v>7623</v>
      </c>
      <c r="F7560" s="126"/>
      <c r="G7560" s="126">
        <v>6</v>
      </c>
    </row>
    <row r="7561" spans="3:7" ht="30" x14ac:dyDescent="0.25">
      <c r="C7561" s="124">
        <v>43378</v>
      </c>
      <c r="D7561" s="125" t="s">
        <v>178</v>
      </c>
      <c r="E7561" s="126" t="s">
        <v>179</v>
      </c>
      <c r="F7561" s="126"/>
      <c r="G7561" s="126">
        <v>1</v>
      </c>
    </row>
    <row r="7562" spans="3:7" ht="30" x14ac:dyDescent="0.25">
      <c r="C7562" s="124">
        <v>43378</v>
      </c>
      <c r="D7562" s="125" t="s">
        <v>52</v>
      </c>
      <c r="E7562" s="126">
        <v>4863</v>
      </c>
      <c r="F7562" s="126"/>
      <c r="G7562" s="126">
        <v>1</v>
      </c>
    </row>
    <row r="7563" spans="3:7" ht="30" x14ac:dyDescent="0.25">
      <c r="C7563" s="124">
        <v>43377</v>
      </c>
      <c r="D7563" s="125" t="s">
        <v>51</v>
      </c>
      <c r="E7563" s="126">
        <v>1444</v>
      </c>
      <c r="F7563" s="126"/>
      <c r="G7563" s="126">
        <v>100</v>
      </c>
    </row>
    <row r="7564" spans="3:7" ht="30" x14ac:dyDescent="0.25">
      <c r="C7564" s="124">
        <v>43377</v>
      </c>
      <c r="D7564" s="125" t="s">
        <v>50</v>
      </c>
      <c r="E7564" s="126">
        <v>1446</v>
      </c>
      <c r="F7564" s="126"/>
      <c r="G7564" s="126">
        <v>100</v>
      </c>
    </row>
    <row r="7565" spans="3:7" ht="45" x14ac:dyDescent="0.25">
      <c r="C7565" s="124">
        <v>43377</v>
      </c>
      <c r="D7565" s="125" t="s">
        <v>35</v>
      </c>
      <c r="E7565" s="126">
        <v>4911</v>
      </c>
      <c r="F7565" s="126"/>
      <c r="G7565" s="126">
        <v>1</v>
      </c>
    </row>
    <row r="7566" spans="3:7" ht="30" x14ac:dyDescent="0.25">
      <c r="C7566" s="124">
        <v>43377</v>
      </c>
      <c r="D7566" s="125" t="s">
        <v>297</v>
      </c>
      <c r="E7566" s="126">
        <v>2031</v>
      </c>
      <c r="F7566" s="126"/>
      <c r="G7566" s="126">
        <v>1</v>
      </c>
    </row>
    <row r="7567" spans="3:7" ht="30" x14ac:dyDescent="0.25">
      <c r="C7567" s="124">
        <v>43377</v>
      </c>
      <c r="D7567" s="125" t="s">
        <v>294</v>
      </c>
      <c r="E7567" s="126">
        <v>1554</v>
      </c>
      <c r="F7567" s="126"/>
      <c r="G7567" s="126">
        <v>1</v>
      </c>
    </row>
    <row r="7568" spans="3:7" ht="30" x14ac:dyDescent="0.25">
      <c r="C7568" s="124">
        <v>43377</v>
      </c>
      <c r="D7568" s="125" t="s">
        <v>76</v>
      </c>
      <c r="E7568" s="126">
        <v>1429</v>
      </c>
      <c r="F7568" s="126"/>
      <c r="G7568" s="126">
        <v>10</v>
      </c>
    </row>
    <row r="7569" spans="3:7" ht="30" x14ac:dyDescent="0.25">
      <c r="C7569" s="124">
        <v>43377</v>
      </c>
      <c r="D7569" s="125" t="s">
        <v>269</v>
      </c>
      <c r="E7569" s="126">
        <v>1508</v>
      </c>
      <c r="F7569" s="126">
        <v>3</v>
      </c>
      <c r="G7569" s="126"/>
    </row>
    <row r="7570" spans="3:7" x14ac:dyDescent="0.25">
      <c r="C7570" s="124">
        <v>43377</v>
      </c>
      <c r="D7570" s="125" t="s">
        <v>20</v>
      </c>
      <c r="E7570" s="126">
        <v>1335</v>
      </c>
      <c r="F7570" s="126"/>
      <c r="G7570" s="126">
        <v>1</v>
      </c>
    </row>
    <row r="7571" spans="3:7" ht="30" x14ac:dyDescent="0.25">
      <c r="C7571" s="124">
        <v>43377</v>
      </c>
      <c r="D7571" s="125" t="s">
        <v>57</v>
      </c>
      <c r="E7571" s="126">
        <v>8825</v>
      </c>
      <c r="F7571" s="126">
        <v>20</v>
      </c>
      <c r="G7571" s="126"/>
    </row>
    <row r="7572" spans="3:7" ht="30" x14ac:dyDescent="0.25">
      <c r="C7572" s="124">
        <v>43377</v>
      </c>
      <c r="D7572" s="125" t="s">
        <v>226</v>
      </c>
      <c r="E7572" s="126" t="s">
        <v>227</v>
      </c>
      <c r="F7572" s="126">
        <v>2</v>
      </c>
      <c r="G7572" s="126"/>
    </row>
    <row r="7573" spans="3:7" ht="30" x14ac:dyDescent="0.25">
      <c r="C7573" s="124">
        <v>43377</v>
      </c>
      <c r="D7573" s="125" t="s">
        <v>243</v>
      </c>
      <c r="E7573" s="126" t="s">
        <v>244</v>
      </c>
      <c r="F7573" s="126">
        <v>1</v>
      </c>
      <c r="G7573" s="126"/>
    </row>
    <row r="7574" spans="3:7" ht="30" x14ac:dyDescent="0.25">
      <c r="C7574" s="124">
        <v>43377</v>
      </c>
      <c r="D7574" s="125" t="s">
        <v>178</v>
      </c>
      <c r="E7574" s="126" t="s">
        <v>179</v>
      </c>
      <c r="F7574" s="126">
        <v>3</v>
      </c>
      <c r="G7574" s="126"/>
    </row>
    <row r="7575" spans="3:7" ht="30" x14ac:dyDescent="0.25">
      <c r="C7575" s="124">
        <v>43377</v>
      </c>
      <c r="D7575" s="125" t="s">
        <v>59</v>
      </c>
      <c r="E7575" s="126">
        <v>8823</v>
      </c>
      <c r="F7575" s="126">
        <v>20</v>
      </c>
      <c r="G7575" s="126"/>
    </row>
    <row r="7576" spans="3:7" ht="30" x14ac:dyDescent="0.25">
      <c r="C7576" s="124">
        <v>43377</v>
      </c>
      <c r="D7576" s="125" t="s">
        <v>58</v>
      </c>
      <c r="E7576" s="126">
        <v>8824</v>
      </c>
      <c r="F7576" s="126">
        <v>20</v>
      </c>
      <c r="G7576" s="126"/>
    </row>
    <row r="7577" spans="3:7" ht="30" x14ac:dyDescent="0.25">
      <c r="C7577" s="124">
        <v>43377</v>
      </c>
      <c r="D7577" s="125" t="s">
        <v>385</v>
      </c>
      <c r="E7577" s="126" t="s">
        <v>386</v>
      </c>
      <c r="F7577" s="126"/>
      <c r="G7577" s="126">
        <v>1</v>
      </c>
    </row>
    <row r="7578" spans="3:7" ht="30" x14ac:dyDescent="0.25">
      <c r="C7578" s="124">
        <v>43377</v>
      </c>
      <c r="D7578" s="125" t="s">
        <v>434</v>
      </c>
      <c r="E7578" s="126">
        <v>797</v>
      </c>
      <c r="F7578" s="126"/>
      <c r="G7578" s="126">
        <v>1</v>
      </c>
    </row>
    <row r="7579" spans="3:7" ht="30" x14ac:dyDescent="0.25">
      <c r="C7579" s="124">
        <v>43377</v>
      </c>
      <c r="D7579" s="125" t="s">
        <v>399</v>
      </c>
      <c r="E7579" s="126">
        <v>796</v>
      </c>
      <c r="F7579" s="126"/>
      <c r="G7579" s="126">
        <v>1</v>
      </c>
    </row>
    <row r="7580" spans="3:7" ht="45" x14ac:dyDescent="0.25">
      <c r="C7580" s="124">
        <v>43377</v>
      </c>
      <c r="D7580" s="125" t="s">
        <v>35</v>
      </c>
      <c r="E7580" s="126">
        <v>4911</v>
      </c>
      <c r="F7580" s="126"/>
      <c r="G7580" s="126">
        <v>1</v>
      </c>
    </row>
    <row r="7581" spans="3:7" ht="45" x14ac:dyDescent="0.25">
      <c r="C7581" s="124">
        <v>43377</v>
      </c>
      <c r="D7581" s="125" t="s">
        <v>233</v>
      </c>
      <c r="E7581" s="126">
        <v>4909</v>
      </c>
      <c r="F7581" s="126"/>
      <c r="G7581" s="126">
        <v>1</v>
      </c>
    </row>
    <row r="7582" spans="3:7" ht="30" x14ac:dyDescent="0.25">
      <c r="C7582" s="124">
        <v>43377</v>
      </c>
      <c r="D7582" s="125" t="s">
        <v>54</v>
      </c>
      <c r="E7582" s="126">
        <v>7825</v>
      </c>
      <c r="F7582" s="126">
        <v>1</v>
      </c>
      <c r="G7582" s="126"/>
    </row>
    <row r="7583" spans="3:7" ht="30" x14ac:dyDescent="0.25">
      <c r="C7583" s="124">
        <v>43377</v>
      </c>
      <c r="D7583" s="125" t="s">
        <v>126</v>
      </c>
      <c r="E7583" s="126">
        <v>4738</v>
      </c>
      <c r="F7583" s="126">
        <v>20</v>
      </c>
      <c r="G7583" s="126"/>
    </row>
    <row r="7584" spans="3:7" ht="30" x14ac:dyDescent="0.25">
      <c r="C7584" s="124">
        <v>43377</v>
      </c>
      <c r="D7584" s="125" t="s">
        <v>54</v>
      </c>
      <c r="E7584" s="126">
        <v>7825</v>
      </c>
      <c r="F7584" s="126">
        <v>15</v>
      </c>
      <c r="G7584" s="126"/>
    </row>
    <row r="7585" spans="3:7" ht="30" x14ac:dyDescent="0.25">
      <c r="C7585" s="124">
        <v>43377</v>
      </c>
      <c r="D7585" s="125" t="s">
        <v>33</v>
      </c>
      <c r="E7585" s="126">
        <v>392</v>
      </c>
      <c r="F7585" s="126">
        <v>12</v>
      </c>
      <c r="G7585" s="126"/>
    </row>
    <row r="7586" spans="3:7" ht="30" x14ac:dyDescent="0.25">
      <c r="C7586" s="124">
        <v>43377</v>
      </c>
      <c r="D7586" s="125" t="s">
        <v>199</v>
      </c>
      <c r="E7586" s="126">
        <v>676</v>
      </c>
      <c r="F7586" s="126">
        <v>25</v>
      </c>
      <c r="G7586" s="126"/>
    </row>
    <row r="7587" spans="3:7" ht="30" x14ac:dyDescent="0.25">
      <c r="C7587" s="124">
        <v>43377</v>
      </c>
      <c r="D7587" s="125" t="s">
        <v>528</v>
      </c>
      <c r="E7587" s="126">
        <v>10709</v>
      </c>
      <c r="F7587" s="126">
        <v>10</v>
      </c>
      <c r="G7587" s="126"/>
    </row>
    <row r="7588" spans="3:7" ht="30" x14ac:dyDescent="0.25">
      <c r="C7588" s="124">
        <v>43377</v>
      </c>
      <c r="D7588" s="125" t="s">
        <v>299</v>
      </c>
      <c r="E7588" s="126">
        <v>1494</v>
      </c>
      <c r="F7588" s="126">
        <v>10</v>
      </c>
      <c r="G7588" s="126"/>
    </row>
    <row r="7589" spans="3:7" ht="30" x14ac:dyDescent="0.25">
      <c r="C7589" s="124">
        <v>43377</v>
      </c>
      <c r="D7589" s="125" t="s">
        <v>106</v>
      </c>
      <c r="E7589" s="126">
        <v>309</v>
      </c>
      <c r="F7589" s="126">
        <v>5</v>
      </c>
      <c r="G7589" s="126"/>
    </row>
    <row r="7590" spans="3:7" ht="75" x14ac:dyDescent="0.25">
      <c r="C7590" s="124">
        <v>43377</v>
      </c>
      <c r="D7590" s="125" t="s">
        <v>85</v>
      </c>
      <c r="E7590" s="126">
        <v>728</v>
      </c>
      <c r="F7590" s="126"/>
      <c r="G7590" s="126">
        <v>1</v>
      </c>
    </row>
    <row r="7591" spans="3:7" ht="30" x14ac:dyDescent="0.25">
      <c r="C7591" s="124">
        <v>43377</v>
      </c>
      <c r="D7591" s="125" t="s">
        <v>294</v>
      </c>
      <c r="E7591" s="126">
        <v>1554</v>
      </c>
      <c r="F7591" s="126"/>
      <c r="G7591" s="126">
        <v>2</v>
      </c>
    </row>
    <row r="7592" spans="3:7" ht="60" x14ac:dyDescent="0.25">
      <c r="C7592" s="124">
        <v>43377</v>
      </c>
      <c r="D7592" s="125" t="s">
        <v>394</v>
      </c>
      <c r="E7592" s="126">
        <v>10034</v>
      </c>
      <c r="F7592" s="126"/>
      <c r="G7592" s="126">
        <v>50</v>
      </c>
    </row>
    <row r="7593" spans="3:7" x14ac:dyDescent="0.25">
      <c r="C7593" s="124">
        <v>43377</v>
      </c>
      <c r="D7593" s="125" t="s">
        <v>170</v>
      </c>
      <c r="E7593" s="126">
        <v>1906</v>
      </c>
      <c r="F7593" s="126"/>
      <c r="G7593" s="126">
        <v>2</v>
      </c>
    </row>
    <row r="7594" spans="3:7" x14ac:dyDescent="0.25">
      <c r="C7594" s="124">
        <v>43377</v>
      </c>
      <c r="D7594" s="125" t="s">
        <v>231</v>
      </c>
      <c r="E7594" s="126">
        <v>1907</v>
      </c>
      <c r="F7594" s="126"/>
      <c r="G7594" s="126">
        <v>2</v>
      </c>
    </row>
    <row r="7595" spans="3:7" x14ac:dyDescent="0.25">
      <c r="C7595" s="124">
        <v>43377</v>
      </c>
      <c r="D7595" s="125" t="s">
        <v>295</v>
      </c>
      <c r="E7595" s="126">
        <v>400</v>
      </c>
      <c r="F7595" s="126"/>
      <c r="G7595" s="126">
        <v>1</v>
      </c>
    </row>
    <row r="7596" spans="3:7" ht="30" x14ac:dyDescent="0.25">
      <c r="C7596" s="124">
        <v>43377</v>
      </c>
      <c r="D7596" s="125" t="s">
        <v>215</v>
      </c>
      <c r="E7596" s="126">
        <v>580</v>
      </c>
      <c r="F7596" s="126"/>
      <c r="G7596" s="126">
        <v>50</v>
      </c>
    </row>
    <row r="7597" spans="3:7" x14ac:dyDescent="0.25">
      <c r="C7597" s="124">
        <v>43377</v>
      </c>
      <c r="D7597" s="125" t="s">
        <v>235</v>
      </c>
      <c r="E7597" s="126">
        <v>7998</v>
      </c>
      <c r="F7597" s="126"/>
      <c r="G7597" s="126">
        <v>7</v>
      </c>
    </row>
    <row r="7598" spans="3:7" ht="45" x14ac:dyDescent="0.25">
      <c r="C7598" s="124">
        <v>43377</v>
      </c>
      <c r="D7598" s="125" t="s">
        <v>221</v>
      </c>
      <c r="E7598" s="126">
        <v>4907</v>
      </c>
      <c r="F7598" s="126"/>
      <c r="G7598" s="126">
        <v>12</v>
      </c>
    </row>
    <row r="7599" spans="3:7" x14ac:dyDescent="0.25">
      <c r="C7599" s="124">
        <v>43377</v>
      </c>
      <c r="D7599" s="125" t="s">
        <v>36</v>
      </c>
      <c r="E7599" s="126">
        <v>7934</v>
      </c>
      <c r="F7599" s="126"/>
      <c r="G7599" s="126">
        <v>10</v>
      </c>
    </row>
    <row r="7600" spans="3:7" ht="45" x14ac:dyDescent="0.25">
      <c r="C7600" s="124">
        <v>43377</v>
      </c>
      <c r="D7600" s="125" t="s">
        <v>188</v>
      </c>
      <c r="E7600" s="126">
        <v>4910</v>
      </c>
      <c r="F7600" s="126"/>
      <c r="G7600" s="126">
        <v>12</v>
      </c>
    </row>
    <row r="7601" spans="3:7" ht="30" x14ac:dyDescent="0.25">
      <c r="C7601" s="124">
        <v>43377</v>
      </c>
      <c r="D7601" s="125" t="s">
        <v>216</v>
      </c>
      <c r="E7601" s="126">
        <v>189</v>
      </c>
      <c r="F7601" s="126"/>
      <c r="G7601" s="126">
        <v>100</v>
      </c>
    </row>
    <row r="7602" spans="3:7" ht="30" x14ac:dyDescent="0.25">
      <c r="C7602" s="124">
        <v>43377</v>
      </c>
      <c r="D7602" s="125" t="s">
        <v>44</v>
      </c>
      <c r="E7602" s="126">
        <v>188</v>
      </c>
      <c r="F7602" s="126"/>
      <c r="G7602" s="126">
        <v>100</v>
      </c>
    </row>
    <row r="7603" spans="3:7" ht="30" x14ac:dyDescent="0.25">
      <c r="C7603" s="124">
        <v>43377</v>
      </c>
      <c r="D7603" s="125" t="s">
        <v>42</v>
      </c>
      <c r="E7603" s="126">
        <v>187</v>
      </c>
      <c r="F7603" s="126"/>
      <c r="G7603" s="126">
        <v>150</v>
      </c>
    </row>
    <row r="7604" spans="3:7" ht="30" x14ac:dyDescent="0.25">
      <c r="C7604" s="124">
        <v>43377</v>
      </c>
      <c r="D7604" s="125" t="s">
        <v>218</v>
      </c>
      <c r="E7604" s="126">
        <v>981</v>
      </c>
      <c r="F7604" s="126"/>
      <c r="G7604" s="126">
        <v>150</v>
      </c>
    </row>
    <row r="7605" spans="3:7" ht="30" x14ac:dyDescent="0.25">
      <c r="C7605" s="124">
        <v>43377</v>
      </c>
      <c r="D7605" s="125" t="s">
        <v>219</v>
      </c>
      <c r="E7605" s="126">
        <v>980</v>
      </c>
      <c r="F7605" s="126"/>
      <c r="G7605" s="126">
        <v>100</v>
      </c>
    </row>
    <row r="7606" spans="3:7" ht="45" x14ac:dyDescent="0.25">
      <c r="C7606" s="124">
        <v>43377</v>
      </c>
      <c r="D7606" s="125" t="s">
        <v>147</v>
      </c>
      <c r="E7606" s="126">
        <v>334</v>
      </c>
      <c r="F7606" s="126"/>
      <c r="G7606" s="126">
        <v>5</v>
      </c>
    </row>
    <row r="7607" spans="3:7" ht="45" x14ac:dyDescent="0.25">
      <c r="C7607" s="124">
        <v>43377</v>
      </c>
      <c r="D7607" s="125" t="s">
        <v>148</v>
      </c>
      <c r="E7607" s="126">
        <v>333</v>
      </c>
      <c r="F7607" s="126"/>
      <c r="G7607" s="126">
        <v>2</v>
      </c>
    </row>
    <row r="7608" spans="3:7" ht="45" x14ac:dyDescent="0.25">
      <c r="C7608" s="124">
        <v>43377</v>
      </c>
      <c r="D7608" s="125" t="s">
        <v>46</v>
      </c>
      <c r="E7608" s="126">
        <v>331</v>
      </c>
      <c r="F7608" s="126"/>
      <c r="G7608" s="126">
        <v>2</v>
      </c>
    </row>
    <row r="7609" spans="3:7" ht="45" x14ac:dyDescent="0.25">
      <c r="C7609" s="124">
        <v>43377</v>
      </c>
      <c r="D7609" s="125" t="s">
        <v>45</v>
      </c>
      <c r="E7609" s="126">
        <v>151</v>
      </c>
      <c r="F7609" s="126"/>
      <c r="G7609" s="126">
        <v>3</v>
      </c>
    </row>
    <row r="7610" spans="3:7" ht="30" x14ac:dyDescent="0.25">
      <c r="C7610" s="124">
        <v>43377</v>
      </c>
      <c r="D7610" s="125" t="s">
        <v>312</v>
      </c>
      <c r="E7610" s="126">
        <v>1575</v>
      </c>
      <c r="F7610" s="126"/>
      <c r="G7610" s="126">
        <v>20</v>
      </c>
    </row>
    <row r="7611" spans="3:7" ht="30" x14ac:dyDescent="0.25">
      <c r="C7611" s="124">
        <v>43377</v>
      </c>
      <c r="D7611" s="125" t="s">
        <v>33</v>
      </c>
      <c r="E7611" s="126">
        <v>392</v>
      </c>
      <c r="F7611" s="126"/>
      <c r="G7611" s="126">
        <v>1</v>
      </c>
    </row>
    <row r="7612" spans="3:7" ht="30" x14ac:dyDescent="0.25">
      <c r="C7612" s="124">
        <v>43377</v>
      </c>
      <c r="D7612" s="125" t="s">
        <v>297</v>
      </c>
      <c r="E7612" s="126">
        <v>2031</v>
      </c>
      <c r="F7612" s="126"/>
      <c r="G7612" s="126">
        <v>3</v>
      </c>
    </row>
    <row r="7613" spans="3:7" ht="30" x14ac:dyDescent="0.25">
      <c r="C7613" s="124">
        <v>43377</v>
      </c>
      <c r="D7613" s="125" t="s">
        <v>470</v>
      </c>
      <c r="E7613" s="126">
        <v>5120</v>
      </c>
      <c r="F7613" s="126"/>
      <c r="G7613" s="126">
        <v>400</v>
      </c>
    </row>
    <row r="7614" spans="3:7" ht="30" x14ac:dyDescent="0.25">
      <c r="C7614" s="124">
        <v>43377</v>
      </c>
      <c r="D7614" s="125" t="s">
        <v>463</v>
      </c>
      <c r="E7614" s="126">
        <v>4388</v>
      </c>
      <c r="F7614" s="126">
        <v>230</v>
      </c>
      <c r="G7614" s="126"/>
    </row>
    <row r="7615" spans="3:7" ht="30" x14ac:dyDescent="0.25">
      <c r="C7615" s="124">
        <v>43377</v>
      </c>
      <c r="D7615" s="125" t="s">
        <v>462</v>
      </c>
      <c r="E7615" s="126">
        <v>9738</v>
      </c>
      <c r="F7615" s="126">
        <v>115</v>
      </c>
      <c r="G7615" s="126"/>
    </row>
    <row r="7616" spans="3:7" ht="30" x14ac:dyDescent="0.25">
      <c r="C7616" s="124">
        <v>43377</v>
      </c>
      <c r="D7616" s="125" t="s">
        <v>473</v>
      </c>
      <c r="E7616" s="126">
        <v>367</v>
      </c>
      <c r="F7616" s="126">
        <v>120</v>
      </c>
      <c r="G7616" s="126"/>
    </row>
    <row r="7617" spans="3:7" ht="45" x14ac:dyDescent="0.25">
      <c r="C7617" s="124">
        <v>43376</v>
      </c>
      <c r="D7617" s="125" t="s">
        <v>35</v>
      </c>
      <c r="E7617" s="126">
        <v>4911</v>
      </c>
      <c r="F7617" s="126"/>
      <c r="G7617" s="126">
        <v>1</v>
      </c>
    </row>
    <row r="7618" spans="3:7" ht="30" x14ac:dyDescent="0.25">
      <c r="C7618" s="124">
        <v>43376</v>
      </c>
      <c r="D7618" s="125" t="s">
        <v>271</v>
      </c>
      <c r="E7618" s="126">
        <v>3625</v>
      </c>
      <c r="F7618" s="126"/>
      <c r="G7618" s="126">
        <v>1</v>
      </c>
    </row>
    <row r="7619" spans="3:7" ht="30" x14ac:dyDescent="0.25">
      <c r="C7619" s="124">
        <v>43376</v>
      </c>
      <c r="D7619" s="125" t="s">
        <v>65</v>
      </c>
      <c r="E7619" s="126">
        <v>256</v>
      </c>
      <c r="F7619" s="126"/>
      <c r="G7619" s="126">
        <v>1</v>
      </c>
    </row>
    <row r="7620" spans="3:7" ht="30" x14ac:dyDescent="0.25">
      <c r="C7620" s="124">
        <v>43376</v>
      </c>
      <c r="D7620" s="125" t="s">
        <v>625</v>
      </c>
      <c r="E7620" s="126">
        <v>11100</v>
      </c>
      <c r="F7620" s="126"/>
      <c r="G7620" s="126">
        <v>8</v>
      </c>
    </row>
    <row r="7621" spans="3:7" x14ac:dyDescent="0.25">
      <c r="C7621" s="124">
        <v>43376</v>
      </c>
      <c r="D7621" s="125" t="s">
        <v>110</v>
      </c>
      <c r="E7621" s="126">
        <v>8397</v>
      </c>
      <c r="F7621" s="126"/>
      <c r="G7621" s="126">
        <v>12</v>
      </c>
    </row>
    <row r="7622" spans="3:7" x14ac:dyDescent="0.25">
      <c r="C7622" s="124">
        <v>43376</v>
      </c>
      <c r="D7622" s="125" t="s">
        <v>90</v>
      </c>
      <c r="E7622" s="126">
        <v>1467</v>
      </c>
      <c r="F7622" s="126"/>
      <c r="G7622" s="126">
        <v>1</v>
      </c>
    </row>
    <row r="7623" spans="3:7" ht="30" x14ac:dyDescent="0.25">
      <c r="C7623" s="124">
        <v>43376</v>
      </c>
      <c r="D7623" s="125" t="s">
        <v>65</v>
      </c>
      <c r="E7623" s="126">
        <v>256</v>
      </c>
      <c r="F7623" s="126"/>
      <c r="G7623" s="126">
        <v>1</v>
      </c>
    </row>
    <row r="7624" spans="3:7" x14ac:dyDescent="0.25">
      <c r="C7624" s="124">
        <v>43376</v>
      </c>
      <c r="D7624" s="125" t="s">
        <v>128</v>
      </c>
      <c r="E7624" s="126">
        <v>7358</v>
      </c>
      <c r="F7624" s="126"/>
      <c r="G7624" s="126">
        <v>4</v>
      </c>
    </row>
    <row r="7625" spans="3:7" x14ac:dyDescent="0.25">
      <c r="C7625" s="124">
        <v>43376</v>
      </c>
      <c r="D7625" s="125" t="s">
        <v>206</v>
      </c>
      <c r="E7625" s="126">
        <v>7999</v>
      </c>
      <c r="F7625" s="126">
        <v>120</v>
      </c>
      <c r="G7625" s="126"/>
    </row>
    <row r="7626" spans="3:7" ht="60" x14ac:dyDescent="0.25">
      <c r="C7626" s="124">
        <v>43376</v>
      </c>
      <c r="D7626" s="125" t="s">
        <v>550</v>
      </c>
      <c r="E7626" s="126">
        <v>10838</v>
      </c>
      <c r="F7626" s="126"/>
      <c r="G7626" s="126">
        <v>2</v>
      </c>
    </row>
    <row r="7627" spans="3:7" ht="30" x14ac:dyDescent="0.25">
      <c r="C7627" s="124">
        <v>43376</v>
      </c>
      <c r="D7627" s="125" t="s">
        <v>522</v>
      </c>
      <c r="E7627" s="126">
        <v>9949</v>
      </c>
      <c r="F7627" s="126"/>
      <c r="G7627" s="126">
        <v>1</v>
      </c>
    </row>
    <row r="7628" spans="3:7" ht="60" x14ac:dyDescent="0.25">
      <c r="C7628" s="124">
        <v>43376</v>
      </c>
      <c r="D7628" s="125" t="s">
        <v>72</v>
      </c>
      <c r="E7628" s="126">
        <v>3001</v>
      </c>
      <c r="F7628" s="126"/>
      <c r="G7628" s="126">
        <v>1</v>
      </c>
    </row>
    <row r="7629" spans="3:7" x14ac:dyDescent="0.25">
      <c r="C7629" s="124">
        <v>43376</v>
      </c>
      <c r="D7629" s="125" t="s">
        <v>103</v>
      </c>
      <c r="E7629" s="126">
        <v>7366</v>
      </c>
      <c r="F7629" s="126"/>
      <c r="G7629" s="126">
        <v>1</v>
      </c>
    </row>
    <row r="7630" spans="3:7" ht="45" x14ac:dyDescent="0.25">
      <c r="C7630" s="124">
        <v>43376</v>
      </c>
      <c r="D7630" s="125" t="s">
        <v>258</v>
      </c>
      <c r="E7630" s="126">
        <v>8844</v>
      </c>
      <c r="F7630" s="126">
        <v>4</v>
      </c>
      <c r="G7630" s="126"/>
    </row>
    <row r="7631" spans="3:7" ht="45" x14ac:dyDescent="0.25">
      <c r="C7631" s="124">
        <v>43376</v>
      </c>
      <c r="D7631" s="125" t="s">
        <v>191</v>
      </c>
      <c r="E7631" s="126">
        <v>304</v>
      </c>
      <c r="F7631" s="126"/>
      <c r="G7631" s="126">
        <v>1</v>
      </c>
    </row>
    <row r="7632" spans="3:7" x14ac:dyDescent="0.25">
      <c r="C7632" s="124">
        <v>43376</v>
      </c>
      <c r="D7632" s="125" t="s">
        <v>128</v>
      </c>
      <c r="E7632" s="126">
        <v>7358</v>
      </c>
      <c r="F7632" s="126"/>
      <c r="G7632" s="126">
        <v>1</v>
      </c>
    </row>
    <row r="7633" spans="3:7" ht="30" x14ac:dyDescent="0.25">
      <c r="C7633" s="124">
        <v>43376</v>
      </c>
      <c r="D7633" s="125" t="s">
        <v>21</v>
      </c>
      <c r="E7633" s="126">
        <v>4864</v>
      </c>
      <c r="F7633" s="126"/>
      <c r="G7633" s="126">
        <v>3</v>
      </c>
    </row>
    <row r="7634" spans="3:7" ht="45" x14ac:dyDescent="0.25">
      <c r="C7634" s="124">
        <v>43376</v>
      </c>
      <c r="D7634" s="125" t="s">
        <v>376</v>
      </c>
      <c r="E7634" s="126">
        <v>9337</v>
      </c>
      <c r="F7634" s="126"/>
      <c r="G7634" s="126">
        <v>5</v>
      </c>
    </row>
    <row r="7635" spans="3:7" ht="30" x14ac:dyDescent="0.25">
      <c r="C7635" s="124">
        <v>43376</v>
      </c>
      <c r="D7635" s="125" t="s">
        <v>76</v>
      </c>
      <c r="E7635" s="126">
        <v>1429</v>
      </c>
      <c r="F7635" s="126"/>
      <c r="G7635" s="126">
        <v>20</v>
      </c>
    </row>
    <row r="7636" spans="3:7" ht="30" x14ac:dyDescent="0.25">
      <c r="C7636" s="124">
        <v>43376</v>
      </c>
      <c r="D7636" s="125" t="s">
        <v>178</v>
      </c>
      <c r="E7636" s="126" t="s">
        <v>179</v>
      </c>
      <c r="F7636" s="126"/>
      <c r="G7636" s="126">
        <v>1</v>
      </c>
    </row>
    <row r="7637" spans="3:7" x14ac:dyDescent="0.25">
      <c r="C7637" s="124">
        <v>43376</v>
      </c>
      <c r="D7637" s="125" t="s">
        <v>305</v>
      </c>
      <c r="E7637" s="126">
        <v>7079</v>
      </c>
      <c r="F7637" s="126"/>
      <c r="G7637" s="126">
        <v>1</v>
      </c>
    </row>
    <row r="7638" spans="3:7" ht="45" x14ac:dyDescent="0.25">
      <c r="C7638" s="124">
        <v>43376</v>
      </c>
      <c r="D7638" s="125" t="s">
        <v>29</v>
      </c>
      <c r="E7638" s="126">
        <v>610</v>
      </c>
      <c r="F7638" s="126"/>
      <c r="G7638" s="126">
        <v>1</v>
      </c>
    </row>
    <row r="7639" spans="3:7" ht="30" x14ac:dyDescent="0.25">
      <c r="C7639" s="124">
        <v>43376</v>
      </c>
      <c r="D7639" s="125" t="s">
        <v>239</v>
      </c>
      <c r="E7639" s="126">
        <v>615</v>
      </c>
      <c r="F7639" s="126"/>
      <c r="G7639" s="126">
        <v>1</v>
      </c>
    </row>
    <row r="7640" spans="3:7" ht="30" x14ac:dyDescent="0.25">
      <c r="C7640" s="124">
        <v>43376</v>
      </c>
      <c r="D7640" s="125" t="s">
        <v>240</v>
      </c>
      <c r="E7640" s="126">
        <v>4520</v>
      </c>
      <c r="F7640" s="126"/>
      <c r="G7640" s="126">
        <v>1</v>
      </c>
    </row>
    <row r="7641" spans="3:7" ht="45" x14ac:dyDescent="0.25">
      <c r="C7641" s="124">
        <v>43376</v>
      </c>
      <c r="D7641" s="125" t="s">
        <v>260</v>
      </c>
      <c r="E7641" s="126">
        <v>5679</v>
      </c>
      <c r="F7641" s="126"/>
      <c r="G7641" s="126">
        <v>20</v>
      </c>
    </row>
    <row r="7642" spans="3:7" ht="30" x14ac:dyDescent="0.25">
      <c r="C7642" s="124">
        <v>43376</v>
      </c>
      <c r="D7642" s="125" t="s">
        <v>33</v>
      </c>
      <c r="E7642" s="126">
        <v>392</v>
      </c>
      <c r="F7642" s="126"/>
      <c r="G7642" s="126">
        <v>1</v>
      </c>
    </row>
    <row r="7643" spans="3:7" ht="45" x14ac:dyDescent="0.25">
      <c r="C7643" s="124">
        <v>43376</v>
      </c>
      <c r="D7643" s="125" t="s">
        <v>55</v>
      </c>
      <c r="E7643" s="126">
        <v>8385</v>
      </c>
      <c r="F7643" s="126"/>
      <c r="G7643" s="126">
        <v>1</v>
      </c>
    </row>
    <row r="7644" spans="3:7" ht="45" x14ac:dyDescent="0.25">
      <c r="C7644" s="124">
        <v>43376</v>
      </c>
      <c r="D7644" s="125" t="s">
        <v>288</v>
      </c>
      <c r="E7644" s="126">
        <v>434</v>
      </c>
      <c r="F7644" s="126"/>
      <c r="G7644" s="126">
        <v>1</v>
      </c>
    </row>
    <row r="7645" spans="3:7" ht="30" x14ac:dyDescent="0.25">
      <c r="C7645" s="124">
        <v>43376</v>
      </c>
      <c r="D7645" s="125" t="s">
        <v>57</v>
      </c>
      <c r="E7645" s="126">
        <v>8825</v>
      </c>
      <c r="F7645" s="126"/>
      <c r="G7645" s="126">
        <v>1</v>
      </c>
    </row>
    <row r="7646" spans="3:7" ht="30" x14ac:dyDescent="0.25">
      <c r="C7646" s="124">
        <v>43376</v>
      </c>
      <c r="D7646" s="125" t="s">
        <v>59</v>
      </c>
      <c r="E7646" s="126">
        <v>8823</v>
      </c>
      <c r="F7646" s="126"/>
      <c r="G7646" s="126">
        <v>1</v>
      </c>
    </row>
    <row r="7647" spans="3:7" x14ac:dyDescent="0.25">
      <c r="C7647" s="124">
        <v>43376</v>
      </c>
      <c r="D7647" s="125" t="s">
        <v>247</v>
      </c>
      <c r="E7647" s="126">
        <v>3638</v>
      </c>
      <c r="F7647" s="126"/>
      <c r="G7647" s="126">
        <v>8</v>
      </c>
    </row>
    <row r="7648" spans="3:7" ht="30" x14ac:dyDescent="0.25">
      <c r="C7648" s="124">
        <v>43376</v>
      </c>
      <c r="D7648" s="125" t="s">
        <v>54</v>
      </c>
      <c r="E7648" s="126">
        <v>7825</v>
      </c>
      <c r="F7648" s="126"/>
      <c r="G7648" s="126">
        <v>1</v>
      </c>
    </row>
    <row r="7649" spans="3:7" ht="30" x14ac:dyDescent="0.25">
      <c r="C7649" s="124">
        <v>43376</v>
      </c>
      <c r="D7649" s="125" t="s">
        <v>32</v>
      </c>
      <c r="E7649" s="126">
        <v>4523</v>
      </c>
      <c r="F7649" s="126"/>
      <c r="G7649" s="126">
        <v>10</v>
      </c>
    </row>
    <row r="7650" spans="3:7" ht="30" x14ac:dyDescent="0.25">
      <c r="C7650" s="124">
        <v>43376</v>
      </c>
      <c r="D7650" s="125" t="s">
        <v>167</v>
      </c>
      <c r="E7650" s="126">
        <v>1587</v>
      </c>
      <c r="F7650" s="126"/>
      <c r="G7650" s="126">
        <v>3</v>
      </c>
    </row>
    <row r="7651" spans="3:7" x14ac:dyDescent="0.25">
      <c r="C7651" s="124">
        <v>43376</v>
      </c>
      <c r="D7651" s="125" t="s">
        <v>201</v>
      </c>
      <c r="E7651" s="126">
        <v>8764</v>
      </c>
      <c r="F7651" s="126"/>
      <c r="G7651" s="126">
        <v>1</v>
      </c>
    </row>
    <row r="7652" spans="3:7" ht="30" x14ac:dyDescent="0.25">
      <c r="C7652" s="124">
        <v>43376</v>
      </c>
      <c r="D7652" s="125" t="s">
        <v>242</v>
      </c>
      <c r="E7652" s="126">
        <v>276</v>
      </c>
      <c r="F7652" s="126"/>
      <c r="G7652" s="126">
        <v>1</v>
      </c>
    </row>
    <row r="7653" spans="3:7" ht="45" x14ac:dyDescent="0.25">
      <c r="C7653" s="124">
        <v>43376</v>
      </c>
      <c r="D7653" s="125" t="s">
        <v>26</v>
      </c>
      <c r="E7653" s="126">
        <v>476</v>
      </c>
      <c r="F7653" s="126"/>
      <c r="G7653" s="126">
        <v>4</v>
      </c>
    </row>
    <row r="7654" spans="3:7" ht="30" x14ac:dyDescent="0.25">
      <c r="C7654" s="124">
        <v>43376</v>
      </c>
      <c r="D7654" s="125" t="s">
        <v>146</v>
      </c>
      <c r="E7654" s="126">
        <v>450</v>
      </c>
      <c r="F7654" s="126"/>
      <c r="G7654" s="126">
        <v>10</v>
      </c>
    </row>
    <row r="7655" spans="3:7" ht="30" x14ac:dyDescent="0.25">
      <c r="C7655" s="124">
        <v>43376</v>
      </c>
      <c r="D7655" s="125" t="s">
        <v>271</v>
      </c>
      <c r="E7655" s="126">
        <v>3625</v>
      </c>
      <c r="F7655" s="126"/>
      <c r="G7655" s="126">
        <v>2</v>
      </c>
    </row>
    <row r="7656" spans="3:7" ht="60" x14ac:dyDescent="0.25">
      <c r="C7656" s="124">
        <v>43376</v>
      </c>
      <c r="D7656" s="125" t="s">
        <v>81</v>
      </c>
      <c r="E7656" s="126">
        <v>8957</v>
      </c>
      <c r="F7656" s="126"/>
      <c r="G7656" s="126">
        <v>2</v>
      </c>
    </row>
    <row r="7657" spans="3:7" x14ac:dyDescent="0.25">
      <c r="C7657" s="124">
        <v>43375</v>
      </c>
      <c r="D7657" s="125" t="s">
        <v>235</v>
      </c>
      <c r="E7657" s="126">
        <v>7998</v>
      </c>
      <c r="F7657" s="126"/>
      <c r="G7657" s="126">
        <v>10</v>
      </c>
    </row>
    <row r="7658" spans="3:7" x14ac:dyDescent="0.25">
      <c r="C7658" s="124">
        <v>43375</v>
      </c>
      <c r="D7658" s="125" t="s">
        <v>37</v>
      </c>
      <c r="E7658" s="126">
        <v>7932</v>
      </c>
      <c r="F7658" s="126"/>
      <c r="G7658" s="126">
        <v>10</v>
      </c>
    </row>
    <row r="7659" spans="3:7" ht="30" x14ac:dyDescent="0.25">
      <c r="C7659" s="124">
        <v>43375</v>
      </c>
      <c r="D7659" s="125" t="s">
        <v>76</v>
      </c>
      <c r="E7659" s="126">
        <v>1429</v>
      </c>
      <c r="F7659" s="126"/>
      <c r="G7659" s="126">
        <v>1</v>
      </c>
    </row>
    <row r="7660" spans="3:7" ht="30" x14ac:dyDescent="0.25">
      <c r="C7660" s="124">
        <v>43375</v>
      </c>
      <c r="D7660" s="125" t="s">
        <v>5</v>
      </c>
      <c r="E7660" s="126">
        <v>1445</v>
      </c>
      <c r="F7660" s="126"/>
      <c r="G7660" s="126">
        <v>100</v>
      </c>
    </row>
    <row r="7661" spans="3:7" ht="30" x14ac:dyDescent="0.25">
      <c r="C7661" s="124">
        <v>43375</v>
      </c>
      <c r="D7661" s="125" t="s">
        <v>632</v>
      </c>
      <c r="E7661" s="126">
        <v>3151</v>
      </c>
      <c r="F7661" s="126">
        <v>15</v>
      </c>
      <c r="G7661" s="126"/>
    </row>
    <row r="7662" spans="3:7" ht="30" x14ac:dyDescent="0.25">
      <c r="C7662" s="124">
        <v>43375</v>
      </c>
      <c r="D7662" s="125" t="s">
        <v>631</v>
      </c>
      <c r="E7662" s="126">
        <v>3152</v>
      </c>
      <c r="F7662" s="126">
        <v>13</v>
      </c>
      <c r="G7662" s="126"/>
    </row>
    <row r="7663" spans="3:7" ht="30" x14ac:dyDescent="0.25">
      <c r="C7663" s="124">
        <v>43375</v>
      </c>
      <c r="D7663" s="125" t="s">
        <v>630</v>
      </c>
      <c r="E7663" s="126">
        <v>3153</v>
      </c>
      <c r="F7663" s="126">
        <v>67</v>
      </c>
      <c r="G7663" s="126"/>
    </row>
    <row r="7664" spans="3:7" ht="30" x14ac:dyDescent="0.25">
      <c r="C7664" s="124">
        <v>43375</v>
      </c>
      <c r="D7664" s="125" t="s">
        <v>297</v>
      </c>
      <c r="E7664" s="126">
        <v>2031</v>
      </c>
      <c r="F7664" s="126"/>
      <c r="G7664" s="126">
        <v>3</v>
      </c>
    </row>
    <row r="7665" spans="3:7" ht="30" x14ac:dyDescent="0.25">
      <c r="C7665" s="124">
        <v>43375</v>
      </c>
      <c r="D7665" s="125" t="s">
        <v>269</v>
      </c>
      <c r="E7665" s="126">
        <v>1508</v>
      </c>
      <c r="F7665" s="126"/>
      <c r="G7665" s="126">
        <v>1</v>
      </c>
    </row>
    <row r="7666" spans="3:7" ht="45" x14ac:dyDescent="0.25">
      <c r="C7666" s="124">
        <v>43375</v>
      </c>
      <c r="D7666" s="125" t="s">
        <v>89</v>
      </c>
      <c r="E7666" s="126">
        <v>155</v>
      </c>
      <c r="F7666" s="126"/>
      <c r="G7666" s="126">
        <v>20</v>
      </c>
    </row>
    <row r="7667" spans="3:7" ht="30" x14ac:dyDescent="0.25">
      <c r="C7667" s="124">
        <v>43375</v>
      </c>
      <c r="D7667" s="125" t="s">
        <v>5</v>
      </c>
      <c r="E7667" s="126">
        <v>1445</v>
      </c>
      <c r="F7667" s="126"/>
      <c r="G7667" s="126">
        <v>100</v>
      </c>
    </row>
    <row r="7668" spans="3:7" ht="30" x14ac:dyDescent="0.25">
      <c r="C7668" s="124">
        <v>43375</v>
      </c>
      <c r="D7668" s="125" t="s">
        <v>12</v>
      </c>
      <c r="E7668" s="126" t="s">
        <v>13</v>
      </c>
      <c r="F7668" s="126"/>
      <c r="G7668" s="126">
        <v>1</v>
      </c>
    </row>
    <row r="7669" spans="3:7" ht="45" x14ac:dyDescent="0.25">
      <c r="C7669" s="124">
        <v>43375</v>
      </c>
      <c r="D7669" s="125" t="s">
        <v>256</v>
      </c>
      <c r="E7669" s="126">
        <v>768</v>
      </c>
      <c r="F7669" s="126"/>
      <c r="G7669" s="126">
        <v>1</v>
      </c>
    </row>
    <row r="7670" spans="3:7" ht="45" x14ac:dyDescent="0.25">
      <c r="C7670" s="124">
        <v>43375</v>
      </c>
      <c r="D7670" s="125" t="s">
        <v>43</v>
      </c>
      <c r="E7670" s="126">
        <v>767</v>
      </c>
      <c r="F7670" s="126"/>
      <c r="G7670" s="126">
        <v>1</v>
      </c>
    </row>
    <row r="7671" spans="3:7" ht="30" x14ac:dyDescent="0.25">
      <c r="C7671" s="124">
        <v>43375</v>
      </c>
      <c r="D7671" s="125" t="s">
        <v>473</v>
      </c>
      <c r="E7671" s="126">
        <v>367</v>
      </c>
      <c r="F7671" s="126">
        <v>1</v>
      </c>
      <c r="G7671" s="126"/>
    </row>
    <row r="7672" spans="3:7" ht="30" x14ac:dyDescent="0.25">
      <c r="C7672" s="124">
        <v>43375</v>
      </c>
      <c r="D7672" s="125" t="s">
        <v>473</v>
      </c>
      <c r="E7672" s="126">
        <v>367</v>
      </c>
      <c r="F7672" s="126"/>
      <c r="G7672" s="126">
        <v>1</v>
      </c>
    </row>
    <row r="7673" spans="3:7" ht="30" x14ac:dyDescent="0.25">
      <c r="C7673" s="124">
        <v>43375</v>
      </c>
      <c r="D7673" s="125" t="s">
        <v>239</v>
      </c>
      <c r="E7673" s="126">
        <v>615</v>
      </c>
      <c r="F7673" s="126">
        <v>15</v>
      </c>
      <c r="G7673" s="126"/>
    </row>
    <row r="7674" spans="3:7" ht="30" x14ac:dyDescent="0.25">
      <c r="C7674" s="124">
        <v>43375</v>
      </c>
      <c r="D7674" s="125" t="s">
        <v>298</v>
      </c>
      <c r="E7674" s="126">
        <v>10057</v>
      </c>
      <c r="F7674" s="126"/>
      <c r="G7674" s="126">
        <v>1</v>
      </c>
    </row>
    <row r="7675" spans="3:7" ht="30" x14ac:dyDescent="0.25">
      <c r="C7675" s="124">
        <v>43375</v>
      </c>
      <c r="D7675" s="125" t="s">
        <v>360</v>
      </c>
      <c r="E7675" s="126" t="s">
        <v>361</v>
      </c>
      <c r="F7675" s="126"/>
      <c r="G7675" s="126">
        <v>1</v>
      </c>
    </row>
    <row r="7676" spans="3:7" ht="30" x14ac:dyDescent="0.25">
      <c r="C7676" s="124">
        <v>43375</v>
      </c>
      <c r="D7676" s="125" t="s">
        <v>108</v>
      </c>
      <c r="E7676" s="126" t="s">
        <v>109</v>
      </c>
      <c r="F7676" s="126"/>
      <c r="G7676" s="126">
        <v>1</v>
      </c>
    </row>
    <row r="7677" spans="3:7" x14ac:dyDescent="0.25">
      <c r="C7677" s="124">
        <v>43375</v>
      </c>
      <c r="D7677" s="125" t="s">
        <v>90</v>
      </c>
      <c r="E7677" s="126">
        <v>1467</v>
      </c>
      <c r="F7677" s="126"/>
      <c r="G7677" s="126">
        <v>1</v>
      </c>
    </row>
    <row r="7678" spans="3:7" x14ac:dyDescent="0.25">
      <c r="C7678" s="124">
        <v>43375</v>
      </c>
      <c r="D7678" s="125" t="s">
        <v>103</v>
      </c>
      <c r="E7678" s="126">
        <v>7366</v>
      </c>
      <c r="F7678" s="126"/>
      <c r="G7678" s="126">
        <v>29</v>
      </c>
    </row>
    <row r="7679" spans="3:7" ht="30" x14ac:dyDescent="0.25">
      <c r="C7679" s="124">
        <v>43375</v>
      </c>
      <c r="D7679" s="125" t="s">
        <v>289</v>
      </c>
      <c r="E7679" s="126">
        <v>308</v>
      </c>
      <c r="F7679" s="126"/>
      <c r="G7679" s="126">
        <v>2</v>
      </c>
    </row>
    <row r="7680" spans="3:7" ht="30" x14ac:dyDescent="0.25">
      <c r="C7680" s="124">
        <v>43375</v>
      </c>
      <c r="D7680" s="125" t="s">
        <v>126</v>
      </c>
      <c r="E7680" s="126">
        <v>4738</v>
      </c>
      <c r="F7680" s="126"/>
      <c r="G7680" s="126">
        <v>2</v>
      </c>
    </row>
    <row r="7681" spans="3:7" ht="30" x14ac:dyDescent="0.25">
      <c r="C7681" s="124">
        <v>43375</v>
      </c>
      <c r="D7681" s="125" t="s">
        <v>96</v>
      </c>
      <c r="E7681" s="126" t="s">
        <v>97</v>
      </c>
      <c r="F7681" s="126"/>
      <c r="G7681" s="126">
        <v>1</v>
      </c>
    </row>
    <row r="7682" spans="3:7" ht="30" x14ac:dyDescent="0.25">
      <c r="C7682" s="124">
        <v>43375</v>
      </c>
      <c r="D7682" s="125" t="s">
        <v>100</v>
      </c>
      <c r="E7682" s="126" t="s">
        <v>101</v>
      </c>
      <c r="F7682" s="126"/>
      <c r="G7682" s="126">
        <v>1</v>
      </c>
    </row>
    <row r="7683" spans="3:7" ht="45" x14ac:dyDescent="0.25">
      <c r="C7683" s="124">
        <v>43375</v>
      </c>
      <c r="D7683" s="125" t="s">
        <v>9</v>
      </c>
      <c r="E7683" s="126">
        <v>180</v>
      </c>
      <c r="F7683" s="126"/>
      <c r="G7683" s="126">
        <v>5</v>
      </c>
    </row>
    <row r="7684" spans="3:7" ht="30" x14ac:dyDescent="0.25">
      <c r="C7684" s="124">
        <v>43375</v>
      </c>
      <c r="D7684" s="125" t="s">
        <v>242</v>
      </c>
      <c r="E7684" s="126">
        <v>276</v>
      </c>
      <c r="F7684" s="126"/>
      <c r="G7684" s="126">
        <v>1</v>
      </c>
    </row>
    <row r="7685" spans="3:7" ht="30" x14ac:dyDescent="0.25">
      <c r="C7685" s="124">
        <v>43375</v>
      </c>
      <c r="D7685" s="125" t="s">
        <v>450</v>
      </c>
      <c r="E7685" s="126">
        <v>7093</v>
      </c>
      <c r="F7685" s="126"/>
      <c r="G7685" s="126">
        <v>1</v>
      </c>
    </row>
    <row r="7686" spans="3:7" x14ac:dyDescent="0.25">
      <c r="C7686" s="124">
        <v>43375</v>
      </c>
      <c r="D7686" s="125" t="s">
        <v>205</v>
      </c>
      <c r="E7686" s="126">
        <v>7084</v>
      </c>
      <c r="F7686" s="126"/>
      <c r="G7686" s="126">
        <v>20</v>
      </c>
    </row>
    <row r="7687" spans="3:7" ht="30" x14ac:dyDescent="0.25">
      <c r="C7687" s="124">
        <v>43375</v>
      </c>
      <c r="D7687" s="125" t="s">
        <v>518</v>
      </c>
      <c r="E7687" s="126">
        <v>7085</v>
      </c>
      <c r="F7687" s="126">
        <v>20</v>
      </c>
      <c r="G7687" s="126"/>
    </row>
    <row r="7688" spans="3:7" ht="30" x14ac:dyDescent="0.25">
      <c r="C7688" s="124">
        <v>43375</v>
      </c>
      <c r="D7688" s="125" t="s">
        <v>18</v>
      </c>
      <c r="E7688" s="126">
        <v>726</v>
      </c>
      <c r="F7688" s="126">
        <v>2</v>
      </c>
      <c r="G7688" s="126"/>
    </row>
    <row r="7689" spans="3:7" ht="30" x14ac:dyDescent="0.25">
      <c r="C7689" s="124">
        <v>43375</v>
      </c>
      <c r="D7689" s="125" t="s">
        <v>18</v>
      </c>
      <c r="E7689" s="126">
        <v>726</v>
      </c>
      <c r="F7689" s="126"/>
      <c r="G7689" s="126">
        <v>1</v>
      </c>
    </row>
    <row r="7690" spans="3:7" ht="30" x14ac:dyDescent="0.25">
      <c r="C7690" s="124">
        <v>43375</v>
      </c>
      <c r="D7690" s="125" t="s">
        <v>578</v>
      </c>
      <c r="E7690" s="126" t="s">
        <v>579</v>
      </c>
      <c r="F7690" s="126"/>
      <c r="G7690" s="126">
        <v>1</v>
      </c>
    </row>
    <row r="7691" spans="3:7" ht="45" x14ac:dyDescent="0.25">
      <c r="C7691" s="124">
        <v>43375</v>
      </c>
      <c r="D7691" s="125" t="s">
        <v>35</v>
      </c>
      <c r="E7691" s="126">
        <v>4911</v>
      </c>
      <c r="F7691" s="126">
        <v>1</v>
      </c>
      <c r="G7691" s="126"/>
    </row>
    <row r="7692" spans="3:7" ht="45" x14ac:dyDescent="0.25">
      <c r="C7692" s="124">
        <v>43375</v>
      </c>
      <c r="D7692" s="125" t="s">
        <v>188</v>
      </c>
      <c r="E7692" s="126">
        <v>4910</v>
      </c>
      <c r="F7692" s="126"/>
      <c r="G7692" s="126">
        <v>2</v>
      </c>
    </row>
    <row r="7693" spans="3:7" ht="45" x14ac:dyDescent="0.25">
      <c r="C7693" s="124">
        <v>43375</v>
      </c>
      <c r="D7693" s="125" t="s">
        <v>233</v>
      </c>
      <c r="E7693" s="126">
        <v>4909</v>
      </c>
      <c r="F7693" s="126"/>
      <c r="G7693" s="126">
        <v>3</v>
      </c>
    </row>
    <row r="7694" spans="3:7" x14ac:dyDescent="0.25">
      <c r="C7694" s="124">
        <v>43375</v>
      </c>
      <c r="D7694" s="125" t="s">
        <v>208</v>
      </c>
      <c r="E7694" s="126">
        <v>7933</v>
      </c>
      <c r="F7694" s="126"/>
      <c r="G7694" s="126">
        <v>1</v>
      </c>
    </row>
    <row r="7695" spans="3:7" x14ac:dyDescent="0.25">
      <c r="C7695" s="124">
        <v>43375</v>
      </c>
      <c r="D7695" s="125" t="s">
        <v>37</v>
      </c>
      <c r="E7695" s="126">
        <v>7932</v>
      </c>
      <c r="F7695" s="126">
        <v>1</v>
      </c>
      <c r="G7695" s="126"/>
    </row>
    <row r="7696" spans="3:7" ht="30" x14ac:dyDescent="0.25">
      <c r="C7696" s="124">
        <v>43375</v>
      </c>
      <c r="D7696" s="125" t="s">
        <v>66</v>
      </c>
      <c r="E7696" s="126">
        <v>2234</v>
      </c>
      <c r="F7696" s="126"/>
      <c r="G7696" s="126">
        <v>1</v>
      </c>
    </row>
    <row r="7697" spans="3:7" ht="45" x14ac:dyDescent="0.25">
      <c r="C7697" s="124">
        <v>43375</v>
      </c>
      <c r="D7697" s="125" t="s">
        <v>476</v>
      </c>
      <c r="E7697" s="126">
        <v>9382</v>
      </c>
      <c r="F7697" s="126">
        <v>5</v>
      </c>
      <c r="G7697" s="126"/>
    </row>
    <row r="7698" spans="3:7" ht="30" x14ac:dyDescent="0.25">
      <c r="C7698" s="124">
        <v>43375</v>
      </c>
      <c r="D7698" s="125" t="s">
        <v>145</v>
      </c>
      <c r="E7698" s="126">
        <v>911</v>
      </c>
      <c r="F7698" s="126"/>
      <c r="G7698" s="126">
        <v>1</v>
      </c>
    </row>
    <row r="7699" spans="3:7" ht="30" x14ac:dyDescent="0.25">
      <c r="C7699" s="124">
        <v>43375</v>
      </c>
      <c r="D7699" s="125" t="s">
        <v>360</v>
      </c>
      <c r="E7699" s="126" t="s">
        <v>361</v>
      </c>
      <c r="F7699" s="126">
        <v>2</v>
      </c>
      <c r="G7699" s="126"/>
    </row>
    <row r="7700" spans="3:7" ht="30" x14ac:dyDescent="0.25">
      <c r="C7700" s="124">
        <v>43375</v>
      </c>
      <c r="D7700" s="125" t="s">
        <v>418</v>
      </c>
      <c r="E7700" s="126">
        <v>8506</v>
      </c>
      <c r="F7700" s="126"/>
      <c r="G7700" s="126">
        <v>1</v>
      </c>
    </row>
    <row r="7701" spans="3:7" ht="30" x14ac:dyDescent="0.25">
      <c r="C7701" s="124">
        <v>43375</v>
      </c>
      <c r="D7701" s="125" t="s">
        <v>459</v>
      </c>
      <c r="E7701" s="126">
        <v>855</v>
      </c>
      <c r="F7701" s="126"/>
      <c r="G7701" s="126">
        <v>2</v>
      </c>
    </row>
    <row r="7702" spans="3:7" ht="30" x14ac:dyDescent="0.25">
      <c r="C7702" s="124">
        <v>43375</v>
      </c>
      <c r="D7702" s="125" t="s">
        <v>469</v>
      </c>
      <c r="E7702" s="126">
        <v>372</v>
      </c>
      <c r="F7702" s="126"/>
      <c r="G7702" s="126">
        <v>50</v>
      </c>
    </row>
    <row r="7703" spans="3:7" ht="30" x14ac:dyDescent="0.25">
      <c r="C7703" s="124">
        <v>43375</v>
      </c>
      <c r="D7703" s="125" t="s">
        <v>505</v>
      </c>
      <c r="E7703" s="126">
        <v>371</v>
      </c>
      <c r="F7703" s="126"/>
      <c r="G7703" s="126">
        <v>100</v>
      </c>
    </row>
    <row r="7704" spans="3:7" ht="30" x14ac:dyDescent="0.25">
      <c r="C7704" s="124">
        <v>43375</v>
      </c>
      <c r="D7704" s="125" t="s">
        <v>497</v>
      </c>
      <c r="E7704" s="126">
        <v>236</v>
      </c>
      <c r="F7704" s="126"/>
      <c r="G7704" s="126">
        <v>200</v>
      </c>
    </row>
    <row r="7705" spans="3:7" ht="30" x14ac:dyDescent="0.25">
      <c r="C7705" s="124">
        <v>43375</v>
      </c>
      <c r="D7705" s="125" t="s">
        <v>463</v>
      </c>
      <c r="E7705" s="126">
        <v>4388</v>
      </c>
      <c r="F7705" s="126"/>
      <c r="G7705" s="126">
        <v>10</v>
      </c>
    </row>
    <row r="7706" spans="3:7" ht="30" x14ac:dyDescent="0.25">
      <c r="C7706" s="124">
        <v>43375</v>
      </c>
      <c r="D7706" s="125" t="s">
        <v>473</v>
      </c>
      <c r="E7706" s="126">
        <v>367</v>
      </c>
      <c r="F7706" s="126"/>
      <c r="G7706" s="126">
        <v>120</v>
      </c>
    </row>
    <row r="7707" spans="3:7" ht="30" x14ac:dyDescent="0.25">
      <c r="C7707" s="124">
        <v>43374</v>
      </c>
      <c r="D7707" s="125" t="s">
        <v>65</v>
      </c>
      <c r="E7707" s="126">
        <v>256</v>
      </c>
      <c r="F7707" s="126"/>
      <c r="G7707" s="126">
        <v>1</v>
      </c>
    </row>
    <row r="7708" spans="3:7" x14ac:dyDescent="0.25">
      <c r="C7708" s="124">
        <v>43374</v>
      </c>
      <c r="D7708" s="125" t="s">
        <v>91</v>
      </c>
      <c r="E7708" s="126">
        <v>1465</v>
      </c>
      <c r="F7708" s="126"/>
      <c r="G7708" s="126">
        <v>1</v>
      </c>
    </row>
    <row r="7709" spans="3:7" ht="30" x14ac:dyDescent="0.25">
      <c r="C7709" s="124">
        <v>43374</v>
      </c>
      <c r="D7709" s="125" t="s">
        <v>73</v>
      </c>
      <c r="E7709" s="126">
        <v>912</v>
      </c>
      <c r="F7709" s="126"/>
      <c r="G7709" s="126">
        <v>1</v>
      </c>
    </row>
    <row r="7710" spans="3:7" x14ac:dyDescent="0.25">
      <c r="C7710" s="124">
        <v>43374</v>
      </c>
      <c r="D7710" s="125" t="s">
        <v>132</v>
      </c>
      <c r="E7710" s="126">
        <v>5729</v>
      </c>
      <c r="F7710" s="126"/>
      <c r="G7710" s="126">
        <v>6</v>
      </c>
    </row>
    <row r="7711" spans="3:7" x14ac:dyDescent="0.25">
      <c r="C7711" s="124">
        <v>43374</v>
      </c>
      <c r="D7711" s="125" t="s">
        <v>133</v>
      </c>
      <c r="E7711" s="126">
        <v>5728</v>
      </c>
      <c r="F7711" s="126"/>
      <c r="G7711" s="126">
        <v>6</v>
      </c>
    </row>
    <row r="7712" spans="3:7" ht="30" x14ac:dyDescent="0.25">
      <c r="C7712" s="124">
        <v>43374</v>
      </c>
      <c r="D7712" s="125" t="s">
        <v>57</v>
      </c>
      <c r="E7712" s="126">
        <v>8825</v>
      </c>
      <c r="F7712" s="126"/>
      <c r="G7712" s="126">
        <v>6</v>
      </c>
    </row>
    <row r="7713" spans="3:7" x14ac:dyDescent="0.25">
      <c r="C7713" s="124">
        <v>43374</v>
      </c>
      <c r="D7713" s="125" t="s">
        <v>133</v>
      </c>
      <c r="E7713" s="126">
        <v>5728</v>
      </c>
      <c r="F7713" s="126">
        <v>6</v>
      </c>
      <c r="G7713" s="126"/>
    </row>
    <row r="7714" spans="3:7" x14ac:dyDescent="0.25">
      <c r="C7714" s="124">
        <v>43374</v>
      </c>
      <c r="D7714" s="125" t="s">
        <v>132</v>
      </c>
      <c r="E7714" s="126">
        <v>5729</v>
      </c>
      <c r="F7714" s="126">
        <v>6</v>
      </c>
      <c r="G7714" s="126"/>
    </row>
    <row r="7715" spans="3:7" ht="30" x14ac:dyDescent="0.25">
      <c r="C7715" s="124">
        <v>43374</v>
      </c>
      <c r="D7715" s="125" t="s">
        <v>49</v>
      </c>
      <c r="E7715" s="126">
        <v>5082</v>
      </c>
      <c r="F7715" s="126">
        <v>1000</v>
      </c>
      <c r="G7715" s="126"/>
    </row>
    <row r="7716" spans="3:7" x14ac:dyDescent="0.25">
      <c r="C7716" s="124">
        <v>43374</v>
      </c>
      <c r="D7716" s="125" t="s">
        <v>83</v>
      </c>
      <c r="E7716" s="126">
        <v>842</v>
      </c>
      <c r="F7716" s="126"/>
      <c r="G7716" s="126">
        <v>1</v>
      </c>
    </row>
    <row r="7717" spans="3:7" ht="30" x14ac:dyDescent="0.25">
      <c r="C7717" s="124">
        <v>43374</v>
      </c>
      <c r="D7717" s="125" t="s">
        <v>65</v>
      </c>
      <c r="E7717" s="126">
        <v>256</v>
      </c>
      <c r="F7717" s="126"/>
      <c r="G7717" s="126">
        <v>2</v>
      </c>
    </row>
    <row r="7718" spans="3:7" ht="30" x14ac:dyDescent="0.25">
      <c r="C7718" s="124">
        <v>43374</v>
      </c>
      <c r="D7718" s="125" t="s">
        <v>65</v>
      </c>
      <c r="E7718" s="126">
        <v>256</v>
      </c>
      <c r="F7718" s="126"/>
      <c r="G7718" s="126">
        <v>2</v>
      </c>
    </row>
    <row r="7719" spans="3:7" ht="30" x14ac:dyDescent="0.25">
      <c r="C7719" s="124">
        <v>43374</v>
      </c>
      <c r="D7719" s="125" t="s">
        <v>433</v>
      </c>
      <c r="E7719" s="126">
        <v>798</v>
      </c>
      <c r="F7719" s="126"/>
      <c r="G7719" s="126">
        <v>2</v>
      </c>
    </row>
    <row r="7720" spans="3:7" ht="30" x14ac:dyDescent="0.25">
      <c r="C7720" s="124">
        <v>43374</v>
      </c>
      <c r="D7720" s="125" t="s">
        <v>399</v>
      </c>
      <c r="E7720" s="126">
        <v>796</v>
      </c>
      <c r="F7720" s="126"/>
      <c r="G7720" s="126">
        <v>2</v>
      </c>
    </row>
    <row r="7721" spans="3:7" ht="45" x14ac:dyDescent="0.25">
      <c r="C7721" s="124">
        <v>43374</v>
      </c>
      <c r="D7721" s="125" t="s">
        <v>260</v>
      </c>
      <c r="E7721" s="126">
        <v>5679</v>
      </c>
      <c r="F7721" s="126"/>
      <c r="G7721" s="126">
        <v>10</v>
      </c>
    </row>
    <row r="7722" spans="3:7" ht="45" x14ac:dyDescent="0.25">
      <c r="C7722" s="124">
        <v>43374</v>
      </c>
      <c r="D7722" s="125" t="s">
        <v>35</v>
      </c>
      <c r="E7722" s="126">
        <v>4911</v>
      </c>
      <c r="F7722" s="126"/>
      <c r="G7722" s="126">
        <v>12</v>
      </c>
    </row>
    <row r="7723" spans="3:7" ht="30" x14ac:dyDescent="0.25">
      <c r="C7723" s="124">
        <v>43374</v>
      </c>
      <c r="D7723" s="125" t="s">
        <v>248</v>
      </c>
      <c r="E7723" s="126">
        <v>9650</v>
      </c>
      <c r="F7723" s="126"/>
      <c r="G7723" s="126">
        <v>1</v>
      </c>
    </row>
    <row r="7724" spans="3:7" ht="45" x14ac:dyDescent="0.25">
      <c r="C7724" s="124">
        <v>43374</v>
      </c>
      <c r="D7724" s="125" t="s">
        <v>415</v>
      </c>
      <c r="E7724" s="126">
        <v>8061</v>
      </c>
      <c r="F7724" s="126">
        <v>2</v>
      </c>
      <c r="G7724" s="126"/>
    </row>
    <row r="7725" spans="3:7" ht="30" x14ac:dyDescent="0.25">
      <c r="C7725" s="124">
        <v>43374</v>
      </c>
      <c r="D7725" s="125" t="s">
        <v>414</v>
      </c>
      <c r="E7725" s="126">
        <v>10094</v>
      </c>
      <c r="F7725" s="126">
        <v>2</v>
      </c>
      <c r="G7725" s="126"/>
    </row>
    <row r="7726" spans="3:7" x14ac:dyDescent="0.25">
      <c r="C7726" s="124">
        <v>43374</v>
      </c>
      <c r="D7726" s="125" t="s">
        <v>201</v>
      </c>
      <c r="E7726" s="126">
        <v>8764</v>
      </c>
      <c r="F7726" s="126"/>
      <c r="G7726" s="126">
        <v>2</v>
      </c>
    </row>
    <row r="7727" spans="3:7" ht="45" x14ac:dyDescent="0.25">
      <c r="C7727" s="124">
        <v>43374</v>
      </c>
      <c r="D7727" s="125" t="s">
        <v>35</v>
      </c>
      <c r="E7727" s="126">
        <v>4911</v>
      </c>
      <c r="F7727" s="126"/>
      <c r="G7727" s="126">
        <v>12</v>
      </c>
    </row>
    <row r="7728" spans="3:7" ht="45" x14ac:dyDescent="0.25">
      <c r="C7728" s="124">
        <v>43374</v>
      </c>
      <c r="D7728" s="125" t="s">
        <v>221</v>
      </c>
      <c r="E7728" s="126">
        <v>4907</v>
      </c>
      <c r="F7728" s="126"/>
      <c r="G7728" s="126">
        <v>12</v>
      </c>
    </row>
    <row r="7729" spans="3:7" ht="45" x14ac:dyDescent="0.25">
      <c r="C7729" s="124">
        <v>43374</v>
      </c>
      <c r="D7729" s="125" t="s">
        <v>188</v>
      </c>
      <c r="E7729" s="126">
        <v>4910</v>
      </c>
      <c r="F7729" s="126"/>
      <c r="G7729" s="126">
        <v>12</v>
      </c>
    </row>
    <row r="7730" spans="3:7" ht="30" x14ac:dyDescent="0.25">
      <c r="C7730" s="124">
        <v>43374</v>
      </c>
      <c r="D7730" s="125" t="s">
        <v>42</v>
      </c>
      <c r="E7730" s="126">
        <v>187</v>
      </c>
      <c r="F7730" s="126"/>
      <c r="G7730" s="126">
        <v>50</v>
      </c>
    </row>
    <row r="7731" spans="3:7" ht="45" x14ac:dyDescent="0.25">
      <c r="C7731" s="124">
        <v>43374</v>
      </c>
      <c r="D7731" s="125" t="s">
        <v>46</v>
      </c>
      <c r="E7731" s="126">
        <v>331</v>
      </c>
      <c r="F7731" s="126"/>
      <c r="G7731" s="126">
        <v>1</v>
      </c>
    </row>
    <row r="7732" spans="3:7" ht="30" x14ac:dyDescent="0.25">
      <c r="C7732" s="124">
        <v>43374</v>
      </c>
      <c r="D7732" s="125" t="s">
        <v>33</v>
      </c>
      <c r="E7732" s="126">
        <v>392</v>
      </c>
      <c r="F7732" s="126"/>
      <c r="G7732" s="126">
        <v>1</v>
      </c>
    </row>
    <row r="7733" spans="3:7" ht="30" x14ac:dyDescent="0.25">
      <c r="C7733" s="124">
        <v>43374</v>
      </c>
      <c r="D7733" s="125" t="s">
        <v>625</v>
      </c>
      <c r="E7733" s="126">
        <v>11100</v>
      </c>
      <c r="F7733" s="126">
        <v>30</v>
      </c>
      <c r="G7733" s="126"/>
    </row>
    <row r="7734" spans="3:7" ht="30" x14ac:dyDescent="0.25">
      <c r="C7734" s="124">
        <v>43374</v>
      </c>
      <c r="D7734" s="125" t="s">
        <v>73</v>
      </c>
      <c r="E7734" s="126">
        <v>912</v>
      </c>
      <c r="F7734" s="126">
        <v>20</v>
      </c>
      <c r="G7734" s="126"/>
    </row>
    <row r="7735" spans="3:7" ht="30" x14ac:dyDescent="0.25">
      <c r="C7735" s="124">
        <v>43374</v>
      </c>
      <c r="D7735" s="125" t="s">
        <v>464</v>
      </c>
      <c r="E7735" s="126">
        <v>10712</v>
      </c>
      <c r="F7735" s="126"/>
      <c r="G7735" s="126">
        <v>1</v>
      </c>
    </row>
    <row r="7736" spans="3:7" x14ac:dyDescent="0.25">
      <c r="C7736" s="124">
        <v>43374</v>
      </c>
      <c r="D7736" s="125" t="s">
        <v>103</v>
      </c>
      <c r="E7736" s="126">
        <v>7366</v>
      </c>
      <c r="F7736" s="126"/>
      <c r="G7736" s="126">
        <v>3</v>
      </c>
    </row>
    <row r="7737" spans="3:7" ht="45" x14ac:dyDescent="0.25">
      <c r="C7737" s="124">
        <v>43374</v>
      </c>
      <c r="D7737" s="125" t="s">
        <v>526</v>
      </c>
      <c r="E7737" s="126">
        <v>8166</v>
      </c>
      <c r="F7737" s="126"/>
      <c r="G7737" s="126">
        <v>2</v>
      </c>
    </row>
    <row r="7738" spans="3:7" ht="30" x14ac:dyDescent="0.25">
      <c r="C7738" s="124">
        <v>43374</v>
      </c>
      <c r="D7738" s="125" t="s">
        <v>65</v>
      </c>
      <c r="E7738" s="126">
        <v>256</v>
      </c>
      <c r="F7738" s="126"/>
      <c r="G7738" s="126">
        <v>1</v>
      </c>
    </row>
    <row r="7739" spans="3:7" ht="45" x14ac:dyDescent="0.25">
      <c r="C7739" s="124">
        <v>43374</v>
      </c>
      <c r="D7739" s="125" t="s">
        <v>64</v>
      </c>
      <c r="E7739" s="126">
        <v>7623</v>
      </c>
      <c r="F7739" s="126"/>
      <c r="G7739" s="126">
        <v>1</v>
      </c>
    </row>
    <row r="7740" spans="3:7" ht="45" x14ac:dyDescent="0.25">
      <c r="C7740" s="124">
        <v>43374</v>
      </c>
      <c r="D7740" s="125" t="s">
        <v>637</v>
      </c>
      <c r="E7740" s="126">
        <v>702</v>
      </c>
      <c r="F7740" s="126">
        <v>7</v>
      </c>
      <c r="G7740" s="126"/>
    </row>
    <row r="7741" spans="3:7" ht="45" x14ac:dyDescent="0.25">
      <c r="C7741" s="124">
        <v>43374</v>
      </c>
      <c r="D7741" s="125" t="s">
        <v>634</v>
      </c>
      <c r="E7741" s="126">
        <v>1425</v>
      </c>
      <c r="F7741" s="126">
        <v>9</v>
      </c>
      <c r="G7741" s="126"/>
    </row>
    <row r="7742" spans="3:7" ht="45" x14ac:dyDescent="0.25">
      <c r="C7742" s="124">
        <v>43374</v>
      </c>
      <c r="D7742" s="125" t="s">
        <v>629</v>
      </c>
      <c r="E7742" s="126">
        <v>8232</v>
      </c>
      <c r="F7742" s="126"/>
      <c r="G7742" s="126">
        <v>10</v>
      </c>
    </row>
    <row r="7743" spans="3:7" ht="30" x14ac:dyDescent="0.25">
      <c r="C7743" s="124">
        <v>43374</v>
      </c>
      <c r="D7743" s="125" t="s">
        <v>30</v>
      </c>
      <c r="E7743" s="126">
        <v>609</v>
      </c>
      <c r="F7743" s="126"/>
      <c r="G7743" s="126">
        <v>1</v>
      </c>
    </row>
    <row r="7744" spans="3:7" ht="45" x14ac:dyDescent="0.25">
      <c r="C7744" s="124">
        <v>43374</v>
      </c>
      <c r="D7744" s="125" t="s">
        <v>29</v>
      </c>
      <c r="E7744" s="126">
        <v>610</v>
      </c>
      <c r="F7744" s="126"/>
      <c r="G7744" s="126">
        <v>3</v>
      </c>
    </row>
    <row r="7745" spans="3:7" ht="45" x14ac:dyDescent="0.25">
      <c r="C7745" s="124">
        <v>43374</v>
      </c>
      <c r="D7745" s="125" t="s">
        <v>28</v>
      </c>
      <c r="E7745" s="126">
        <v>608</v>
      </c>
      <c r="F7745" s="126"/>
      <c r="G7745" s="126">
        <v>1</v>
      </c>
    </row>
    <row r="7746" spans="3:7" ht="30" x14ac:dyDescent="0.25">
      <c r="C7746" s="124">
        <v>43374</v>
      </c>
      <c r="D7746" s="125" t="s">
        <v>238</v>
      </c>
      <c r="E7746" s="126">
        <v>4519</v>
      </c>
      <c r="F7746" s="126"/>
      <c r="G7746" s="126">
        <v>1</v>
      </c>
    </row>
    <row r="7747" spans="3:7" ht="30" x14ac:dyDescent="0.25">
      <c r="C7747" s="124">
        <v>43374</v>
      </c>
      <c r="D7747" s="125" t="s">
        <v>240</v>
      </c>
      <c r="E7747" s="126">
        <v>4520</v>
      </c>
      <c r="F7747" s="126"/>
      <c r="G7747" s="126">
        <v>1</v>
      </c>
    </row>
    <row r="7748" spans="3:7" ht="60" x14ac:dyDescent="0.25">
      <c r="C7748" s="124">
        <v>43374</v>
      </c>
      <c r="D7748" s="125" t="s">
        <v>151</v>
      </c>
      <c r="E7748" s="126">
        <v>5064</v>
      </c>
      <c r="F7748" s="126"/>
      <c r="G7748" s="126">
        <v>3</v>
      </c>
    </row>
    <row r="7749" spans="3:7" ht="30" x14ac:dyDescent="0.25">
      <c r="C7749" s="124">
        <v>43374</v>
      </c>
      <c r="D7749" s="125" t="s">
        <v>24</v>
      </c>
      <c r="E7749" s="126">
        <v>7087</v>
      </c>
      <c r="F7749" s="126"/>
      <c r="G7749" s="126">
        <v>1</v>
      </c>
    </row>
    <row r="7750" spans="3:7" ht="30" x14ac:dyDescent="0.25">
      <c r="C7750" s="124">
        <v>43374</v>
      </c>
      <c r="D7750" s="125" t="s">
        <v>241</v>
      </c>
      <c r="E7750" s="126">
        <v>2269</v>
      </c>
      <c r="F7750" s="126"/>
      <c r="G7750" s="126">
        <v>2</v>
      </c>
    </row>
    <row r="7751" spans="3:7" ht="30" x14ac:dyDescent="0.25">
      <c r="C7751" s="124">
        <v>43374</v>
      </c>
      <c r="D7751" s="125" t="s">
        <v>58</v>
      </c>
      <c r="E7751" s="126">
        <v>8824</v>
      </c>
      <c r="F7751" s="126"/>
      <c r="G7751" s="126">
        <v>2</v>
      </c>
    </row>
    <row r="7752" spans="3:7" ht="30" x14ac:dyDescent="0.25">
      <c r="C7752" s="124">
        <v>43374</v>
      </c>
      <c r="D7752" s="125" t="s">
        <v>59</v>
      </c>
      <c r="E7752" s="126">
        <v>8823</v>
      </c>
      <c r="F7752" s="126"/>
      <c r="G7752" s="126">
        <v>1</v>
      </c>
    </row>
    <row r="7753" spans="3:7" ht="30" x14ac:dyDescent="0.25">
      <c r="C7753" s="124">
        <v>43374</v>
      </c>
      <c r="D7753" s="125" t="s">
        <v>518</v>
      </c>
      <c r="E7753" s="126">
        <v>7085</v>
      </c>
      <c r="F7753" s="126"/>
      <c r="G7753" s="126">
        <v>3</v>
      </c>
    </row>
    <row r="7754" spans="3:7" ht="45" x14ac:dyDescent="0.25">
      <c r="C7754" s="124">
        <v>43374</v>
      </c>
      <c r="D7754" s="125" t="s">
        <v>61</v>
      </c>
      <c r="E7754" s="126">
        <v>874</v>
      </c>
      <c r="F7754" s="126"/>
      <c r="G7754" s="126">
        <v>2</v>
      </c>
    </row>
    <row r="7755" spans="3:7" ht="30" x14ac:dyDescent="0.25">
      <c r="C7755" s="124">
        <v>43374</v>
      </c>
      <c r="D7755" s="125" t="s">
        <v>32</v>
      </c>
      <c r="E7755" s="126">
        <v>4523</v>
      </c>
      <c r="F7755" s="126"/>
      <c r="G7755" s="126">
        <v>10</v>
      </c>
    </row>
    <row r="7756" spans="3:7" ht="30" x14ac:dyDescent="0.25">
      <c r="C7756" s="124">
        <v>43374</v>
      </c>
      <c r="D7756" s="125" t="s">
        <v>18</v>
      </c>
      <c r="E7756" s="126">
        <v>726</v>
      </c>
      <c r="F7756" s="126"/>
      <c r="G7756" s="126">
        <v>1</v>
      </c>
    </row>
    <row r="7757" spans="3:7" x14ac:dyDescent="0.25">
      <c r="C7757" s="124">
        <v>43374</v>
      </c>
      <c r="D7757" s="125" t="s">
        <v>103</v>
      </c>
      <c r="E7757" s="126">
        <v>7366</v>
      </c>
      <c r="F7757" s="126"/>
      <c r="G7757" s="126">
        <v>5</v>
      </c>
    </row>
    <row r="7758" spans="3:7" ht="45" x14ac:dyDescent="0.25">
      <c r="C7758" s="124">
        <v>43374</v>
      </c>
      <c r="D7758" s="125" t="s">
        <v>64</v>
      </c>
      <c r="E7758" s="126">
        <v>7623</v>
      </c>
      <c r="F7758" s="126"/>
      <c r="G7758" s="126">
        <v>6</v>
      </c>
    </row>
    <row r="7759" spans="3:7" ht="60" x14ac:dyDescent="0.25">
      <c r="C7759" s="124">
        <v>43374</v>
      </c>
      <c r="D7759" s="125" t="s">
        <v>68</v>
      </c>
      <c r="E7759" s="126">
        <v>9526</v>
      </c>
      <c r="F7759" s="126"/>
      <c r="G7759" s="126">
        <v>5</v>
      </c>
    </row>
    <row r="7760" spans="3:7" ht="45" x14ac:dyDescent="0.25">
      <c r="C7760" s="124">
        <v>43374</v>
      </c>
      <c r="D7760" s="125" t="s">
        <v>69</v>
      </c>
      <c r="E7760" s="126">
        <v>9527</v>
      </c>
      <c r="F7760" s="126"/>
      <c r="G7760" s="126">
        <v>5</v>
      </c>
    </row>
    <row r="7761" spans="3:7" ht="30" x14ac:dyDescent="0.25">
      <c r="C7761" s="124">
        <v>43374</v>
      </c>
      <c r="D7761" s="125" t="s">
        <v>285</v>
      </c>
      <c r="E7761" s="126">
        <v>10343</v>
      </c>
      <c r="F7761" s="126"/>
      <c r="G7761" s="126">
        <v>1</v>
      </c>
    </row>
    <row r="7762" spans="3:7" ht="30" x14ac:dyDescent="0.25">
      <c r="C7762" s="124">
        <v>43374</v>
      </c>
      <c r="D7762" s="125" t="s">
        <v>178</v>
      </c>
      <c r="E7762" s="126" t="s">
        <v>179</v>
      </c>
      <c r="F7762" s="126"/>
      <c r="G7762" s="126">
        <v>1</v>
      </c>
    </row>
    <row r="7763" spans="3:7" x14ac:dyDescent="0.25">
      <c r="C7763" s="50">
        <v>43374</v>
      </c>
      <c r="D7763" s="127" t="s">
        <v>83</v>
      </c>
      <c r="E7763" s="51">
        <v>842</v>
      </c>
      <c r="F7763" s="51"/>
      <c r="G7763" s="51">
        <v>36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557"/>
  <sheetViews>
    <sheetView showGridLines="0" zoomScale="80" zoomScaleNormal="80" workbookViewId="0">
      <selection activeCell="C46" sqref="C46"/>
    </sheetView>
  </sheetViews>
  <sheetFormatPr baseColWidth="10" defaultRowHeight="15" x14ac:dyDescent="0.25"/>
  <cols>
    <col min="2" max="2" width="24.42578125" bestFit="1" customWidth="1"/>
    <col min="3" max="3" width="24.140625" bestFit="1" customWidth="1"/>
    <col min="4" max="4" width="25" bestFit="1" customWidth="1"/>
    <col min="5" max="5" width="19.42578125" bestFit="1" customWidth="1"/>
    <col min="6" max="6" width="25" bestFit="1" customWidth="1"/>
    <col min="7" max="7" width="19.42578125" bestFit="1" customWidth="1"/>
    <col min="8" max="8" width="25" bestFit="1" customWidth="1"/>
    <col min="9" max="9" width="19.42578125" bestFit="1" customWidth="1"/>
    <col min="10" max="10" width="25" bestFit="1" customWidth="1"/>
    <col min="11" max="11" width="19.42578125" bestFit="1" customWidth="1"/>
    <col min="12" max="12" width="25" bestFit="1" customWidth="1"/>
    <col min="13" max="13" width="19.42578125" bestFit="1" customWidth="1"/>
    <col min="14" max="14" width="25" bestFit="1" customWidth="1"/>
    <col min="15" max="15" width="19.42578125" bestFit="1" customWidth="1"/>
    <col min="16" max="16" width="25" bestFit="1" customWidth="1"/>
    <col min="17" max="17" width="19.42578125" bestFit="1" customWidth="1"/>
    <col min="18" max="18" width="25" bestFit="1" customWidth="1"/>
    <col min="19" max="19" width="19.42578125" bestFit="1" customWidth="1"/>
    <col min="20" max="20" width="25" bestFit="1" customWidth="1"/>
    <col min="21" max="21" width="19.42578125" bestFit="1" customWidth="1"/>
    <col min="22" max="22" width="25" bestFit="1" customWidth="1"/>
    <col min="23" max="23" width="19.42578125" bestFit="1" customWidth="1"/>
    <col min="24" max="24" width="25" bestFit="1" customWidth="1"/>
    <col min="25" max="25" width="19.42578125" bestFit="1" customWidth="1"/>
    <col min="26" max="26" width="25" bestFit="1" customWidth="1"/>
    <col min="27" max="27" width="24.5703125" customWidth="1"/>
    <col min="28" max="28" width="30" bestFit="1" customWidth="1"/>
    <col min="29" max="29" width="24.85546875" bestFit="1" customWidth="1"/>
    <col min="30" max="30" width="24.28515625" bestFit="1" customWidth="1"/>
    <col min="31" max="31" width="24.85546875" bestFit="1" customWidth="1"/>
    <col min="32" max="32" width="24.28515625" bestFit="1" customWidth="1"/>
    <col min="33" max="33" width="24.85546875" bestFit="1" customWidth="1"/>
    <col min="34" max="34" width="24.28515625" bestFit="1" customWidth="1"/>
    <col min="35" max="35" width="24.85546875" bestFit="1" customWidth="1"/>
    <col min="36" max="36" width="24.28515625" bestFit="1" customWidth="1"/>
    <col min="37" max="37" width="24.85546875" bestFit="1" customWidth="1"/>
    <col min="38" max="38" width="24.28515625" bestFit="1" customWidth="1"/>
    <col min="39" max="39" width="24.85546875" bestFit="1" customWidth="1"/>
    <col min="40" max="40" width="24.28515625" bestFit="1" customWidth="1"/>
    <col min="41" max="41" width="24.85546875" bestFit="1" customWidth="1"/>
    <col min="42" max="42" width="24.28515625" bestFit="1" customWidth="1"/>
    <col min="43" max="43" width="24.85546875" bestFit="1" customWidth="1"/>
    <col min="44" max="44" width="24.28515625" bestFit="1" customWidth="1"/>
    <col min="45" max="45" width="24.85546875" bestFit="1" customWidth="1"/>
    <col min="46" max="46" width="24.28515625" bestFit="1" customWidth="1"/>
    <col min="47" max="47" width="24.85546875" bestFit="1" customWidth="1"/>
    <col min="48" max="48" width="24.28515625" bestFit="1" customWidth="1"/>
    <col min="49" max="49" width="24.85546875" bestFit="1" customWidth="1"/>
    <col min="50" max="50" width="24.28515625" bestFit="1" customWidth="1"/>
    <col min="51" max="51" width="24.85546875" bestFit="1" customWidth="1"/>
    <col min="52" max="52" width="24.28515625" bestFit="1" customWidth="1"/>
    <col min="53" max="53" width="24.85546875" bestFit="1" customWidth="1"/>
    <col min="54" max="54" width="24.28515625" bestFit="1" customWidth="1"/>
    <col min="55" max="55" width="24.85546875" bestFit="1" customWidth="1"/>
    <col min="56" max="56" width="24.28515625" bestFit="1" customWidth="1"/>
    <col min="57" max="57" width="24.85546875" bestFit="1" customWidth="1"/>
    <col min="58" max="58" width="24.28515625" bestFit="1" customWidth="1"/>
    <col min="59" max="59" width="24.85546875" bestFit="1" customWidth="1"/>
    <col min="60" max="60" width="24.28515625" bestFit="1" customWidth="1"/>
    <col min="61" max="61" width="24.85546875" bestFit="1" customWidth="1"/>
    <col min="62" max="62" width="24.28515625" bestFit="1" customWidth="1"/>
    <col min="63" max="63" width="24.85546875" bestFit="1" customWidth="1"/>
    <col min="64" max="64" width="24.28515625" bestFit="1" customWidth="1"/>
    <col min="65" max="65" width="24.85546875" bestFit="1" customWidth="1"/>
    <col min="66" max="66" width="24.28515625" bestFit="1" customWidth="1"/>
    <col min="67" max="67" width="24.85546875" bestFit="1" customWidth="1"/>
    <col min="68" max="68" width="24.28515625" bestFit="1" customWidth="1"/>
    <col min="69" max="69" width="29.28515625" bestFit="1" customWidth="1"/>
    <col min="70" max="70" width="28.7109375" bestFit="1" customWidth="1"/>
    <col min="71" max="71" width="29.7109375" bestFit="1" customWidth="1"/>
    <col min="72" max="72" width="29.140625" bestFit="1" customWidth="1"/>
    <col min="73" max="88" width="7.140625" bestFit="1" customWidth="1"/>
    <col min="89" max="89" width="9.28515625" bestFit="1" customWidth="1"/>
    <col min="90" max="118" width="6.5703125" bestFit="1" customWidth="1"/>
    <col min="119" max="119" width="8.7109375" bestFit="1" customWidth="1"/>
    <col min="120" max="142" width="7.7109375" bestFit="1" customWidth="1"/>
    <col min="143" max="143" width="9.85546875" bestFit="1" customWidth="1"/>
    <col min="144" max="170" width="7.5703125" bestFit="1" customWidth="1"/>
    <col min="171" max="171" width="9.7109375" bestFit="1" customWidth="1"/>
    <col min="172" max="172" width="12.5703125" bestFit="1" customWidth="1"/>
  </cols>
  <sheetData>
    <row r="1" spans="2:28" ht="15.75" thickBot="1" x14ac:dyDescent="0.3"/>
    <row r="2" spans="2:28" ht="15.75" thickBot="1" x14ac:dyDescent="0.3">
      <c r="B2" s="82" t="s">
        <v>1</v>
      </c>
      <c r="C2" s="106" t="s">
        <v>582</v>
      </c>
    </row>
    <row r="4" spans="2:28" ht="15.75" thickBot="1" x14ac:dyDescent="0.3">
      <c r="B4" s="3"/>
      <c r="C4" s="75" t="s">
        <v>585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2:28" ht="15.75" thickBot="1" x14ac:dyDescent="0.3">
      <c r="B5" s="3"/>
      <c r="C5" s="140" t="s">
        <v>610</v>
      </c>
      <c r="D5" s="141"/>
      <c r="E5" s="144" t="s">
        <v>611</v>
      </c>
      <c r="F5" s="141"/>
      <c r="G5" s="146" t="s">
        <v>586</v>
      </c>
      <c r="H5" s="147"/>
      <c r="I5" s="146" t="s">
        <v>601</v>
      </c>
      <c r="J5" s="147"/>
      <c r="K5" s="146" t="s">
        <v>587</v>
      </c>
      <c r="L5" s="147"/>
      <c r="M5" s="146" t="s">
        <v>588</v>
      </c>
      <c r="N5" s="147"/>
      <c r="O5" s="146" t="s">
        <v>604</v>
      </c>
      <c r="P5" s="147"/>
      <c r="Q5" s="146" t="s">
        <v>589</v>
      </c>
      <c r="R5" s="147"/>
      <c r="S5" s="146" t="s">
        <v>606</v>
      </c>
      <c r="T5" s="147"/>
      <c r="U5" s="144" t="s">
        <v>612</v>
      </c>
      <c r="V5" s="141"/>
      <c r="W5" s="144" t="s">
        <v>613</v>
      </c>
      <c r="X5" s="141"/>
      <c r="Y5" s="144" t="s">
        <v>614</v>
      </c>
      <c r="Z5" s="141"/>
      <c r="AA5" s="150" t="s">
        <v>622</v>
      </c>
      <c r="AB5" s="150" t="s">
        <v>590</v>
      </c>
    </row>
    <row r="6" spans="2:28" ht="15.75" thickBot="1" x14ac:dyDescent="0.3">
      <c r="B6" s="3"/>
      <c r="C6" s="142"/>
      <c r="D6" s="143"/>
      <c r="E6" s="145"/>
      <c r="F6" s="143"/>
      <c r="G6" s="148"/>
      <c r="H6" s="149"/>
      <c r="I6" s="148"/>
      <c r="J6" s="149"/>
      <c r="K6" s="148"/>
      <c r="L6" s="149"/>
      <c r="M6" s="148"/>
      <c r="N6" s="149"/>
      <c r="O6" s="148"/>
      <c r="P6" s="149"/>
      <c r="Q6" s="148"/>
      <c r="R6" s="149"/>
      <c r="S6" s="148"/>
      <c r="T6" s="149"/>
      <c r="U6" s="145"/>
      <c r="V6" s="143"/>
      <c r="W6" s="145"/>
      <c r="X6" s="143"/>
      <c r="Y6" s="145"/>
      <c r="Z6" s="143"/>
      <c r="AA6" s="113"/>
      <c r="AB6" s="113"/>
    </row>
    <row r="7" spans="2:28" ht="16.5" thickTop="1" thickBot="1" x14ac:dyDescent="0.3">
      <c r="B7" s="1" t="s">
        <v>583</v>
      </c>
      <c r="C7" s="138" t="s">
        <v>620</v>
      </c>
      <c r="D7" s="139" t="s">
        <v>621</v>
      </c>
      <c r="E7" s="138" t="s">
        <v>620</v>
      </c>
      <c r="F7" s="139" t="s">
        <v>621</v>
      </c>
      <c r="G7" s="138" t="s">
        <v>620</v>
      </c>
      <c r="H7" s="139" t="s">
        <v>621</v>
      </c>
      <c r="I7" s="138" t="s">
        <v>620</v>
      </c>
      <c r="J7" s="139" t="s">
        <v>621</v>
      </c>
      <c r="K7" s="138" t="s">
        <v>620</v>
      </c>
      <c r="L7" s="139" t="s">
        <v>621</v>
      </c>
      <c r="M7" s="138" t="s">
        <v>620</v>
      </c>
      <c r="N7" s="139" t="s">
        <v>621</v>
      </c>
      <c r="O7" s="138" t="s">
        <v>620</v>
      </c>
      <c r="P7" s="139" t="s">
        <v>621</v>
      </c>
      <c r="Q7" s="138" t="s">
        <v>620</v>
      </c>
      <c r="R7" s="139" t="s">
        <v>621</v>
      </c>
      <c r="S7" s="138" t="s">
        <v>620</v>
      </c>
      <c r="T7" s="139" t="s">
        <v>621</v>
      </c>
      <c r="U7" s="138" t="s">
        <v>620</v>
      </c>
      <c r="V7" s="139" t="s">
        <v>621</v>
      </c>
      <c r="W7" s="138" t="s">
        <v>620</v>
      </c>
      <c r="X7" s="139" t="s">
        <v>621</v>
      </c>
      <c r="Y7" s="138" t="s">
        <v>620</v>
      </c>
      <c r="Z7" s="139" t="s">
        <v>621</v>
      </c>
      <c r="AA7" s="113"/>
      <c r="AB7" s="137"/>
    </row>
    <row r="8" spans="2:28" ht="15.75" thickTop="1" x14ac:dyDescent="0.25">
      <c r="B8" s="129">
        <v>256</v>
      </c>
      <c r="C8" s="107">
        <v>0</v>
      </c>
      <c r="D8" s="108">
        <v>0</v>
      </c>
      <c r="E8" s="134">
        <v>0</v>
      </c>
      <c r="F8" s="108">
        <v>0</v>
      </c>
      <c r="G8" s="134">
        <v>3</v>
      </c>
      <c r="H8" s="108">
        <v>180</v>
      </c>
      <c r="I8" s="134">
        <v>16</v>
      </c>
      <c r="J8" s="108">
        <v>152</v>
      </c>
      <c r="K8" s="134">
        <v>14</v>
      </c>
      <c r="L8" s="108">
        <v>164</v>
      </c>
      <c r="M8" s="134">
        <v>13</v>
      </c>
      <c r="N8" s="108">
        <v>122</v>
      </c>
      <c r="O8" s="134">
        <v>5</v>
      </c>
      <c r="P8" s="108">
        <v>57</v>
      </c>
      <c r="Q8" s="134">
        <v>3</v>
      </c>
      <c r="R8" s="108">
        <v>17</v>
      </c>
      <c r="S8" s="134">
        <v>6</v>
      </c>
      <c r="T8" s="108">
        <v>91</v>
      </c>
      <c r="U8" s="134">
        <v>1</v>
      </c>
      <c r="V8" s="108">
        <v>4</v>
      </c>
      <c r="W8" s="134">
        <v>0</v>
      </c>
      <c r="X8" s="108">
        <v>0</v>
      </c>
      <c r="Y8" s="134">
        <v>0</v>
      </c>
      <c r="Z8" s="108">
        <v>0</v>
      </c>
      <c r="AA8" s="134">
        <v>61</v>
      </c>
      <c r="AB8" s="108">
        <v>787</v>
      </c>
    </row>
    <row r="9" spans="2:28" x14ac:dyDescent="0.25">
      <c r="B9" s="130">
        <v>8825</v>
      </c>
      <c r="C9" s="109">
        <v>0</v>
      </c>
      <c r="D9" s="110">
        <v>0</v>
      </c>
      <c r="E9" s="135">
        <v>0</v>
      </c>
      <c r="F9" s="110">
        <v>0</v>
      </c>
      <c r="G9" s="135">
        <v>1</v>
      </c>
      <c r="H9" s="110">
        <v>2</v>
      </c>
      <c r="I9" s="135">
        <v>1</v>
      </c>
      <c r="J9" s="110">
        <v>1</v>
      </c>
      <c r="K9" s="135">
        <v>2</v>
      </c>
      <c r="L9" s="110">
        <v>90</v>
      </c>
      <c r="M9" s="135">
        <v>2</v>
      </c>
      <c r="N9" s="110">
        <v>40</v>
      </c>
      <c r="O9" s="135">
        <v>2</v>
      </c>
      <c r="P9" s="110">
        <v>90</v>
      </c>
      <c r="Q9" s="135">
        <v>0</v>
      </c>
      <c r="R9" s="110">
        <v>0</v>
      </c>
      <c r="S9" s="135">
        <v>1</v>
      </c>
      <c r="T9" s="110">
        <v>40</v>
      </c>
      <c r="U9" s="135">
        <v>4</v>
      </c>
      <c r="V9" s="110">
        <v>69</v>
      </c>
      <c r="W9" s="135">
        <v>0</v>
      </c>
      <c r="X9" s="110">
        <v>0</v>
      </c>
      <c r="Y9" s="135">
        <v>0</v>
      </c>
      <c r="Z9" s="110">
        <v>0</v>
      </c>
      <c r="AA9" s="135">
        <v>13</v>
      </c>
      <c r="AB9" s="110">
        <v>332</v>
      </c>
    </row>
    <row r="10" spans="2:28" x14ac:dyDescent="0.25">
      <c r="B10" s="130">
        <v>4911</v>
      </c>
      <c r="C10" s="109">
        <v>0</v>
      </c>
      <c r="D10" s="110">
        <v>0</v>
      </c>
      <c r="E10" s="135">
        <v>0</v>
      </c>
      <c r="F10" s="110">
        <v>0</v>
      </c>
      <c r="G10" s="135">
        <v>0</v>
      </c>
      <c r="H10" s="110">
        <v>0</v>
      </c>
      <c r="I10" s="135">
        <v>1</v>
      </c>
      <c r="J10" s="110">
        <v>35</v>
      </c>
      <c r="K10" s="135">
        <v>3</v>
      </c>
      <c r="L10" s="110">
        <v>354</v>
      </c>
      <c r="M10" s="135">
        <v>1</v>
      </c>
      <c r="N10" s="110">
        <v>144</v>
      </c>
      <c r="O10" s="135">
        <v>2</v>
      </c>
      <c r="P10" s="110">
        <v>288</v>
      </c>
      <c r="Q10" s="135">
        <v>1</v>
      </c>
      <c r="R10" s="110">
        <v>144</v>
      </c>
      <c r="S10" s="135">
        <v>2</v>
      </c>
      <c r="T10" s="110">
        <v>360</v>
      </c>
      <c r="U10" s="135">
        <v>2</v>
      </c>
      <c r="V10" s="110">
        <v>241</v>
      </c>
      <c r="W10" s="135">
        <v>0</v>
      </c>
      <c r="X10" s="110">
        <v>0</v>
      </c>
      <c r="Y10" s="135">
        <v>0</v>
      </c>
      <c r="Z10" s="110">
        <v>0</v>
      </c>
      <c r="AA10" s="135">
        <v>12</v>
      </c>
      <c r="AB10" s="110">
        <v>1566</v>
      </c>
    </row>
    <row r="11" spans="2:28" x14ac:dyDescent="0.25">
      <c r="B11" s="130">
        <v>4910</v>
      </c>
      <c r="C11" s="109">
        <v>0</v>
      </c>
      <c r="D11" s="110">
        <v>0</v>
      </c>
      <c r="E11" s="135">
        <v>0</v>
      </c>
      <c r="F11" s="110">
        <v>0</v>
      </c>
      <c r="G11" s="135">
        <v>0</v>
      </c>
      <c r="H11" s="110">
        <v>0</v>
      </c>
      <c r="I11" s="135">
        <v>2</v>
      </c>
      <c r="J11" s="110">
        <v>151</v>
      </c>
      <c r="K11" s="135">
        <v>2</v>
      </c>
      <c r="L11" s="110">
        <v>180</v>
      </c>
      <c r="M11" s="135">
        <v>1</v>
      </c>
      <c r="N11" s="110">
        <v>144</v>
      </c>
      <c r="O11" s="135">
        <v>2</v>
      </c>
      <c r="P11" s="110">
        <v>288</v>
      </c>
      <c r="Q11" s="135">
        <v>2</v>
      </c>
      <c r="R11" s="110">
        <v>204</v>
      </c>
      <c r="S11" s="135">
        <v>2</v>
      </c>
      <c r="T11" s="110">
        <v>250</v>
      </c>
      <c r="U11" s="135">
        <v>1</v>
      </c>
      <c r="V11" s="110">
        <v>240</v>
      </c>
      <c r="W11" s="135">
        <v>0</v>
      </c>
      <c r="X11" s="110">
        <v>0</v>
      </c>
      <c r="Y11" s="135">
        <v>0</v>
      </c>
      <c r="Z11" s="110">
        <v>0</v>
      </c>
      <c r="AA11" s="135">
        <v>12</v>
      </c>
      <c r="AB11" s="110">
        <v>1457</v>
      </c>
    </row>
    <row r="12" spans="2:28" x14ac:dyDescent="0.25">
      <c r="B12" s="130">
        <v>7085</v>
      </c>
      <c r="C12" s="109">
        <v>0</v>
      </c>
      <c r="D12" s="110">
        <v>0</v>
      </c>
      <c r="E12" s="135">
        <v>0</v>
      </c>
      <c r="F12" s="110">
        <v>0</v>
      </c>
      <c r="G12" s="135">
        <v>1</v>
      </c>
      <c r="H12" s="110">
        <v>50</v>
      </c>
      <c r="I12" s="135">
        <v>1</v>
      </c>
      <c r="J12" s="110">
        <v>1</v>
      </c>
      <c r="K12" s="135">
        <v>2</v>
      </c>
      <c r="L12" s="110">
        <v>80</v>
      </c>
      <c r="M12" s="135">
        <v>0</v>
      </c>
      <c r="N12" s="110">
        <v>0</v>
      </c>
      <c r="O12" s="135">
        <v>2</v>
      </c>
      <c r="P12" s="110">
        <v>100</v>
      </c>
      <c r="Q12" s="135">
        <v>3</v>
      </c>
      <c r="R12" s="110">
        <v>63</v>
      </c>
      <c r="S12" s="135">
        <v>1</v>
      </c>
      <c r="T12" s="110">
        <v>1</v>
      </c>
      <c r="U12" s="135">
        <v>1</v>
      </c>
      <c r="V12" s="110">
        <v>20</v>
      </c>
      <c r="W12" s="135">
        <v>0</v>
      </c>
      <c r="X12" s="110">
        <v>0</v>
      </c>
      <c r="Y12" s="135">
        <v>0</v>
      </c>
      <c r="Z12" s="110">
        <v>0</v>
      </c>
      <c r="AA12" s="135">
        <v>11</v>
      </c>
      <c r="AB12" s="110">
        <v>315</v>
      </c>
    </row>
    <row r="13" spans="2:28" x14ac:dyDescent="0.25">
      <c r="B13" s="130">
        <v>4738</v>
      </c>
      <c r="C13" s="109">
        <v>0</v>
      </c>
      <c r="D13" s="110">
        <v>0</v>
      </c>
      <c r="E13" s="135">
        <v>0</v>
      </c>
      <c r="F13" s="110">
        <v>0</v>
      </c>
      <c r="G13" s="135">
        <v>0</v>
      </c>
      <c r="H13" s="110">
        <v>0</v>
      </c>
      <c r="I13" s="135">
        <v>2</v>
      </c>
      <c r="J13" s="110">
        <v>130</v>
      </c>
      <c r="K13" s="135">
        <v>0</v>
      </c>
      <c r="L13" s="110">
        <v>0</v>
      </c>
      <c r="M13" s="135">
        <v>0</v>
      </c>
      <c r="N13" s="110">
        <v>0</v>
      </c>
      <c r="O13" s="135">
        <v>2</v>
      </c>
      <c r="P13" s="110">
        <v>26</v>
      </c>
      <c r="Q13" s="135">
        <v>3</v>
      </c>
      <c r="R13" s="110">
        <v>38</v>
      </c>
      <c r="S13" s="135">
        <v>1</v>
      </c>
      <c r="T13" s="110">
        <v>2</v>
      </c>
      <c r="U13" s="135">
        <v>2</v>
      </c>
      <c r="V13" s="110">
        <v>40</v>
      </c>
      <c r="W13" s="135">
        <v>0</v>
      </c>
      <c r="X13" s="110">
        <v>0</v>
      </c>
      <c r="Y13" s="135">
        <v>0</v>
      </c>
      <c r="Z13" s="110">
        <v>0</v>
      </c>
      <c r="AA13" s="135">
        <v>10</v>
      </c>
      <c r="AB13" s="110">
        <v>236</v>
      </c>
    </row>
    <row r="14" spans="2:28" x14ac:dyDescent="0.25">
      <c r="B14" s="130">
        <v>7825</v>
      </c>
      <c r="C14" s="109">
        <v>0</v>
      </c>
      <c r="D14" s="110">
        <v>0</v>
      </c>
      <c r="E14" s="135">
        <v>0</v>
      </c>
      <c r="F14" s="110">
        <v>0</v>
      </c>
      <c r="G14" s="135">
        <v>2</v>
      </c>
      <c r="H14" s="110">
        <v>65</v>
      </c>
      <c r="I14" s="135">
        <v>0</v>
      </c>
      <c r="J14" s="110">
        <v>0</v>
      </c>
      <c r="K14" s="135">
        <v>0</v>
      </c>
      <c r="L14" s="110">
        <v>0</v>
      </c>
      <c r="M14" s="135">
        <v>1</v>
      </c>
      <c r="N14" s="110">
        <v>30</v>
      </c>
      <c r="O14" s="135">
        <v>1</v>
      </c>
      <c r="P14" s="110">
        <v>20</v>
      </c>
      <c r="Q14" s="135">
        <v>1</v>
      </c>
      <c r="R14" s="110">
        <v>15</v>
      </c>
      <c r="S14" s="135">
        <v>3</v>
      </c>
      <c r="T14" s="110">
        <v>35</v>
      </c>
      <c r="U14" s="135">
        <v>2</v>
      </c>
      <c r="V14" s="110">
        <v>16</v>
      </c>
      <c r="W14" s="135">
        <v>0</v>
      </c>
      <c r="X14" s="110">
        <v>0</v>
      </c>
      <c r="Y14" s="135">
        <v>0</v>
      </c>
      <c r="Z14" s="110">
        <v>0</v>
      </c>
      <c r="AA14" s="135">
        <v>10</v>
      </c>
      <c r="AB14" s="110">
        <v>181</v>
      </c>
    </row>
    <row r="15" spans="2:28" x14ac:dyDescent="0.25">
      <c r="B15" s="130">
        <v>151</v>
      </c>
      <c r="C15" s="109">
        <v>0</v>
      </c>
      <c r="D15" s="110">
        <v>0</v>
      </c>
      <c r="E15" s="135">
        <v>0</v>
      </c>
      <c r="F15" s="110">
        <v>0</v>
      </c>
      <c r="G15" s="135">
        <v>0</v>
      </c>
      <c r="H15" s="110">
        <v>0</v>
      </c>
      <c r="I15" s="135">
        <v>1</v>
      </c>
      <c r="J15" s="110">
        <v>30</v>
      </c>
      <c r="K15" s="135">
        <v>1</v>
      </c>
      <c r="L15" s="110">
        <v>3</v>
      </c>
      <c r="M15" s="135">
        <v>0</v>
      </c>
      <c r="N15" s="110">
        <v>0</v>
      </c>
      <c r="O15" s="135">
        <v>2</v>
      </c>
      <c r="P15" s="110">
        <v>6</v>
      </c>
      <c r="Q15" s="135">
        <v>1</v>
      </c>
      <c r="R15" s="110">
        <v>3</v>
      </c>
      <c r="S15" s="135">
        <v>3</v>
      </c>
      <c r="T15" s="110">
        <v>15</v>
      </c>
      <c r="U15" s="135">
        <v>2</v>
      </c>
      <c r="V15" s="110">
        <v>33</v>
      </c>
      <c r="W15" s="135">
        <v>0</v>
      </c>
      <c r="X15" s="110">
        <v>0</v>
      </c>
      <c r="Y15" s="135">
        <v>0</v>
      </c>
      <c r="Z15" s="110">
        <v>0</v>
      </c>
      <c r="AA15" s="135">
        <v>10</v>
      </c>
      <c r="AB15" s="110">
        <v>90</v>
      </c>
    </row>
    <row r="16" spans="2:28" x14ac:dyDescent="0.25">
      <c r="B16" s="130">
        <v>3600</v>
      </c>
      <c r="C16" s="109">
        <v>0</v>
      </c>
      <c r="D16" s="110">
        <v>0</v>
      </c>
      <c r="E16" s="135">
        <v>0</v>
      </c>
      <c r="F16" s="110">
        <v>0</v>
      </c>
      <c r="G16" s="135">
        <v>0</v>
      </c>
      <c r="H16" s="110">
        <v>0</v>
      </c>
      <c r="I16" s="135">
        <v>0</v>
      </c>
      <c r="J16" s="110">
        <v>0</v>
      </c>
      <c r="K16" s="135">
        <v>0</v>
      </c>
      <c r="L16" s="110">
        <v>0</v>
      </c>
      <c r="M16" s="135">
        <v>2</v>
      </c>
      <c r="N16" s="110">
        <v>264</v>
      </c>
      <c r="O16" s="135">
        <v>3</v>
      </c>
      <c r="P16" s="110">
        <v>400</v>
      </c>
      <c r="Q16" s="135">
        <v>1</v>
      </c>
      <c r="R16" s="110">
        <v>200</v>
      </c>
      <c r="S16" s="135">
        <v>2</v>
      </c>
      <c r="T16" s="110">
        <v>300</v>
      </c>
      <c r="U16" s="135">
        <v>2</v>
      </c>
      <c r="V16" s="110">
        <v>400</v>
      </c>
      <c r="W16" s="135">
        <v>0</v>
      </c>
      <c r="X16" s="110">
        <v>0</v>
      </c>
      <c r="Y16" s="135">
        <v>0</v>
      </c>
      <c r="Z16" s="110">
        <v>0</v>
      </c>
      <c r="AA16" s="135">
        <v>10</v>
      </c>
      <c r="AB16" s="110">
        <v>1564</v>
      </c>
    </row>
    <row r="17" spans="2:28" x14ac:dyDescent="0.25">
      <c r="B17" s="130">
        <v>8957</v>
      </c>
      <c r="C17" s="109">
        <v>0</v>
      </c>
      <c r="D17" s="110">
        <v>0</v>
      </c>
      <c r="E17" s="135">
        <v>0</v>
      </c>
      <c r="F17" s="110">
        <v>0</v>
      </c>
      <c r="G17" s="135">
        <v>0</v>
      </c>
      <c r="H17" s="110">
        <v>0</v>
      </c>
      <c r="I17" s="135">
        <v>2</v>
      </c>
      <c r="J17" s="110">
        <v>12</v>
      </c>
      <c r="K17" s="135">
        <v>1</v>
      </c>
      <c r="L17" s="110">
        <v>4</v>
      </c>
      <c r="M17" s="135">
        <v>1</v>
      </c>
      <c r="N17" s="110">
        <v>4</v>
      </c>
      <c r="O17" s="135">
        <v>1</v>
      </c>
      <c r="P17" s="110">
        <v>4</v>
      </c>
      <c r="Q17" s="135">
        <v>1</v>
      </c>
      <c r="R17" s="110">
        <v>4</v>
      </c>
      <c r="S17" s="135">
        <v>1</v>
      </c>
      <c r="T17" s="110">
        <v>5</v>
      </c>
      <c r="U17" s="135">
        <v>2</v>
      </c>
      <c r="V17" s="110">
        <v>6</v>
      </c>
      <c r="W17" s="135">
        <v>0</v>
      </c>
      <c r="X17" s="110">
        <v>0</v>
      </c>
      <c r="Y17" s="135">
        <v>0</v>
      </c>
      <c r="Z17" s="110">
        <v>0</v>
      </c>
      <c r="AA17" s="135">
        <v>9</v>
      </c>
      <c r="AB17" s="110">
        <v>39</v>
      </c>
    </row>
    <row r="18" spans="2:28" x14ac:dyDescent="0.25">
      <c r="B18" s="130">
        <v>4907</v>
      </c>
      <c r="C18" s="109">
        <v>0</v>
      </c>
      <c r="D18" s="110">
        <v>0</v>
      </c>
      <c r="E18" s="135">
        <v>0</v>
      </c>
      <c r="F18" s="110">
        <v>0</v>
      </c>
      <c r="G18" s="135">
        <v>0</v>
      </c>
      <c r="H18" s="110">
        <v>0</v>
      </c>
      <c r="I18" s="135">
        <v>0</v>
      </c>
      <c r="J18" s="110">
        <v>0</v>
      </c>
      <c r="K18" s="135">
        <v>3</v>
      </c>
      <c r="L18" s="110">
        <v>324</v>
      </c>
      <c r="M18" s="135">
        <v>0</v>
      </c>
      <c r="N18" s="110">
        <v>0</v>
      </c>
      <c r="O18" s="135">
        <v>1</v>
      </c>
      <c r="P18" s="110">
        <v>240</v>
      </c>
      <c r="Q18" s="135">
        <v>3</v>
      </c>
      <c r="R18" s="110">
        <v>300</v>
      </c>
      <c r="S18" s="135">
        <v>1</v>
      </c>
      <c r="T18" s="110">
        <v>240</v>
      </c>
      <c r="U18" s="135">
        <v>1</v>
      </c>
      <c r="V18" s="110">
        <v>240</v>
      </c>
      <c r="W18" s="135">
        <v>0</v>
      </c>
      <c r="X18" s="110">
        <v>0</v>
      </c>
      <c r="Y18" s="135">
        <v>0</v>
      </c>
      <c r="Z18" s="110">
        <v>0</v>
      </c>
      <c r="AA18" s="135">
        <v>9</v>
      </c>
      <c r="AB18" s="110">
        <v>1344</v>
      </c>
    </row>
    <row r="19" spans="2:28" x14ac:dyDescent="0.25">
      <c r="B19" s="130" t="s">
        <v>179</v>
      </c>
      <c r="C19" s="109">
        <v>0</v>
      </c>
      <c r="D19" s="110">
        <v>0</v>
      </c>
      <c r="E19" s="135">
        <v>0</v>
      </c>
      <c r="F19" s="110">
        <v>0</v>
      </c>
      <c r="G19" s="135">
        <v>0</v>
      </c>
      <c r="H19" s="110">
        <v>0</v>
      </c>
      <c r="I19" s="135">
        <v>0</v>
      </c>
      <c r="J19" s="110">
        <v>0</v>
      </c>
      <c r="K19" s="135">
        <v>1</v>
      </c>
      <c r="L19" s="110">
        <v>4</v>
      </c>
      <c r="M19" s="135">
        <v>1</v>
      </c>
      <c r="N19" s="110">
        <v>1</v>
      </c>
      <c r="O19" s="135">
        <v>1</v>
      </c>
      <c r="P19" s="110">
        <v>3</v>
      </c>
      <c r="Q19" s="135">
        <v>1</v>
      </c>
      <c r="R19" s="110">
        <v>4</v>
      </c>
      <c r="S19" s="135">
        <v>2</v>
      </c>
      <c r="T19" s="110">
        <v>7</v>
      </c>
      <c r="U19" s="135">
        <v>3</v>
      </c>
      <c r="V19" s="110">
        <v>11</v>
      </c>
      <c r="W19" s="135">
        <v>0</v>
      </c>
      <c r="X19" s="110">
        <v>0</v>
      </c>
      <c r="Y19" s="135">
        <v>0</v>
      </c>
      <c r="Z19" s="110">
        <v>0</v>
      </c>
      <c r="AA19" s="135">
        <v>9</v>
      </c>
      <c r="AB19" s="110">
        <v>30</v>
      </c>
    </row>
    <row r="20" spans="2:28" x14ac:dyDescent="0.25">
      <c r="B20" s="130">
        <v>332</v>
      </c>
      <c r="C20" s="109">
        <v>0</v>
      </c>
      <c r="D20" s="110">
        <v>0</v>
      </c>
      <c r="E20" s="135">
        <v>0</v>
      </c>
      <c r="F20" s="110">
        <v>0</v>
      </c>
      <c r="G20" s="135">
        <v>0</v>
      </c>
      <c r="H20" s="110">
        <v>0</v>
      </c>
      <c r="I20" s="135">
        <v>4</v>
      </c>
      <c r="J20" s="110">
        <v>92</v>
      </c>
      <c r="K20" s="135">
        <v>0</v>
      </c>
      <c r="L20" s="110">
        <v>0</v>
      </c>
      <c r="M20" s="135">
        <v>0</v>
      </c>
      <c r="N20" s="110">
        <v>0</v>
      </c>
      <c r="O20" s="135">
        <v>1</v>
      </c>
      <c r="P20" s="110">
        <v>1</v>
      </c>
      <c r="Q20" s="135">
        <v>0</v>
      </c>
      <c r="R20" s="110">
        <v>0</v>
      </c>
      <c r="S20" s="135">
        <v>2</v>
      </c>
      <c r="T20" s="110">
        <v>8</v>
      </c>
      <c r="U20" s="135">
        <v>2</v>
      </c>
      <c r="V20" s="110">
        <v>65</v>
      </c>
      <c r="W20" s="135">
        <v>0</v>
      </c>
      <c r="X20" s="110">
        <v>0</v>
      </c>
      <c r="Y20" s="135">
        <v>0</v>
      </c>
      <c r="Z20" s="110">
        <v>0</v>
      </c>
      <c r="AA20" s="135">
        <v>9</v>
      </c>
      <c r="AB20" s="110">
        <v>166</v>
      </c>
    </row>
    <row r="21" spans="2:28" x14ac:dyDescent="0.25">
      <c r="B21" s="130">
        <v>608</v>
      </c>
      <c r="C21" s="109">
        <v>0</v>
      </c>
      <c r="D21" s="110">
        <v>0</v>
      </c>
      <c r="E21" s="135">
        <v>0</v>
      </c>
      <c r="F21" s="110">
        <v>0</v>
      </c>
      <c r="G21" s="135">
        <v>0</v>
      </c>
      <c r="H21" s="110">
        <v>0</v>
      </c>
      <c r="I21" s="135">
        <v>4</v>
      </c>
      <c r="J21" s="110">
        <v>90</v>
      </c>
      <c r="K21" s="135">
        <v>1</v>
      </c>
      <c r="L21" s="110">
        <v>4</v>
      </c>
      <c r="M21" s="135">
        <v>2</v>
      </c>
      <c r="N21" s="110">
        <v>100</v>
      </c>
      <c r="O21" s="135">
        <v>1</v>
      </c>
      <c r="P21" s="110">
        <v>1</v>
      </c>
      <c r="Q21" s="135">
        <v>1</v>
      </c>
      <c r="R21" s="110">
        <v>4</v>
      </c>
      <c r="S21" s="135">
        <v>0</v>
      </c>
      <c r="T21" s="110">
        <v>0</v>
      </c>
      <c r="U21" s="135">
        <v>0</v>
      </c>
      <c r="V21" s="110">
        <v>0</v>
      </c>
      <c r="W21" s="135">
        <v>0</v>
      </c>
      <c r="X21" s="110">
        <v>0</v>
      </c>
      <c r="Y21" s="135">
        <v>0</v>
      </c>
      <c r="Z21" s="110">
        <v>0</v>
      </c>
      <c r="AA21" s="135">
        <v>9</v>
      </c>
      <c r="AB21" s="110">
        <v>199</v>
      </c>
    </row>
    <row r="22" spans="2:28" x14ac:dyDescent="0.25">
      <c r="B22" s="130">
        <v>305</v>
      </c>
      <c r="C22" s="109">
        <v>0</v>
      </c>
      <c r="D22" s="110">
        <v>0</v>
      </c>
      <c r="E22" s="135">
        <v>0</v>
      </c>
      <c r="F22" s="110">
        <v>0</v>
      </c>
      <c r="G22" s="135">
        <v>1</v>
      </c>
      <c r="H22" s="110">
        <v>200</v>
      </c>
      <c r="I22" s="135">
        <v>2</v>
      </c>
      <c r="J22" s="110">
        <v>175</v>
      </c>
      <c r="K22" s="135">
        <v>1</v>
      </c>
      <c r="L22" s="110">
        <v>375</v>
      </c>
      <c r="M22" s="135">
        <v>0</v>
      </c>
      <c r="N22" s="110">
        <v>0</v>
      </c>
      <c r="O22" s="135">
        <v>2</v>
      </c>
      <c r="P22" s="110">
        <v>525</v>
      </c>
      <c r="Q22" s="135">
        <v>1</v>
      </c>
      <c r="R22" s="110">
        <v>250</v>
      </c>
      <c r="S22" s="135">
        <v>1</v>
      </c>
      <c r="T22" s="110">
        <v>300</v>
      </c>
      <c r="U22" s="135">
        <v>1</v>
      </c>
      <c r="V22" s="110">
        <v>500</v>
      </c>
      <c r="W22" s="135">
        <v>0</v>
      </c>
      <c r="X22" s="110">
        <v>0</v>
      </c>
      <c r="Y22" s="135">
        <v>0</v>
      </c>
      <c r="Z22" s="110">
        <v>0</v>
      </c>
      <c r="AA22" s="135">
        <v>9</v>
      </c>
      <c r="AB22" s="110">
        <v>2325</v>
      </c>
    </row>
    <row r="23" spans="2:28" x14ac:dyDescent="0.25">
      <c r="B23" s="130">
        <v>392</v>
      </c>
      <c r="C23" s="109">
        <v>0</v>
      </c>
      <c r="D23" s="110">
        <v>0</v>
      </c>
      <c r="E23" s="135">
        <v>0</v>
      </c>
      <c r="F23" s="110">
        <v>0</v>
      </c>
      <c r="G23" s="135">
        <v>0</v>
      </c>
      <c r="H23" s="110">
        <v>0</v>
      </c>
      <c r="I23" s="135">
        <v>1</v>
      </c>
      <c r="J23" s="110">
        <v>16</v>
      </c>
      <c r="K23" s="135">
        <v>3</v>
      </c>
      <c r="L23" s="110">
        <v>14</v>
      </c>
      <c r="M23" s="135">
        <v>0</v>
      </c>
      <c r="N23" s="110">
        <v>0</v>
      </c>
      <c r="O23" s="135">
        <v>1</v>
      </c>
      <c r="P23" s="110">
        <v>15</v>
      </c>
      <c r="Q23" s="135">
        <v>2</v>
      </c>
      <c r="R23" s="110">
        <v>10</v>
      </c>
      <c r="S23" s="135">
        <v>1</v>
      </c>
      <c r="T23" s="110">
        <v>12</v>
      </c>
      <c r="U23" s="135">
        <v>1</v>
      </c>
      <c r="V23" s="110">
        <v>12</v>
      </c>
      <c r="W23" s="135">
        <v>0</v>
      </c>
      <c r="X23" s="110">
        <v>0</v>
      </c>
      <c r="Y23" s="135">
        <v>0</v>
      </c>
      <c r="Z23" s="110">
        <v>0</v>
      </c>
      <c r="AA23" s="135">
        <v>9</v>
      </c>
      <c r="AB23" s="110">
        <v>79</v>
      </c>
    </row>
    <row r="24" spans="2:28" x14ac:dyDescent="0.25">
      <c r="B24" s="130">
        <v>8764</v>
      </c>
      <c r="C24" s="109">
        <v>0</v>
      </c>
      <c r="D24" s="110">
        <v>0</v>
      </c>
      <c r="E24" s="135">
        <v>0</v>
      </c>
      <c r="F24" s="110">
        <v>0</v>
      </c>
      <c r="G24" s="135">
        <v>0</v>
      </c>
      <c r="H24" s="110">
        <v>0</v>
      </c>
      <c r="I24" s="135">
        <v>1</v>
      </c>
      <c r="J24" s="110">
        <v>60</v>
      </c>
      <c r="K24" s="135">
        <v>1</v>
      </c>
      <c r="L24" s="110">
        <v>40</v>
      </c>
      <c r="M24" s="135">
        <v>2</v>
      </c>
      <c r="N24" s="110">
        <v>41</v>
      </c>
      <c r="O24" s="135">
        <v>3</v>
      </c>
      <c r="P24" s="110">
        <v>91</v>
      </c>
      <c r="Q24" s="135">
        <v>0</v>
      </c>
      <c r="R24" s="110">
        <v>0</v>
      </c>
      <c r="S24" s="135">
        <v>1</v>
      </c>
      <c r="T24" s="110">
        <v>30</v>
      </c>
      <c r="U24" s="135">
        <v>0</v>
      </c>
      <c r="V24" s="110">
        <v>0</v>
      </c>
      <c r="W24" s="135">
        <v>0</v>
      </c>
      <c r="X24" s="110">
        <v>0</v>
      </c>
      <c r="Y24" s="135">
        <v>0</v>
      </c>
      <c r="Z24" s="110">
        <v>0</v>
      </c>
      <c r="AA24" s="135">
        <v>8</v>
      </c>
      <c r="AB24" s="110">
        <v>262</v>
      </c>
    </row>
    <row r="25" spans="2:28" x14ac:dyDescent="0.25">
      <c r="B25" s="130">
        <v>7094</v>
      </c>
      <c r="C25" s="109">
        <v>0</v>
      </c>
      <c r="D25" s="110">
        <v>0</v>
      </c>
      <c r="E25" s="135">
        <v>0</v>
      </c>
      <c r="F25" s="110">
        <v>0</v>
      </c>
      <c r="G25" s="135">
        <v>1</v>
      </c>
      <c r="H25" s="110">
        <v>50</v>
      </c>
      <c r="I25" s="135">
        <v>0</v>
      </c>
      <c r="J25" s="110">
        <v>0</v>
      </c>
      <c r="K25" s="135">
        <v>2</v>
      </c>
      <c r="L25" s="110">
        <v>54</v>
      </c>
      <c r="M25" s="135">
        <v>1</v>
      </c>
      <c r="N25" s="110">
        <v>30</v>
      </c>
      <c r="O25" s="135">
        <v>0</v>
      </c>
      <c r="P25" s="110">
        <v>0</v>
      </c>
      <c r="Q25" s="135">
        <v>1</v>
      </c>
      <c r="R25" s="110">
        <v>50</v>
      </c>
      <c r="S25" s="135">
        <v>1</v>
      </c>
      <c r="T25" s="110">
        <v>20</v>
      </c>
      <c r="U25" s="135">
        <v>2</v>
      </c>
      <c r="V25" s="110">
        <v>23</v>
      </c>
      <c r="W25" s="135">
        <v>0</v>
      </c>
      <c r="X25" s="110">
        <v>0</v>
      </c>
      <c r="Y25" s="135">
        <v>0</v>
      </c>
      <c r="Z25" s="110">
        <v>0</v>
      </c>
      <c r="AA25" s="135">
        <v>8</v>
      </c>
      <c r="AB25" s="110">
        <v>227</v>
      </c>
    </row>
    <row r="26" spans="2:28" x14ac:dyDescent="0.25">
      <c r="B26" s="130">
        <v>980</v>
      </c>
      <c r="C26" s="109">
        <v>0</v>
      </c>
      <c r="D26" s="110">
        <v>0</v>
      </c>
      <c r="E26" s="135">
        <v>0</v>
      </c>
      <c r="F26" s="110">
        <v>0</v>
      </c>
      <c r="G26" s="135">
        <v>0</v>
      </c>
      <c r="H26" s="110">
        <v>0</v>
      </c>
      <c r="I26" s="135">
        <v>2</v>
      </c>
      <c r="J26" s="110">
        <v>1000</v>
      </c>
      <c r="K26" s="135">
        <v>0</v>
      </c>
      <c r="L26" s="110">
        <v>0</v>
      </c>
      <c r="M26" s="135">
        <v>3</v>
      </c>
      <c r="N26" s="110">
        <v>2000</v>
      </c>
      <c r="O26" s="135">
        <v>0</v>
      </c>
      <c r="P26" s="110">
        <v>0</v>
      </c>
      <c r="Q26" s="135">
        <v>0</v>
      </c>
      <c r="R26" s="110">
        <v>0</v>
      </c>
      <c r="S26" s="135">
        <v>1</v>
      </c>
      <c r="T26" s="110">
        <v>200</v>
      </c>
      <c r="U26" s="135">
        <v>2</v>
      </c>
      <c r="V26" s="110">
        <v>700</v>
      </c>
      <c r="W26" s="135">
        <v>0</v>
      </c>
      <c r="X26" s="110">
        <v>0</v>
      </c>
      <c r="Y26" s="135">
        <v>0</v>
      </c>
      <c r="Z26" s="110">
        <v>0</v>
      </c>
      <c r="AA26" s="135">
        <v>8</v>
      </c>
      <c r="AB26" s="110">
        <v>3900</v>
      </c>
    </row>
    <row r="27" spans="2:28" x14ac:dyDescent="0.25">
      <c r="B27" s="130">
        <v>728</v>
      </c>
      <c r="C27" s="109">
        <v>0</v>
      </c>
      <c r="D27" s="110">
        <v>0</v>
      </c>
      <c r="E27" s="135">
        <v>0</v>
      </c>
      <c r="F27" s="110">
        <v>0</v>
      </c>
      <c r="G27" s="135">
        <v>0</v>
      </c>
      <c r="H27" s="110">
        <v>0</v>
      </c>
      <c r="I27" s="135">
        <v>2</v>
      </c>
      <c r="J27" s="110">
        <v>160</v>
      </c>
      <c r="K27" s="135">
        <v>0</v>
      </c>
      <c r="L27" s="110">
        <v>0</v>
      </c>
      <c r="M27" s="135">
        <v>1</v>
      </c>
      <c r="N27" s="110">
        <v>10</v>
      </c>
      <c r="O27" s="135">
        <v>1</v>
      </c>
      <c r="P27" s="110">
        <v>14</v>
      </c>
      <c r="Q27" s="135">
        <v>0</v>
      </c>
      <c r="R27" s="110">
        <v>0</v>
      </c>
      <c r="S27" s="135">
        <v>2</v>
      </c>
      <c r="T27" s="110">
        <v>22</v>
      </c>
      <c r="U27" s="135">
        <v>2</v>
      </c>
      <c r="V27" s="110">
        <v>10</v>
      </c>
      <c r="W27" s="135">
        <v>0</v>
      </c>
      <c r="X27" s="110">
        <v>0</v>
      </c>
      <c r="Y27" s="135">
        <v>0</v>
      </c>
      <c r="Z27" s="110">
        <v>0</v>
      </c>
      <c r="AA27" s="135">
        <v>8</v>
      </c>
      <c r="AB27" s="110">
        <v>216</v>
      </c>
    </row>
    <row r="28" spans="2:28" x14ac:dyDescent="0.25">
      <c r="B28" s="130">
        <v>187</v>
      </c>
      <c r="C28" s="109">
        <v>0</v>
      </c>
      <c r="D28" s="110">
        <v>0</v>
      </c>
      <c r="E28" s="135">
        <v>0</v>
      </c>
      <c r="F28" s="110">
        <v>0</v>
      </c>
      <c r="G28" s="135">
        <v>1</v>
      </c>
      <c r="H28" s="110">
        <v>500</v>
      </c>
      <c r="I28" s="135">
        <v>1</v>
      </c>
      <c r="J28" s="110">
        <v>100</v>
      </c>
      <c r="K28" s="135">
        <v>2</v>
      </c>
      <c r="L28" s="110">
        <v>1500</v>
      </c>
      <c r="M28" s="135">
        <v>0</v>
      </c>
      <c r="N28" s="110">
        <v>0</v>
      </c>
      <c r="O28" s="135">
        <v>1</v>
      </c>
      <c r="P28" s="110">
        <v>500</v>
      </c>
      <c r="Q28" s="135">
        <v>1</v>
      </c>
      <c r="R28" s="110">
        <v>300</v>
      </c>
      <c r="S28" s="135">
        <v>1</v>
      </c>
      <c r="T28" s="110">
        <v>1200</v>
      </c>
      <c r="U28" s="135">
        <v>1</v>
      </c>
      <c r="V28" s="110">
        <v>20</v>
      </c>
      <c r="W28" s="135">
        <v>0</v>
      </c>
      <c r="X28" s="110">
        <v>0</v>
      </c>
      <c r="Y28" s="135">
        <v>0</v>
      </c>
      <c r="Z28" s="110">
        <v>0</v>
      </c>
      <c r="AA28" s="135">
        <v>8</v>
      </c>
      <c r="AB28" s="110">
        <v>4120</v>
      </c>
    </row>
    <row r="29" spans="2:28" x14ac:dyDescent="0.25">
      <c r="B29" s="130">
        <v>331</v>
      </c>
      <c r="C29" s="109">
        <v>0</v>
      </c>
      <c r="D29" s="110">
        <v>0</v>
      </c>
      <c r="E29" s="135">
        <v>0</v>
      </c>
      <c r="F29" s="110">
        <v>0</v>
      </c>
      <c r="G29" s="135">
        <v>0</v>
      </c>
      <c r="H29" s="110">
        <v>0</v>
      </c>
      <c r="I29" s="135">
        <v>1</v>
      </c>
      <c r="J29" s="110">
        <v>30</v>
      </c>
      <c r="K29" s="135">
        <v>1</v>
      </c>
      <c r="L29" s="110">
        <v>4</v>
      </c>
      <c r="M29" s="135">
        <v>0</v>
      </c>
      <c r="N29" s="110">
        <v>0</v>
      </c>
      <c r="O29" s="135">
        <v>2</v>
      </c>
      <c r="P29" s="110">
        <v>25</v>
      </c>
      <c r="Q29" s="135">
        <v>1</v>
      </c>
      <c r="R29" s="110">
        <v>10</v>
      </c>
      <c r="S29" s="135">
        <v>1</v>
      </c>
      <c r="T29" s="110">
        <v>30</v>
      </c>
      <c r="U29" s="135">
        <v>2</v>
      </c>
      <c r="V29" s="110">
        <v>34</v>
      </c>
      <c r="W29" s="135">
        <v>0</v>
      </c>
      <c r="X29" s="110">
        <v>0</v>
      </c>
      <c r="Y29" s="135">
        <v>0</v>
      </c>
      <c r="Z29" s="110">
        <v>0</v>
      </c>
      <c r="AA29" s="135">
        <v>8</v>
      </c>
      <c r="AB29" s="110">
        <v>133</v>
      </c>
    </row>
    <row r="30" spans="2:28" x14ac:dyDescent="0.25">
      <c r="B30" s="130">
        <v>874</v>
      </c>
      <c r="C30" s="109">
        <v>0</v>
      </c>
      <c r="D30" s="110">
        <v>0</v>
      </c>
      <c r="E30" s="135">
        <v>0</v>
      </c>
      <c r="F30" s="110">
        <v>0</v>
      </c>
      <c r="G30" s="135">
        <v>0</v>
      </c>
      <c r="H30" s="110">
        <v>0</v>
      </c>
      <c r="I30" s="135">
        <v>1</v>
      </c>
      <c r="J30" s="110">
        <v>20</v>
      </c>
      <c r="K30" s="135">
        <v>1</v>
      </c>
      <c r="L30" s="110">
        <v>10</v>
      </c>
      <c r="M30" s="135">
        <v>1</v>
      </c>
      <c r="N30" s="110">
        <v>10</v>
      </c>
      <c r="O30" s="135">
        <v>3</v>
      </c>
      <c r="P30" s="110">
        <v>32</v>
      </c>
      <c r="Q30" s="135">
        <v>0</v>
      </c>
      <c r="R30" s="110">
        <v>0</v>
      </c>
      <c r="S30" s="135">
        <v>1</v>
      </c>
      <c r="T30" s="110">
        <v>10</v>
      </c>
      <c r="U30" s="135">
        <v>1</v>
      </c>
      <c r="V30" s="110">
        <v>20</v>
      </c>
      <c r="W30" s="135">
        <v>0</v>
      </c>
      <c r="X30" s="110">
        <v>0</v>
      </c>
      <c r="Y30" s="135">
        <v>0</v>
      </c>
      <c r="Z30" s="110">
        <v>0</v>
      </c>
      <c r="AA30" s="135">
        <v>8</v>
      </c>
      <c r="AB30" s="110">
        <v>102</v>
      </c>
    </row>
    <row r="31" spans="2:28" x14ac:dyDescent="0.25">
      <c r="B31" s="130">
        <v>1445</v>
      </c>
      <c r="C31" s="109">
        <v>0</v>
      </c>
      <c r="D31" s="110">
        <v>0</v>
      </c>
      <c r="E31" s="135">
        <v>0</v>
      </c>
      <c r="F31" s="110">
        <v>0</v>
      </c>
      <c r="G31" s="135">
        <v>0</v>
      </c>
      <c r="H31" s="110">
        <v>0</v>
      </c>
      <c r="I31" s="135">
        <v>4</v>
      </c>
      <c r="J31" s="110">
        <v>11401</v>
      </c>
      <c r="K31" s="135">
        <v>1</v>
      </c>
      <c r="L31" s="110">
        <v>10000</v>
      </c>
      <c r="M31" s="135">
        <v>0</v>
      </c>
      <c r="N31" s="110">
        <v>0</v>
      </c>
      <c r="O31" s="135">
        <v>2</v>
      </c>
      <c r="P31" s="110">
        <v>10000</v>
      </c>
      <c r="Q31" s="135">
        <v>0</v>
      </c>
      <c r="R31" s="110">
        <v>0</v>
      </c>
      <c r="S31" s="135">
        <v>1</v>
      </c>
      <c r="T31" s="110">
        <v>10000</v>
      </c>
      <c r="U31" s="135">
        <v>0</v>
      </c>
      <c r="V31" s="110">
        <v>0</v>
      </c>
      <c r="W31" s="135">
        <v>0</v>
      </c>
      <c r="X31" s="110">
        <v>0</v>
      </c>
      <c r="Y31" s="135">
        <v>0</v>
      </c>
      <c r="Z31" s="110">
        <v>0</v>
      </c>
      <c r="AA31" s="135">
        <v>8</v>
      </c>
      <c r="AB31" s="110">
        <v>41401</v>
      </c>
    </row>
    <row r="32" spans="2:28" x14ac:dyDescent="0.25">
      <c r="B32" s="130">
        <v>1467</v>
      </c>
      <c r="C32" s="109">
        <v>0</v>
      </c>
      <c r="D32" s="110">
        <v>0</v>
      </c>
      <c r="E32" s="135">
        <v>0</v>
      </c>
      <c r="F32" s="110">
        <v>0</v>
      </c>
      <c r="G32" s="135">
        <v>0</v>
      </c>
      <c r="H32" s="110">
        <v>0</v>
      </c>
      <c r="I32" s="135">
        <v>2</v>
      </c>
      <c r="J32" s="110">
        <v>26</v>
      </c>
      <c r="K32" s="135">
        <v>1</v>
      </c>
      <c r="L32" s="110">
        <v>20</v>
      </c>
      <c r="M32" s="135">
        <v>1</v>
      </c>
      <c r="N32" s="110">
        <v>20</v>
      </c>
      <c r="O32" s="135">
        <v>0</v>
      </c>
      <c r="P32" s="110">
        <v>0</v>
      </c>
      <c r="Q32" s="135">
        <v>1</v>
      </c>
      <c r="R32" s="110">
        <v>10</v>
      </c>
      <c r="S32" s="135">
        <v>1</v>
      </c>
      <c r="T32" s="110">
        <v>20</v>
      </c>
      <c r="U32" s="135">
        <v>2</v>
      </c>
      <c r="V32" s="110">
        <v>32</v>
      </c>
      <c r="W32" s="135">
        <v>0</v>
      </c>
      <c r="X32" s="110">
        <v>0</v>
      </c>
      <c r="Y32" s="135">
        <v>0</v>
      </c>
      <c r="Z32" s="110">
        <v>0</v>
      </c>
      <c r="AA32" s="135">
        <v>8</v>
      </c>
      <c r="AB32" s="110">
        <v>128</v>
      </c>
    </row>
    <row r="33" spans="2:28" x14ac:dyDescent="0.25">
      <c r="B33" s="130">
        <v>180</v>
      </c>
      <c r="C33" s="109">
        <v>0</v>
      </c>
      <c r="D33" s="110">
        <v>0</v>
      </c>
      <c r="E33" s="135">
        <v>0</v>
      </c>
      <c r="F33" s="110">
        <v>0</v>
      </c>
      <c r="G33" s="135">
        <v>1</v>
      </c>
      <c r="H33" s="110">
        <v>50</v>
      </c>
      <c r="I33" s="135">
        <v>0</v>
      </c>
      <c r="J33" s="110">
        <v>0</v>
      </c>
      <c r="K33" s="135">
        <v>2</v>
      </c>
      <c r="L33" s="110">
        <v>80</v>
      </c>
      <c r="M33" s="135">
        <v>1</v>
      </c>
      <c r="N33" s="110">
        <v>20</v>
      </c>
      <c r="O33" s="135">
        <v>1</v>
      </c>
      <c r="P33" s="110">
        <v>50</v>
      </c>
      <c r="Q33" s="135">
        <v>2</v>
      </c>
      <c r="R33" s="110">
        <v>40</v>
      </c>
      <c r="S33" s="135">
        <v>0</v>
      </c>
      <c r="T33" s="110">
        <v>0</v>
      </c>
      <c r="U33" s="135">
        <v>1</v>
      </c>
      <c r="V33" s="110">
        <v>35</v>
      </c>
      <c r="W33" s="135">
        <v>0</v>
      </c>
      <c r="X33" s="110">
        <v>0</v>
      </c>
      <c r="Y33" s="135">
        <v>0</v>
      </c>
      <c r="Z33" s="110">
        <v>0</v>
      </c>
      <c r="AA33" s="135">
        <v>8</v>
      </c>
      <c r="AB33" s="110">
        <v>275</v>
      </c>
    </row>
    <row r="34" spans="2:28" x14ac:dyDescent="0.25">
      <c r="B34" s="130">
        <v>4388</v>
      </c>
      <c r="C34" s="109">
        <v>0</v>
      </c>
      <c r="D34" s="110">
        <v>0</v>
      </c>
      <c r="E34" s="135">
        <v>0</v>
      </c>
      <c r="F34" s="110">
        <v>0</v>
      </c>
      <c r="G34" s="135">
        <v>0</v>
      </c>
      <c r="H34" s="110">
        <v>0</v>
      </c>
      <c r="I34" s="135">
        <v>0</v>
      </c>
      <c r="J34" s="110">
        <v>0</v>
      </c>
      <c r="K34" s="135">
        <v>0</v>
      </c>
      <c r="L34" s="110">
        <v>0</v>
      </c>
      <c r="M34" s="135">
        <v>1</v>
      </c>
      <c r="N34" s="110">
        <v>115</v>
      </c>
      <c r="O34" s="135">
        <v>1</v>
      </c>
      <c r="P34" s="110">
        <v>230</v>
      </c>
      <c r="Q34" s="135">
        <v>3</v>
      </c>
      <c r="R34" s="110">
        <v>460</v>
      </c>
      <c r="S34" s="135">
        <v>0</v>
      </c>
      <c r="T34" s="110">
        <v>0</v>
      </c>
      <c r="U34" s="135">
        <v>2</v>
      </c>
      <c r="V34" s="110">
        <v>460</v>
      </c>
      <c r="W34" s="135">
        <v>0</v>
      </c>
      <c r="X34" s="110">
        <v>0</v>
      </c>
      <c r="Y34" s="135">
        <v>0</v>
      </c>
      <c r="Z34" s="110">
        <v>0</v>
      </c>
      <c r="AA34" s="135">
        <v>7</v>
      </c>
      <c r="AB34" s="110">
        <v>1265</v>
      </c>
    </row>
    <row r="35" spans="2:28" x14ac:dyDescent="0.25">
      <c r="B35" s="130">
        <v>8824</v>
      </c>
      <c r="C35" s="109">
        <v>0</v>
      </c>
      <c r="D35" s="110">
        <v>0</v>
      </c>
      <c r="E35" s="135">
        <v>0</v>
      </c>
      <c r="F35" s="110">
        <v>0</v>
      </c>
      <c r="G35" s="135">
        <v>0</v>
      </c>
      <c r="H35" s="110">
        <v>0</v>
      </c>
      <c r="I35" s="135">
        <v>0</v>
      </c>
      <c r="J35" s="110">
        <v>0</v>
      </c>
      <c r="K35" s="135">
        <v>2</v>
      </c>
      <c r="L35" s="110">
        <v>100</v>
      </c>
      <c r="M35" s="135">
        <v>2</v>
      </c>
      <c r="N35" s="110">
        <v>23</v>
      </c>
      <c r="O35" s="135">
        <v>0</v>
      </c>
      <c r="P35" s="110">
        <v>0</v>
      </c>
      <c r="Q35" s="135">
        <v>2</v>
      </c>
      <c r="R35" s="110">
        <v>50</v>
      </c>
      <c r="S35" s="135">
        <v>0</v>
      </c>
      <c r="T35" s="110">
        <v>0</v>
      </c>
      <c r="U35" s="135">
        <v>1</v>
      </c>
      <c r="V35" s="110">
        <v>20</v>
      </c>
      <c r="W35" s="135">
        <v>0</v>
      </c>
      <c r="X35" s="110">
        <v>0</v>
      </c>
      <c r="Y35" s="135">
        <v>0</v>
      </c>
      <c r="Z35" s="110">
        <v>0</v>
      </c>
      <c r="AA35" s="135">
        <v>7</v>
      </c>
      <c r="AB35" s="110">
        <v>193</v>
      </c>
    </row>
    <row r="36" spans="2:28" x14ac:dyDescent="0.25">
      <c r="B36" s="130" t="s">
        <v>227</v>
      </c>
      <c r="C36" s="109">
        <v>0</v>
      </c>
      <c r="D36" s="110">
        <v>0</v>
      </c>
      <c r="E36" s="135">
        <v>0</v>
      </c>
      <c r="F36" s="110">
        <v>0</v>
      </c>
      <c r="G36" s="135">
        <v>0</v>
      </c>
      <c r="H36" s="110">
        <v>0</v>
      </c>
      <c r="I36" s="135">
        <v>0</v>
      </c>
      <c r="J36" s="110">
        <v>0</v>
      </c>
      <c r="K36" s="135">
        <v>2</v>
      </c>
      <c r="L36" s="110">
        <v>9</v>
      </c>
      <c r="M36" s="135">
        <v>0</v>
      </c>
      <c r="N36" s="110">
        <v>0</v>
      </c>
      <c r="O36" s="135">
        <v>0</v>
      </c>
      <c r="P36" s="110">
        <v>0</v>
      </c>
      <c r="Q36" s="135">
        <v>1</v>
      </c>
      <c r="R36" s="110">
        <v>4</v>
      </c>
      <c r="S36" s="135">
        <v>2</v>
      </c>
      <c r="T36" s="110">
        <v>5</v>
      </c>
      <c r="U36" s="135">
        <v>2</v>
      </c>
      <c r="V36" s="110">
        <v>4</v>
      </c>
      <c r="W36" s="135">
        <v>0</v>
      </c>
      <c r="X36" s="110">
        <v>0</v>
      </c>
      <c r="Y36" s="135">
        <v>0</v>
      </c>
      <c r="Z36" s="110">
        <v>0</v>
      </c>
      <c r="AA36" s="135">
        <v>7</v>
      </c>
      <c r="AB36" s="110">
        <v>22</v>
      </c>
    </row>
    <row r="37" spans="2:28" x14ac:dyDescent="0.25">
      <c r="B37" s="130" t="s">
        <v>109</v>
      </c>
      <c r="C37" s="109">
        <v>0</v>
      </c>
      <c r="D37" s="110">
        <v>0</v>
      </c>
      <c r="E37" s="135">
        <v>0</v>
      </c>
      <c r="F37" s="110">
        <v>0</v>
      </c>
      <c r="G37" s="135">
        <v>1</v>
      </c>
      <c r="H37" s="110">
        <v>4</v>
      </c>
      <c r="I37" s="135">
        <v>1</v>
      </c>
      <c r="J37" s="110">
        <v>1</v>
      </c>
      <c r="K37" s="135">
        <v>0</v>
      </c>
      <c r="L37" s="110">
        <v>0</v>
      </c>
      <c r="M37" s="135">
        <v>1</v>
      </c>
      <c r="N37" s="110">
        <v>5</v>
      </c>
      <c r="O37" s="135">
        <v>1</v>
      </c>
      <c r="P37" s="110">
        <v>5</v>
      </c>
      <c r="Q37" s="135">
        <v>1</v>
      </c>
      <c r="R37" s="110">
        <v>5</v>
      </c>
      <c r="S37" s="135">
        <v>2</v>
      </c>
      <c r="T37" s="110">
        <v>7</v>
      </c>
      <c r="U37" s="135">
        <v>0</v>
      </c>
      <c r="V37" s="110">
        <v>0</v>
      </c>
      <c r="W37" s="135">
        <v>0</v>
      </c>
      <c r="X37" s="110">
        <v>0</v>
      </c>
      <c r="Y37" s="135">
        <v>0</v>
      </c>
      <c r="Z37" s="110">
        <v>0</v>
      </c>
      <c r="AA37" s="135">
        <v>7</v>
      </c>
      <c r="AB37" s="110">
        <v>27</v>
      </c>
    </row>
    <row r="38" spans="2:28" x14ac:dyDescent="0.25">
      <c r="B38" s="130">
        <v>5709</v>
      </c>
      <c r="C38" s="109">
        <v>0</v>
      </c>
      <c r="D38" s="110">
        <v>0</v>
      </c>
      <c r="E38" s="135">
        <v>0</v>
      </c>
      <c r="F38" s="110">
        <v>0</v>
      </c>
      <c r="G38" s="135">
        <v>1</v>
      </c>
      <c r="H38" s="110">
        <v>3000</v>
      </c>
      <c r="I38" s="135">
        <v>0</v>
      </c>
      <c r="J38" s="110">
        <v>0</v>
      </c>
      <c r="K38" s="135">
        <v>2</v>
      </c>
      <c r="L38" s="110">
        <v>6000</v>
      </c>
      <c r="M38" s="135">
        <v>1</v>
      </c>
      <c r="N38" s="110">
        <v>3000</v>
      </c>
      <c r="O38" s="135">
        <v>0</v>
      </c>
      <c r="P38" s="110">
        <v>0</v>
      </c>
      <c r="Q38" s="135">
        <v>2</v>
      </c>
      <c r="R38" s="110">
        <v>3200</v>
      </c>
      <c r="S38" s="135">
        <v>1</v>
      </c>
      <c r="T38" s="110">
        <v>3000</v>
      </c>
      <c r="U38" s="135">
        <v>0</v>
      </c>
      <c r="V38" s="110">
        <v>0</v>
      </c>
      <c r="W38" s="135">
        <v>0</v>
      </c>
      <c r="X38" s="110">
        <v>0</v>
      </c>
      <c r="Y38" s="135">
        <v>0</v>
      </c>
      <c r="Z38" s="110">
        <v>0</v>
      </c>
      <c r="AA38" s="135">
        <v>7</v>
      </c>
      <c r="AB38" s="110">
        <v>18200</v>
      </c>
    </row>
    <row r="39" spans="2:28" x14ac:dyDescent="0.25">
      <c r="B39" s="130">
        <v>4909</v>
      </c>
      <c r="C39" s="109">
        <v>0</v>
      </c>
      <c r="D39" s="110">
        <v>0</v>
      </c>
      <c r="E39" s="135">
        <v>0</v>
      </c>
      <c r="F39" s="110">
        <v>0</v>
      </c>
      <c r="G39" s="135">
        <v>0</v>
      </c>
      <c r="H39" s="110">
        <v>0</v>
      </c>
      <c r="I39" s="135">
        <v>0</v>
      </c>
      <c r="J39" s="110">
        <v>0</v>
      </c>
      <c r="K39" s="135">
        <v>3</v>
      </c>
      <c r="L39" s="110">
        <v>186</v>
      </c>
      <c r="M39" s="135">
        <v>0</v>
      </c>
      <c r="N39" s="110">
        <v>0</v>
      </c>
      <c r="O39" s="135">
        <v>0</v>
      </c>
      <c r="P39" s="110">
        <v>0</v>
      </c>
      <c r="Q39" s="135">
        <v>3</v>
      </c>
      <c r="R39" s="110">
        <v>252</v>
      </c>
      <c r="S39" s="135">
        <v>0</v>
      </c>
      <c r="T39" s="110">
        <v>0</v>
      </c>
      <c r="U39" s="135">
        <v>1</v>
      </c>
      <c r="V39" s="110">
        <v>72</v>
      </c>
      <c r="W39" s="135">
        <v>0</v>
      </c>
      <c r="X39" s="110">
        <v>0</v>
      </c>
      <c r="Y39" s="135">
        <v>0</v>
      </c>
      <c r="Z39" s="110">
        <v>0</v>
      </c>
      <c r="AA39" s="135">
        <v>7</v>
      </c>
      <c r="AB39" s="110">
        <v>510</v>
      </c>
    </row>
    <row r="40" spans="2:28" x14ac:dyDescent="0.25">
      <c r="B40" s="130">
        <v>4916</v>
      </c>
      <c r="C40" s="109">
        <v>0</v>
      </c>
      <c r="D40" s="110">
        <v>0</v>
      </c>
      <c r="E40" s="135">
        <v>0</v>
      </c>
      <c r="F40" s="110">
        <v>0</v>
      </c>
      <c r="G40" s="135">
        <v>0</v>
      </c>
      <c r="H40" s="110">
        <v>0</v>
      </c>
      <c r="I40" s="135">
        <v>0</v>
      </c>
      <c r="J40" s="110">
        <v>0</v>
      </c>
      <c r="K40" s="135">
        <v>0</v>
      </c>
      <c r="L40" s="110">
        <v>0</v>
      </c>
      <c r="M40" s="135">
        <v>1</v>
      </c>
      <c r="N40" s="110">
        <v>230</v>
      </c>
      <c r="O40" s="135">
        <v>1</v>
      </c>
      <c r="P40" s="110">
        <v>230</v>
      </c>
      <c r="Q40" s="135">
        <v>2</v>
      </c>
      <c r="R40" s="110">
        <v>345</v>
      </c>
      <c r="S40" s="135">
        <v>2</v>
      </c>
      <c r="T40" s="110">
        <v>440</v>
      </c>
      <c r="U40" s="135">
        <v>1</v>
      </c>
      <c r="V40" s="110">
        <v>230</v>
      </c>
      <c r="W40" s="135">
        <v>0</v>
      </c>
      <c r="X40" s="110">
        <v>0</v>
      </c>
      <c r="Y40" s="135">
        <v>0</v>
      </c>
      <c r="Z40" s="110">
        <v>0</v>
      </c>
      <c r="AA40" s="135">
        <v>7</v>
      </c>
      <c r="AB40" s="110">
        <v>1475</v>
      </c>
    </row>
    <row r="41" spans="2:28" x14ac:dyDescent="0.25">
      <c r="B41" s="130">
        <v>979</v>
      </c>
      <c r="C41" s="109">
        <v>0</v>
      </c>
      <c r="D41" s="110">
        <v>0</v>
      </c>
      <c r="E41" s="135">
        <v>0</v>
      </c>
      <c r="F41" s="110">
        <v>0</v>
      </c>
      <c r="G41" s="135">
        <v>0</v>
      </c>
      <c r="H41" s="110">
        <v>0</v>
      </c>
      <c r="I41" s="135">
        <v>2</v>
      </c>
      <c r="J41" s="110">
        <v>1000</v>
      </c>
      <c r="K41" s="135">
        <v>0</v>
      </c>
      <c r="L41" s="110">
        <v>0</v>
      </c>
      <c r="M41" s="135">
        <v>3</v>
      </c>
      <c r="N41" s="110">
        <v>1000</v>
      </c>
      <c r="O41" s="135">
        <v>0</v>
      </c>
      <c r="P41" s="110">
        <v>0</v>
      </c>
      <c r="Q41" s="135">
        <v>0</v>
      </c>
      <c r="R41" s="110">
        <v>0</v>
      </c>
      <c r="S41" s="135">
        <v>1</v>
      </c>
      <c r="T41" s="110">
        <v>800</v>
      </c>
      <c r="U41" s="135">
        <v>1</v>
      </c>
      <c r="V41" s="110">
        <v>100</v>
      </c>
      <c r="W41" s="135">
        <v>0</v>
      </c>
      <c r="X41" s="110">
        <v>0</v>
      </c>
      <c r="Y41" s="135">
        <v>0</v>
      </c>
      <c r="Z41" s="110">
        <v>0</v>
      </c>
      <c r="AA41" s="135">
        <v>7</v>
      </c>
      <c r="AB41" s="110">
        <v>2900</v>
      </c>
    </row>
    <row r="42" spans="2:28" x14ac:dyDescent="0.25">
      <c r="B42" s="130">
        <v>625</v>
      </c>
      <c r="C42" s="109">
        <v>0</v>
      </c>
      <c r="D42" s="110">
        <v>0</v>
      </c>
      <c r="E42" s="135">
        <v>1</v>
      </c>
      <c r="F42" s="110">
        <v>0</v>
      </c>
      <c r="G42" s="135">
        <v>0</v>
      </c>
      <c r="H42" s="110">
        <v>0</v>
      </c>
      <c r="I42" s="135">
        <v>2</v>
      </c>
      <c r="J42" s="110">
        <v>18</v>
      </c>
      <c r="K42" s="135">
        <v>0</v>
      </c>
      <c r="L42" s="110">
        <v>0</v>
      </c>
      <c r="M42" s="135">
        <v>0</v>
      </c>
      <c r="N42" s="110">
        <v>0</v>
      </c>
      <c r="O42" s="135">
        <v>0</v>
      </c>
      <c r="P42" s="110">
        <v>0</v>
      </c>
      <c r="Q42" s="135">
        <v>0</v>
      </c>
      <c r="R42" s="110">
        <v>0</v>
      </c>
      <c r="S42" s="135">
        <v>1</v>
      </c>
      <c r="T42" s="110">
        <v>10</v>
      </c>
      <c r="U42" s="135">
        <v>1</v>
      </c>
      <c r="V42" s="110">
        <v>0</v>
      </c>
      <c r="W42" s="135">
        <v>1</v>
      </c>
      <c r="X42" s="110">
        <v>0</v>
      </c>
      <c r="Y42" s="135">
        <v>1</v>
      </c>
      <c r="Z42" s="110">
        <v>0</v>
      </c>
      <c r="AA42" s="135">
        <v>7</v>
      </c>
      <c r="AB42" s="110">
        <v>28</v>
      </c>
    </row>
    <row r="43" spans="2:28" x14ac:dyDescent="0.25">
      <c r="B43" s="131">
        <v>188</v>
      </c>
      <c r="C43" s="109">
        <v>0</v>
      </c>
      <c r="D43" s="110">
        <v>0</v>
      </c>
      <c r="E43" s="135">
        <v>0</v>
      </c>
      <c r="F43" s="110">
        <v>0</v>
      </c>
      <c r="G43" s="135">
        <v>1</v>
      </c>
      <c r="H43" s="110">
        <v>600</v>
      </c>
      <c r="I43" s="135">
        <v>1</v>
      </c>
      <c r="J43" s="110">
        <v>1000</v>
      </c>
      <c r="K43" s="135">
        <v>1</v>
      </c>
      <c r="L43" s="110">
        <v>100</v>
      </c>
      <c r="M43" s="135">
        <v>0</v>
      </c>
      <c r="N43" s="110">
        <v>0</v>
      </c>
      <c r="O43" s="135">
        <v>1</v>
      </c>
      <c r="P43" s="110">
        <v>500</v>
      </c>
      <c r="Q43" s="135">
        <v>1</v>
      </c>
      <c r="R43" s="110">
        <v>550</v>
      </c>
      <c r="S43" s="135">
        <v>1</v>
      </c>
      <c r="T43" s="110">
        <v>300</v>
      </c>
      <c r="U43" s="135">
        <v>1</v>
      </c>
      <c r="V43" s="110">
        <v>150</v>
      </c>
      <c r="W43" s="135">
        <v>0</v>
      </c>
      <c r="X43" s="110">
        <v>0</v>
      </c>
      <c r="Y43" s="135">
        <v>0</v>
      </c>
      <c r="Z43" s="110">
        <v>0</v>
      </c>
      <c r="AA43" s="135">
        <v>7</v>
      </c>
      <c r="AB43" s="110">
        <v>3200</v>
      </c>
    </row>
    <row r="44" spans="2:28" x14ac:dyDescent="0.25">
      <c r="B44" s="132">
        <v>367</v>
      </c>
      <c r="C44" s="109">
        <v>0</v>
      </c>
      <c r="D44" s="110">
        <v>0</v>
      </c>
      <c r="E44" s="135">
        <v>0</v>
      </c>
      <c r="F44" s="110">
        <v>0</v>
      </c>
      <c r="G44" s="135">
        <v>0</v>
      </c>
      <c r="H44" s="110">
        <v>0</v>
      </c>
      <c r="I44" s="135">
        <v>0</v>
      </c>
      <c r="J44" s="110">
        <v>0</v>
      </c>
      <c r="K44" s="135">
        <v>0</v>
      </c>
      <c r="L44" s="110">
        <v>0</v>
      </c>
      <c r="M44" s="135">
        <v>1</v>
      </c>
      <c r="N44" s="110">
        <v>40</v>
      </c>
      <c r="O44" s="135">
        <v>2</v>
      </c>
      <c r="P44" s="110">
        <v>720</v>
      </c>
      <c r="Q44" s="135">
        <v>1</v>
      </c>
      <c r="R44" s="110">
        <v>120</v>
      </c>
      <c r="S44" s="135">
        <v>1</v>
      </c>
      <c r="T44" s="110">
        <v>120</v>
      </c>
      <c r="U44" s="135">
        <v>2</v>
      </c>
      <c r="V44" s="110">
        <v>121</v>
      </c>
      <c r="W44" s="135">
        <v>0</v>
      </c>
      <c r="X44" s="110">
        <v>0</v>
      </c>
      <c r="Y44" s="135">
        <v>0</v>
      </c>
      <c r="Z44" s="110">
        <v>0</v>
      </c>
      <c r="AA44" s="135">
        <v>7</v>
      </c>
      <c r="AB44" s="110">
        <v>1121</v>
      </c>
    </row>
    <row r="45" spans="2:28" x14ac:dyDescent="0.25">
      <c r="B45" s="131">
        <v>981</v>
      </c>
      <c r="C45" s="109">
        <v>0</v>
      </c>
      <c r="D45" s="110">
        <v>0</v>
      </c>
      <c r="E45" s="135">
        <v>0</v>
      </c>
      <c r="F45" s="110">
        <v>0</v>
      </c>
      <c r="G45" s="135">
        <v>0</v>
      </c>
      <c r="H45" s="110">
        <v>0</v>
      </c>
      <c r="I45" s="135">
        <v>2</v>
      </c>
      <c r="J45" s="110">
        <v>1000</v>
      </c>
      <c r="K45" s="135">
        <v>0</v>
      </c>
      <c r="L45" s="110">
        <v>0</v>
      </c>
      <c r="M45" s="135">
        <v>2</v>
      </c>
      <c r="N45" s="110">
        <v>1500</v>
      </c>
      <c r="O45" s="135">
        <v>0</v>
      </c>
      <c r="P45" s="110">
        <v>0</v>
      </c>
      <c r="Q45" s="135">
        <v>0</v>
      </c>
      <c r="R45" s="110">
        <v>0</v>
      </c>
      <c r="S45" s="135">
        <v>1</v>
      </c>
      <c r="T45" s="110">
        <v>300</v>
      </c>
      <c r="U45" s="135">
        <v>2</v>
      </c>
      <c r="V45" s="110">
        <v>635</v>
      </c>
      <c r="W45" s="135">
        <v>0</v>
      </c>
      <c r="X45" s="110">
        <v>0</v>
      </c>
      <c r="Y45" s="135">
        <v>0</v>
      </c>
      <c r="Z45" s="110">
        <v>0</v>
      </c>
      <c r="AA45" s="135">
        <v>7</v>
      </c>
      <c r="AB45" s="110">
        <v>3435</v>
      </c>
    </row>
    <row r="46" spans="2:28" x14ac:dyDescent="0.25">
      <c r="B46" s="132">
        <v>1444</v>
      </c>
      <c r="C46" s="109">
        <v>0</v>
      </c>
      <c r="D46" s="110">
        <v>0</v>
      </c>
      <c r="E46" s="135">
        <v>0</v>
      </c>
      <c r="F46" s="110">
        <v>0</v>
      </c>
      <c r="G46" s="135">
        <v>0</v>
      </c>
      <c r="H46" s="110">
        <v>0</v>
      </c>
      <c r="I46" s="135">
        <v>2</v>
      </c>
      <c r="J46" s="110">
        <v>6100</v>
      </c>
      <c r="K46" s="135">
        <v>0</v>
      </c>
      <c r="L46" s="110">
        <v>0</v>
      </c>
      <c r="M46" s="135">
        <v>0</v>
      </c>
      <c r="N46" s="110">
        <v>0</v>
      </c>
      <c r="O46" s="135">
        <v>2</v>
      </c>
      <c r="P46" s="110">
        <v>6000</v>
      </c>
      <c r="Q46" s="135">
        <v>2</v>
      </c>
      <c r="R46" s="110">
        <v>410</v>
      </c>
      <c r="S46" s="135">
        <v>1</v>
      </c>
      <c r="T46" s="110">
        <v>2000</v>
      </c>
      <c r="U46" s="135">
        <v>0</v>
      </c>
      <c r="V46" s="110">
        <v>0</v>
      </c>
      <c r="W46" s="135">
        <v>0</v>
      </c>
      <c r="X46" s="110">
        <v>0</v>
      </c>
      <c r="Y46" s="135">
        <v>0</v>
      </c>
      <c r="Z46" s="110">
        <v>0</v>
      </c>
      <c r="AA46" s="135">
        <v>7</v>
      </c>
      <c r="AB46" s="110">
        <v>14510</v>
      </c>
    </row>
    <row r="47" spans="2:28" x14ac:dyDescent="0.25">
      <c r="B47" s="130" t="s">
        <v>453</v>
      </c>
      <c r="C47" s="109">
        <v>0</v>
      </c>
      <c r="D47" s="110">
        <v>0</v>
      </c>
      <c r="E47" s="135">
        <v>0</v>
      </c>
      <c r="F47" s="110">
        <v>0</v>
      </c>
      <c r="G47" s="135">
        <v>0</v>
      </c>
      <c r="H47" s="110">
        <v>0</v>
      </c>
      <c r="I47" s="135">
        <v>0</v>
      </c>
      <c r="J47" s="110">
        <v>0</v>
      </c>
      <c r="K47" s="135">
        <v>0</v>
      </c>
      <c r="L47" s="110">
        <v>0</v>
      </c>
      <c r="M47" s="135">
        <v>1</v>
      </c>
      <c r="N47" s="110">
        <v>1</v>
      </c>
      <c r="O47" s="135">
        <v>2</v>
      </c>
      <c r="P47" s="110">
        <v>2</v>
      </c>
      <c r="Q47" s="135">
        <v>1</v>
      </c>
      <c r="R47" s="110">
        <v>2</v>
      </c>
      <c r="S47" s="135">
        <v>1</v>
      </c>
      <c r="T47" s="110">
        <v>4</v>
      </c>
      <c r="U47" s="135">
        <v>1</v>
      </c>
      <c r="V47" s="110">
        <v>1</v>
      </c>
      <c r="W47" s="135">
        <v>0</v>
      </c>
      <c r="X47" s="110">
        <v>0</v>
      </c>
      <c r="Y47" s="135">
        <v>0</v>
      </c>
      <c r="Z47" s="110">
        <v>0</v>
      </c>
      <c r="AA47" s="135">
        <v>6</v>
      </c>
      <c r="AB47" s="110">
        <v>10</v>
      </c>
    </row>
    <row r="48" spans="2:28" x14ac:dyDescent="0.25">
      <c r="B48" s="130" t="s">
        <v>101</v>
      </c>
      <c r="C48" s="109">
        <v>0</v>
      </c>
      <c r="D48" s="110">
        <v>0</v>
      </c>
      <c r="E48" s="135">
        <v>0</v>
      </c>
      <c r="F48" s="110">
        <v>0</v>
      </c>
      <c r="G48" s="135">
        <v>0</v>
      </c>
      <c r="H48" s="110">
        <v>0</v>
      </c>
      <c r="I48" s="135">
        <v>0</v>
      </c>
      <c r="J48" s="110">
        <v>0</v>
      </c>
      <c r="K48" s="135">
        <v>1</v>
      </c>
      <c r="L48" s="110">
        <v>4</v>
      </c>
      <c r="M48" s="135">
        <v>0</v>
      </c>
      <c r="N48" s="110">
        <v>0</v>
      </c>
      <c r="O48" s="135">
        <v>1</v>
      </c>
      <c r="P48" s="110">
        <v>4</v>
      </c>
      <c r="Q48" s="135">
        <v>2</v>
      </c>
      <c r="R48" s="110">
        <v>7</v>
      </c>
      <c r="S48" s="135">
        <v>2</v>
      </c>
      <c r="T48" s="110">
        <v>5</v>
      </c>
      <c r="U48" s="135">
        <v>0</v>
      </c>
      <c r="V48" s="110">
        <v>0</v>
      </c>
      <c r="W48" s="135">
        <v>0</v>
      </c>
      <c r="X48" s="110">
        <v>0</v>
      </c>
      <c r="Y48" s="135">
        <v>0</v>
      </c>
      <c r="Z48" s="110">
        <v>0</v>
      </c>
      <c r="AA48" s="135">
        <v>6</v>
      </c>
      <c r="AB48" s="110">
        <v>20</v>
      </c>
    </row>
    <row r="49" spans="2:28" ht="15.75" thickBot="1" x14ac:dyDescent="0.3">
      <c r="B49" s="133">
        <v>5082</v>
      </c>
      <c r="C49" s="109">
        <v>0</v>
      </c>
      <c r="D49" s="110">
        <v>0</v>
      </c>
      <c r="E49" s="135">
        <v>0</v>
      </c>
      <c r="F49" s="110">
        <v>0</v>
      </c>
      <c r="G49" s="135">
        <v>3</v>
      </c>
      <c r="H49" s="110">
        <v>6000</v>
      </c>
      <c r="I49" s="135">
        <v>0</v>
      </c>
      <c r="J49" s="110">
        <v>0</v>
      </c>
      <c r="K49" s="135">
        <v>1</v>
      </c>
      <c r="L49" s="110">
        <v>1000</v>
      </c>
      <c r="M49" s="135">
        <v>1</v>
      </c>
      <c r="N49" s="110">
        <v>350</v>
      </c>
      <c r="O49" s="135">
        <v>0</v>
      </c>
      <c r="P49" s="110">
        <v>0</v>
      </c>
      <c r="Q49" s="135">
        <v>0</v>
      </c>
      <c r="R49" s="110">
        <v>0</v>
      </c>
      <c r="S49" s="135">
        <v>0</v>
      </c>
      <c r="T49" s="110">
        <v>0</v>
      </c>
      <c r="U49" s="135">
        <v>1</v>
      </c>
      <c r="V49" s="110">
        <v>1000</v>
      </c>
      <c r="W49" s="135">
        <v>0</v>
      </c>
      <c r="X49" s="110">
        <v>0</v>
      </c>
      <c r="Y49" s="135">
        <v>0</v>
      </c>
      <c r="Z49" s="110">
        <v>0</v>
      </c>
      <c r="AA49" s="135">
        <v>6</v>
      </c>
      <c r="AB49" s="110">
        <v>8350</v>
      </c>
    </row>
    <row r="50" spans="2:28" x14ac:dyDescent="0.25">
      <c r="B50" s="129">
        <v>5112</v>
      </c>
      <c r="C50" s="109">
        <v>0</v>
      </c>
      <c r="D50" s="110">
        <v>0</v>
      </c>
      <c r="E50" s="135">
        <v>0</v>
      </c>
      <c r="F50" s="110">
        <v>0</v>
      </c>
      <c r="G50" s="135">
        <v>1</v>
      </c>
      <c r="H50" s="110">
        <v>5</v>
      </c>
      <c r="I50" s="135">
        <v>1</v>
      </c>
      <c r="J50" s="110">
        <v>10</v>
      </c>
      <c r="K50" s="135">
        <v>0</v>
      </c>
      <c r="L50" s="110">
        <v>0</v>
      </c>
      <c r="M50" s="135">
        <v>0</v>
      </c>
      <c r="N50" s="110">
        <v>0</v>
      </c>
      <c r="O50" s="135">
        <v>1</v>
      </c>
      <c r="P50" s="110">
        <v>10</v>
      </c>
      <c r="Q50" s="135">
        <v>1</v>
      </c>
      <c r="R50" s="110">
        <v>2</v>
      </c>
      <c r="S50" s="135">
        <v>0</v>
      </c>
      <c r="T50" s="110">
        <v>0</v>
      </c>
      <c r="U50" s="135">
        <v>2</v>
      </c>
      <c r="V50" s="110">
        <v>5</v>
      </c>
      <c r="W50" s="135">
        <v>0</v>
      </c>
      <c r="X50" s="110">
        <v>0</v>
      </c>
      <c r="Y50" s="135">
        <v>0</v>
      </c>
      <c r="Z50" s="110">
        <v>0</v>
      </c>
      <c r="AA50" s="135">
        <v>6</v>
      </c>
      <c r="AB50" s="110">
        <v>32</v>
      </c>
    </row>
    <row r="51" spans="2:28" x14ac:dyDescent="0.25">
      <c r="B51" s="130">
        <v>7359</v>
      </c>
      <c r="C51" s="109">
        <v>0</v>
      </c>
      <c r="D51" s="110">
        <v>0</v>
      </c>
      <c r="E51" s="135">
        <v>0</v>
      </c>
      <c r="F51" s="110">
        <v>0</v>
      </c>
      <c r="G51" s="135">
        <v>0</v>
      </c>
      <c r="H51" s="110">
        <v>0</v>
      </c>
      <c r="I51" s="135">
        <v>2</v>
      </c>
      <c r="J51" s="110">
        <v>20</v>
      </c>
      <c r="K51" s="135">
        <v>0</v>
      </c>
      <c r="L51" s="110">
        <v>0</v>
      </c>
      <c r="M51" s="135">
        <v>0</v>
      </c>
      <c r="N51" s="110">
        <v>0</v>
      </c>
      <c r="O51" s="135">
        <v>2</v>
      </c>
      <c r="P51" s="110">
        <v>25</v>
      </c>
      <c r="Q51" s="135">
        <v>1</v>
      </c>
      <c r="R51" s="110">
        <v>1</v>
      </c>
      <c r="S51" s="135">
        <v>0</v>
      </c>
      <c r="T51" s="110">
        <v>0</v>
      </c>
      <c r="U51" s="135">
        <v>1</v>
      </c>
      <c r="V51" s="110">
        <v>10</v>
      </c>
      <c r="W51" s="135">
        <v>0</v>
      </c>
      <c r="X51" s="110">
        <v>0</v>
      </c>
      <c r="Y51" s="135">
        <v>0</v>
      </c>
      <c r="Z51" s="110">
        <v>0</v>
      </c>
      <c r="AA51" s="135">
        <v>6</v>
      </c>
      <c r="AB51" s="110">
        <v>56</v>
      </c>
    </row>
    <row r="52" spans="2:28" ht="15.75" thickBot="1" x14ac:dyDescent="0.3">
      <c r="B52" s="133">
        <v>7366</v>
      </c>
      <c r="C52" s="109">
        <v>0</v>
      </c>
      <c r="D52" s="110">
        <v>0</v>
      </c>
      <c r="E52" s="135">
        <v>0</v>
      </c>
      <c r="F52" s="110">
        <v>0</v>
      </c>
      <c r="G52" s="135">
        <v>0</v>
      </c>
      <c r="H52" s="110">
        <v>0</v>
      </c>
      <c r="I52" s="135">
        <v>1</v>
      </c>
      <c r="J52" s="110">
        <v>150</v>
      </c>
      <c r="K52" s="135">
        <v>1</v>
      </c>
      <c r="L52" s="110">
        <v>100</v>
      </c>
      <c r="M52" s="135">
        <v>0</v>
      </c>
      <c r="N52" s="110">
        <v>0</v>
      </c>
      <c r="O52" s="135">
        <v>1</v>
      </c>
      <c r="P52" s="110">
        <v>200</v>
      </c>
      <c r="Q52" s="135">
        <v>0</v>
      </c>
      <c r="R52" s="110">
        <v>0</v>
      </c>
      <c r="S52" s="135">
        <v>1</v>
      </c>
      <c r="T52" s="110">
        <v>100</v>
      </c>
      <c r="U52" s="135">
        <v>2</v>
      </c>
      <c r="V52" s="110">
        <v>250</v>
      </c>
      <c r="W52" s="135">
        <v>0</v>
      </c>
      <c r="X52" s="110">
        <v>0</v>
      </c>
      <c r="Y52" s="135">
        <v>0</v>
      </c>
      <c r="Z52" s="110">
        <v>0</v>
      </c>
      <c r="AA52" s="135">
        <v>6</v>
      </c>
      <c r="AB52" s="110">
        <v>800</v>
      </c>
    </row>
    <row r="53" spans="2:28" ht="15.75" thickBot="1" x14ac:dyDescent="0.3">
      <c r="B53" s="121">
        <v>727</v>
      </c>
      <c r="C53" s="109">
        <v>0</v>
      </c>
      <c r="D53" s="110">
        <v>0</v>
      </c>
      <c r="E53" s="135">
        <v>0</v>
      </c>
      <c r="F53" s="110">
        <v>0</v>
      </c>
      <c r="G53" s="135">
        <v>0</v>
      </c>
      <c r="H53" s="110">
        <v>0</v>
      </c>
      <c r="I53" s="135">
        <v>1</v>
      </c>
      <c r="J53" s="110">
        <v>20</v>
      </c>
      <c r="K53" s="135">
        <v>1</v>
      </c>
      <c r="L53" s="110">
        <v>1</v>
      </c>
      <c r="M53" s="135">
        <v>3</v>
      </c>
      <c r="N53" s="110">
        <v>15</v>
      </c>
      <c r="O53" s="135">
        <v>1</v>
      </c>
      <c r="P53" s="110">
        <v>15</v>
      </c>
      <c r="Q53" s="135">
        <v>0</v>
      </c>
      <c r="R53" s="110">
        <v>0</v>
      </c>
      <c r="S53" s="135">
        <v>0</v>
      </c>
      <c r="T53" s="110">
        <v>0</v>
      </c>
      <c r="U53" s="135">
        <v>0</v>
      </c>
      <c r="V53" s="110">
        <v>0</v>
      </c>
      <c r="W53" s="135">
        <v>0</v>
      </c>
      <c r="X53" s="110">
        <v>0</v>
      </c>
      <c r="Y53" s="135">
        <v>0</v>
      </c>
      <c r="Z53" s="110">
        <v>0</v>
      </c>
      <c r="AA53" s="135">
        <v>6</v>
      </c>
      <c r="AB53" s="110">
        <v>51</v>
      </c>
    </row>
    <row r="54" spans="2:28" ht="15.75" thickBot="1" x14ac:dyDescent="0.3">
      <c r="B54" s="121">
        <v>371</v>
      </c>
      <c r="C54" s="109">
        <v>0</v>
      </c>
      <c r="D54" s="110">
        <v>0</v>
      </c>
      <c r="E54" s="135">
        <v>0</v>
      </c>
      <c r="F54" s="110">
        <v>0</v>
      </c>
      <c r="G54" s="135">
        <v>0</v>
      </c>
      <c r="H54" s="110">
        <v>0</v>
      </c>
      <c r="I54" s="135">
        <v>0</v>
      </c>
      <c r="J54" s="110">
        <v>0</v>
      </c>
      <c r="K54" s="135">
        <v>0</v>
      </c>
      <c r="L54" s="110">
        <v>0</v>
      </c>
      <c r="M54" s="135">
        <v>1</v>
      </c>
      <c r="N54" s="110">
        <v>650</v>
      </c>
      <c r="O54" s="135">
        <v>2</v>
      </c>
      <c r="P54" s="110">
        <v>2000</v>
      </c>
      <c r="Q54" s="135">
        <v>1</v>
      </c>
      <c r="R54" s="110">
        <v>1000</v>
      </c>
      <c r="S54" s="135">
        <v>1</v>
      </c>
      <c r="T54" s="110">
        <v>1000</v>
      </c>
      <c r="U54" s="135">
        <v>1</v>
      </c>
      <c r="V54" s="110">
        <v>1000</v>
      </c>
      <c r="W54" s="135">
        <v>0</v>
      </c>
      <c r="X54" s="110">
        <v>0</v>
      </c>
      <c r="Y54" s="135">
        <v>0</v>
      </c>
      <c r="Z54" s="110">
        <v>0</v>
      </c>
      <c r="AA54" s="135">
        <v>6</v>
      </c>
      <c r="AB54" s="110">
        <v>5650</v>
      </c>
    </row>
    <row r="55" spans="2:28" ht="15.75" thickBot="1" x14ac:dyDescent="0.3">
      <c r="B55" s="121">
        <v>1428</v>
      </c>
      <c r="C55" s="109">
        <v>0</v>
      </c>
      <c r="D55" s="110">
        <v>0</v>
      </c>
      <c r="E55" s="135">
        <v>0</v>
      </c>
      <c r="F55" s="110">
        <v>0</v>
      </c>
      <c r="G55" s="135">
        <v>1</v>
      </c>
      <c r="H55" s="110">
        <v>50</v>
      </c>
      <c r="I55" s="135">
        <v>0</v>
      </c>
      <c r="J55" s="110">
        <v>0</v>
      </c>
      <c r="K55" s="135">
        <v>2</v>
      </c>
      <c r="L55" s="110">
        <v>640</v>
      </c>
      <c r="M55" s="135">
        <v>1</v>
      </c>
      <c r="N55" s="110">
        <v>11</v>
      </c>
      <c r="O55" s="135">
        <v>0</v>
      </c>
      <c r="P55" s="110">
        <v>0</v>
      </c>
      <c r="Q55" s="135">
        <v>1</v>
      </c>
      <c r="R55" s="110">
        <v>29</v>
      </c>
      <c r="S55" s="135">
        <v>1</v>
      </c>
      <c r="T55" s="110">
        <v>5</v>
      </c>
      <c r="U55" s="135">
        <v>0</v>
      </c>
      <c r="V55" s="110">
        <v>0</v>
      </c>
      <c r="W55" s="135">
        <v>0</v>
      </c>
      <c r="X55" s="110">
        <v>0</v>
      </c>
      <c r="Y55" s="135">
        <v>0</v>
      </c>
      <c r="Z55" s="110">
        <v>0</v>
      </c>
      <c r="AA55" s="135">
        <v>6</v>
      </c>
      <c r="AB55" s="110">
        <v>735</v>
      </c>
    </row>
    <row r="56" spans="2:28" x14ac:dyDescent="0.25">
      <c r="B56" s="78">
        <v>918</v>
      </c>
      <c r="C56" s="109">
        <v>0</v>
      </c>
      <c r="D56" s="110">
        <v>0</v>
      </c>
      <c r="E56" s="135">
        <v>0</v>
      </c>
      <c r="F56" s="110">
        <v>0</v>
      </c>
      <c r="G56" s="135">
        <v>0</v>
      </c>
      <c r="H56" s="110">
        <v>0</v>
      </c>
      <c r="I56" s="135">
        <v>0</v>
      </c>
      <c r="J56" s="110">
        <v>0</v>
      </c>
      <c r="K56" s="135">
        <v>2</v>
      </c>
      <c r="L56" s="110">
        <v>11</v>
      </c>
      <c r="M56" s="135">
        <v>1</v>
      </c>
      <c r="N56" s="110">
        <v>20</v>
      </c>
      <c r="O56" s="135">
        <v>0</v>
      </c>
      <c r="P56" s="110">
        <v>0</v>
      </c>
      <c r="Q56" s="135">
        <v>1</v>
      </c>
      <c r="R56" s="110">
        <v>20</v>
      </c>
      <c r="S56" s="135">
        <v>1</v>
      </c>
      <c r="T56" s="110">
        <v>2</v>
      </c>
      <c r="U56" s="135">
        <v>1</v>
      </c>
      <c r="V56" s="110">
        <v>10</v>
      </c>
      <c r="W56" s="135">
        <v>0</v>
      </c>
      <c r="X56" s="110">
        <v>0</v>
      </c>
      <c r="Y56" s="135">
        <v>0</v>
      </c>
      <c r="Z56" s="110">
        <v>0</v>
      </c>
      <c r="AA56" s="135">
        <v>6</v>
      </c>
      <c r="AB56" s="110">
        <v>63</v>
      </c>
    </row>
    <row r="57" spans="2:28" ht="15.75" thickBot="1" x14ac:dyDescent="0.3">
      <c r="B57" s="80">
        <v>334</v>
      </c>
      <c r="C57" s="109">
        <v>0</v>
      </c>
      <c r="D57" s="110">
        <v>0</v>
      </c>
      <c r="E57" s="135">
        <v>0</v>
      </c>
      <c r="F57" s="110">
        <v>0</v>
      </c>
      <c r="G57" s="135">
        <v>0</v>
      </c>
      <c r="H57" s="110">
        <v>0</v>
      </c>
      <c r="I57" s="135">
        <v>0</v>
      </c>
      <c r="J57" s="110">
        <v>0</v>
      </c>
      <c r="K57" s="135">
        <v>1</v>
      </c>
      <c r="L57" s="110">
        <v>13</v>
      </c>
      <c r="M57" s="135">
        <v>0</v>
      </c>
      <c r="N57" s="110">
        <v>0</v>
      </c>
      <c r="O57" s="135">
        <v>1</v>
      </c>
      <c r="P57" s="110">
        <v>25</v>
      </c>
      <c r="Q57" s="135">
        <v>1</v>
      </c>
      <c r="R57" s="110">
        <v>1</v>
      </c>
      <c r="S57" s="135">
        <v>1</v>
      </c>
      <c r="T57" s="110">
        <v>30</v>
      </c>
      <c r="U57" s="135">
        <v>2</v>
      </c>
      <c r="V57" s="110">
        <v>33</v>
      </c>
      <c r="W57" s="135">
        <v>0</v>
      </c>
      <c r="X57" s="110">
        <v>0</v>
      </c>
      <c r="Y57" s="135">
        <v>0</v>
      </c>
      <c r="Z57" s="110">
        <v>0</v>
      </c>
      <c r="AA57" s="135">
        <v>6</v>
      </c>
      <c r="AB57" s="110">
        <v>102</v>
      </c>
    </row>
    <row r="58" spans="2:28" x14ac:dyDescent="0.25">
      <c r="B58" s="129">
        <v>304</v>
      </c>
      <c r="C58" s="109">
        <v>0</v>
      </c>
      <c r="D58" s="110">
        <v>0</v>
      </c>
      <c r="E58" s="135">
        <v>0</v>
      </c>
      <c r="F58" s="110">
        <v>0</v>
      </c>
      <c r="G58" s="135">
        <v>0</v>
      </c>
      <c r="H58" s="110">
        <v>0</v>
      </c>
      <c r="I58" s="135">
        <v>1</v>
      </c>
      <c r="J58" s="110">
        <v>60</v>
      </c>
      <c r="K58" s="135">
        <v>0</v>
      </c>
      <c r="L58" s="110">
        <v>0</v>
      </c>
      <c r="M58" s="135">
        <v>2</v>
      </c>
      <c r="N58" s="110">
        <v>84</v>
      </c>
      <c r="O58" s="135">
        <v>1</v>
      </c>
      <c r="P58" s="110">
        <v>24</v>
      </c>
      <c r="Q58" s="135">
        <v>0</v>
      </c>
      <c r="R58" s="110">
        <v>0</v>
      </c>
      <c r="S58" s="135">
        <v>2</v>
      </c>
      <c r="T58" s="110">
        <v>48</v>
      </c>
      <c r="U58" s="135">
        <v>0</v>
      </c>
      <c r="V58" s="110">
        <v>0</v>
      </c>
      <c r="W58" s="135">
        <v>0</v>
      </c>
      <c r="X58" s="110">
        <v>0</v>
      </c>
      <c r="Y58" s="135">
        <v>0</v>
      </c>
      <c r="Z58" s="110">
        <v>0</v>
      </c>
      <c r="AA58" s="135">
        <v>6</v>
      </c>
      <c r="AB58" s="110">
        <v>216</v>
      </c>
    </row>
    <row r="59" spans="2:28" x14ac:dyDescent="0.25">
      <c r="B59" s="130">
        <v>609</v>
      </c>
      <c r="C59" s="109">
        <v>0</v>
      </c>
      <c r="D59" s="110">
        <v>0</v>
      </c>
      <c r="E59" s="135">
        <v>0</v>
      </c>
      <c r="F59" s="110">
        <v>0</v>
      </c>
      <c r="G59" s="135">
        <v>0</v>
      </c>
      <c r="H59" s="110">
        <v>0</v>
      </c>
      <c r="I59" s="135">
        <v>1</v>
      </c>
      <c r="J59" s="110">
        <v>40</v>
      </c>
      <c r="K59" s="135">
        <v>2</v>
      </c>
      <c r="L59" s="110">
        <v>44</v>
      </c>
      <c r="M59" s="135">
        <v>1</v>
      </c>
      <c r="N59" s="110">
        <v>60</v>
      </c>
      <c r="O59" s="135">
        <v>1</v>
      </c>
      <c r="P59" s="110">
        <v>4</v>
      </c>
      <c r="Q59" s="135">
        <v>0</v>
      </c>
      <c r="R59" s="110">
        <v>0</v>
      </c>
      <c r="S59" s="135">
        <v>1</v>
      </c>
      <c r="T59" s="110">
        <v>30</v>
      </c>
      <c r="U59" s="135">
        <v>0</v>
      </c>
      <c r="V59" s="110">
        <v>0</v>
      </c>
      <c r="W59" s="135">
        <v>0</v>
      </c>
      <c r="X59" s="110">
        <v>0</v>
      </c>
      <c r="Y59" s="135">
        <v>0</v>
      </c>
      <c r="Z59" s="110">
        <v>0</v>
      </c>
      <c r="AA59" s="135">
        <v>6</v>
      </c>
      <c r="AB59" s="110">
        <v>178</v>
      </c>
    </row>
    <row r="60" spans="2:28" x14ac:dyDescent="0.25">
      <c r="B60" s="130">
        <v>1600</v>
      </c>
      <c r="C60" s="109">
        <v>0</v>
      </c>
      <c r="D60" s="110">
        <v>0</v>
      </c>
      <c r="E60" s="135">
        <v>0</v>
      </c>
      <c r="F60" s="110">
        <v>0</v>
      </c>
      <c r="G60" s="135">
        <v>0</v>
      </c>
      <c r="H60" s="110">
        <v>0</v>
      </c>
      <c r="I60" s="135">
        <v>1</v>
      </c>
      <c r="J60" s="110">
        <v>1250</v>
      </c>
      <c r="K60" s="135">
        <v>1</v>
      </c>
      <c r="L60" s="110">
        <v>1200</v>
      </c>
      <c r="M60" s="135">
        <v>1</v>
      </c>
      <c r="N60" s="110">
        <v>1150</v>
      </c>
      <c r="O60" s="135">
        <v>1</v>
      </c>
      <c r="P60" s="110">
        <v>1150</v>
      </c>
      <c r="Q60" s="135">
        <v>1</v>
      </c>
      <c r="R60" s="110">
        <v>1150</v>
      </c>
      <c r="S60" s="135">
        <v>1</v>
      </c>
      <c r="T60" s="110">
        <v>1150</v>
      </c>
      <c r="U60" s="135">
        <v>0</v>
      </c>
      <c r="V60" s="110">
        <v>0</v>
      </c>
      <c r="W60" s="135">
        <v>0</v>
      </c>
      <c r="X60" s="110">
        <v>0</v>
      </c>
      <c r="Y60" s="135">
        <v>0</v>
      </c>
      <c r="Z60" s="110">
        <v>0</v>
      </c>
      <c r="AA60" s="135">
        <v>6</v>
      </c>
      <c r="AB60" s="110">
        <v>7050</v>
      </c>
    </row>
    <row r="61" spans="2:28" ht="15.75" thickBot="1" x14ac:dyDescent="0.3">
      <c r="B61" s="133">
        <v>476</v>
      </c>
      <c r="C61" s="109">
        <v>0</v>
      </c>
      <c r="D61" s="110">
        <v>0</v>
      </c>
      <c r="E61" s="135">
        <v>0</v>
      </c>
      <c r="F61" s="110">
        <v>0</v>
      </c>
      <c r="G61" s="135">
        <v>1</v>
      </c>
      <c r="H61" s="110">
        <v>21</v>
      </c>
      <c r="I61" s="135">
        <v>0</v>
      </c>
      <c r="J61" s="110">
        <v>0</v>
      </c>
      <c r="K61" s="135">
        <v>2</v>
      </c>
      <c r="L61" s="110">
        <v>5</v>
      </c>
      <c r="M61" s="135">
        <v>0</v>
      </c>
      <c r="N61" s="110">
        <v>0</v>
      </c>
      <c r="O61" s="135">
        <v>0</v>
      </c>
      <c r="P61" s="110">
        <v>0</v>
      </c>
      <c r="Q61" s="135">
        <v>2</v>
      </c>
      <c r="R61" s="110">
        <v>108</v>
      </c>
      <c r="S61" s="135">
        <v>1</v>
      </c>
      <c r="T61" s="110">
        <v>2</v>
      </c>
      <c r="U61" s="135">
        <v>0</v>
      </c>
      <c r="V61" s="110">
        <v>0</v>
      </c>
      <c r="W61" s="135">
        <v>0</v>
      </c>
      <c r="X61" s="110">
        <v>0</v>
      </c>
      <c r="Y61" s="135">
        <v>0</v>
      </c>
      <c r="Z61" s="110">
        <v>0</v>
      </c>
      <c r="AA61" s="135">
        <v>6</v>
      </c>
      <c r="AB61" s="110">
        <v>136</v>
      </c>
    </row>
    <row r="62" spans="2:28" x14ac:dyDescent="0.25">
      <c r="B62" s="129">
        <v>537</v>
      </c>
      <c r="C62" s="109">
        <v>0</v>
      </c>
      <c r="D62" s="110">
        <v>0</v>
      </c>
      <c r="E62" s="135">
        <v>0</v>
      </c>
      <c r="F62" s="110">
        <v>0</v>
      </c>
      <c r="G62" s="135">
        <v>0</v>
      </c>
      <c r="H62" s="110">
        <v>0</v>
      </c>
      <c r="I62" s="135">
        <v>1</v>
      </c>
      <c r="J62" s="110">
        <v>16</v>
      </c>
      <c r="K62" s="135">
        <v>2</v>
      </c>
      <c r="L62" s="110">
        <v>11</v>
      </c>
      <c r="M62" s="135">
        <v>0</v>
      </c>
      <c r="N62" s="110">
        <v>0</v>
      </c>
      <c r="O62" s="135">
        <v>0</v>
      </c>
      <c r="P62" s="110">
        <v>0</v>
      </c>
      <c r="Q62" s="135">
        <v>2</v>
      </c>
      <c r="R62" s="110">
        <v>25</v>
      </c>
      <c r="S62" s="135">
        <v>0</v>
      </c>
      <c r="T62" s="110">
        <v>0</v>
      </c>
      <c r="U62" s="135">
        <v>1</v>
      </c>
      <c r="V62" s="110">
        <v>10</v>
      </c>
      <c r="W62" s="135">
        <v>0</v>
      </c>
      <c r="X62" s="110">
        <v>0</v>
      </c>
      <c r="Y62" s="135">
        <v>0</v>
      </c>
      <c r="Z62" s="110">
        <v>0</v>
      </c>
      <c r="AA62" s="135">
        <v>6</v>
      </c>
      <c r="AB62" s="110">
        <v>62</v>
      </c>
    </row>
    <row r="63" spans="2:28" ht="15.75" thickBot="1" x14ac:dyDescent="0.3">
      <c r="B63" s="133">
        <v>549</v>
      </c>
      <c r="C63" s="109">
        <v>0</v>
      </c>
      <c r="D63" s="110">
        <v>0</v>
      </c>
      <c r="E63" s="135">
        <v>0</v>
      </c>
      <c r="F63" s="110">
        <v>0</v>
      </c>
      <c r="G63" s="135">
        <v>0</v>
      </c>
      <c r="H63" s="110">
        <v>0</v>
      </c>
      <c r="I63" s="135">
        <v>1</v>
      </c>
      <c r="J63" s="110">
        <v>5</v>
      </c>
      <c r="K63" s="135">
        <v>2</v>
      </c>
      <c r="L63" s="110">
        <v>7</v>
      </c>
      <c r="M63" s="135">
        <v>0</v>
      </c>
      <c r="N63" s="110">
        <v>0</v>
      </c>
      <c r="O63" s="135">
        <v>2</v>
      </c>
      <c r="P63" s="110">
        <v>6</v>
      </c>
      <c r="Q63" s="135">
        <v>0</v>
      </c>
      <c r="R63" s="110">
        <v>0</v>
      </c>
      <c r="S63" s="135">
        <v>0</v>
      </c>
      <c r="T63" s="110">
        <v>0</v>
      </c>
      <c r="U63" s="135">
        <v>1</v>
      </c>
      <c r="V63" s="110">
        <v>6</v>
      </c>
      <c r="W63" s="135">
        <v>0</v>
      </c>
      <c r="X63" s="110">
        <v>0</v>
      </c>
      <c r="Y63" s="135">
        <v>0</v>
      </c>
      <c r="Z63" s="110">
        <v>0</v>
      </c>
      <c r="AA63" s="135">
        <v>6</v>
      </c>
      <c r="AB63" s="110">
        <v>24</v>
      </c>
    </row>
    <row r="64" spans="2:28" ht="15.75" thickBot="1" x14ac:dyDescent="0.3">
      <c r="B64" s="121" t="s">
        <v>302</v>
      </c>
      <c r="C64" s="109">
        <v>0</v>
      </c>
      <c r="D64" s="110">
        <v>0</v>
      </c>
      <c r="E64" s="135">
        <v>0</v>
      </c>
      <c r="F64" s="110">
        <v>0</v>
      </c>
      <c r="G64" s="135">
        <v>0</v>
      </c>
      <c r="H64" s="110">
        <v>0</v>
      </c>
      <c r="I64" s="135">
        <v>0</v>
      </c>
      <c r="J64" s="110">
        <v>0</v>
      </c>
      <c r="K64" s="135">
        <v>0</v>
      </c>
      <c r="L64" s="110">
        <v>0</v>
      </c>
      <c r="M64" s="135">
        <v>0</v>
      </c>
      <c r="N64" s="110">
        <v>0</v>
      </c>
      <c r="O64" s="135">
        <v>1</v>
      </c>
      <c r="P64" s="110">
        <v>2</v>
      </c>
      <c r="Q64" s="135">
        <v>0</v>
      </c>
      <c r="R64" s="110">
        <v>0</v>
      </c>
      <c r="S64" s="135">
        <v>1</v>
      </c>
      <c r="T64" s="110">
        <v>2</v>
      </c>
      <c r="U64" s="135">
        <v>3</v>
      </c>
      <c r="V64" s="110">
        <v>4</v>
      </c>
      <c r="W64" s="135">
        <v>0</v>
      </c>
      <c r="X64" s="110">
        <v>0</v>
      </c>
      <c r="Y64" s="135">
        <v>0</v>
      </c>
      <c r="Z64" s="110">
        <v>0</v>
      </c>
      <c r="AA64" s="135">
        <v>5</v>
      </c>
      <c r="AB64" s="110">
        <v>8</v>
      </c>
    </row>
    <row r="65" spans="2:28" ht="15.75" thickBot="1" x14ac:dyDescent="0.3">
      <c r="B65" s="121">
        <v>7084</v>
      </c>
      <c r="C65" s="109">
        <v>0</v>
      </c>
      <c r="D65" s="110">
        <v>0</v>
      </c>
      <c r="E65" s="135">
        <v>0</v>
      </c>
      <c r="F65" s="110">
        <v>0</v>
      </c>
      <c r="G65" s="135">
        <v>0</v>
      </c>
      <c r="H65" s="110">
        <v>0</v>
      </c>
      <c r="I65" s="135">
        <v>1</v>
      </c>
      <c r="J65" s="110">
        <v>2</v>
      </c>
      <c r="K65" s="135">
        <v>1</v>
      </c>
      <c r="L65" s="110">
        <v>1</v>
      </c>
      <c r="M65" s="135">
        <v>0</v>
      </c>
      <c r="N65" s="110">
        <v>0</v>
      </c>
      <c r="O65" s="135">
        <v>1</v>
      </c>
      <c r="P65" s="110">
        <v>1</v>
      </c>
      <c r="Q65" s="135">
        <v>1</v>
      </c>
      <c r="R65" s="110">
        <v>10</v>
      </c>
      <c r="S65" s="135">
        <v>1</v>
      </c>
      <c r="T65" s="110">
        <v>20</v>
      </c>
      <c r="U65" s="135">
        <v>0</v>
      </c>
      <c r="V65" s="110">
        <v>0</v>
      </c>
      <c r="W65" s="135">
        <v>0</v>
      </c>
      <c r="X65" s="110">
        <v>0</v>
      </c>
      <c r="Y65" s="135">
        <v>0</v>
      </c>
      <c r="Z65" s="110">
        <v>0</v>
      </c>
      <c r="AA65" s="135">
        <v>5</v>
      </c>
      <c r="AB65" s="110">
        <v>34</v>
      </c>
    </row>
    <row r="66" spans="2:28" ht="15.75" thickBot="1" x14ac:dyDescent="0.3">
      <c r="B66" s="121" t="s">
        <v>172</v>
      </c>
      <c r="C66" s="109">
        <v>0</v>
      </c>
      <c r="D66" s="110">
        <v>0</v>
      </c>
      <c r="E66" s="135">
        <v>0</v>
      </c>
      <c r="F66" s="110">
        <v>0</v>
      </c>
      <c r="G66" s="135">
        <v>0</v>
      </c>
      <c r="H66" s="110">
        <v>0</v>
      </c>
      <c r="I66" s="135">
        <v>0</v>
      </c>
      <c r="J66" s="110">
        <v>0</v>
      </c>
      <c r="K66" s="135">
        <v>2</v>
      </c>
      <c r="L66" s="110">
        <v>9</v>
      </c>
      <c r="M66" s="135">
        <v>0</v>
      </c>
      <c r="N66" s="110">
        <v>0</v>
      </c>
      <c r="O66" s="135">
        <v>1</v>
      </c>
      <c r="P66" s="110">
        <v>5</v>
      </c>
      <c r="Q66" s="135">
        <v>0</v>
      </c>
      <c r="R66" s="110">
        <v>0</v>
      </c>
      <c r="S66" s="135">
        <v>1</v>
      </c>
      <c r="T66" s="110">
        <v>3</v>
      </c>
      <c r="U66" s="135">
        <v>1</v>
      </c>
      <c r="V66" s="110">
        <v>2</v>
      </c>
      <c r="W66" s="135">
        <v>0</v>
      </c>
      <c r="X66" s="110">
        <v>0</v>
      </c>
      <c r="Y66" s="135">
        <v>0</v>
      </c>
      <c r="Z66" s="110">
        <v>0</v>
      </c>
      <c r="AA66" s="135">
        <v>5</v>
      </c>
      <c r="AB66" s="110">
        <v>19</v>
      </c>
    </row>
    <row r="67" spans="2:28" ht="15.75" thickBot="1" x14ac:dyDescent="0.3">
      <c r="B67" s="121">
        <v>7623</v>
      </c>
      <c r="C67" s="109">
        <v>0</v>
      </c>
      <c r="D67" s="110">
        <v>0</v>
      </c>
      <c r="E67" s="135">
        <v>0</v>
      </c>
      <c r="F67" s="110">
        <v>0</v>
      </c>
      <c r="G67" s="135">
        <v>0</v>
      </c>
      <c r="H67" s="110">
        <v>0</v>
      </c>
      <c r="I67" s="135">
        <v>2</v>
      </c>
      <c r="J67" s="110">
        <v>145</v>
      </c>
      <c r="K67" s="135">
        <v>1</v>
      </c>
      <c r="L67" s="110">
        <v>144</v>
      </c>
      <c r="M67" s="135">
        <v>0</v>
      </c>
      <c r="N67" s="110">
        <v>0</v>
      </c>
      <c r="O67" s="135">
        <v>0</v>
      </c>
      <c r="P67" s="110">
        <v>0</v>
      </c>
      <c r="Q67" s="135">
        <v>2</v>
      </c>
      <c r="R67" s="110">
        <v>120</v>
      </c>
      <c r="S67" s="135">
        <v>0</v>
      </c>
      <c r="T67" s="110">
        <v>0</v>
      </c>
      <c r="U67" s="135">
        <v>0</v>
      </c>
      <c r="V67" s="110">
        <v>0</v>
      </c>
      <c r="W67" s="135">
        <v>0</v>
      </c>
      <c r="X67" s="110">
        <v>0</v>
      </c>
      <c r="Y67" s="135">
        <v>0</v>
      </c>
      <c r="Z67" s="110">
        <v>0</v>
      </c>
      <c r="AA67" s="135">
        <v>5</v>
      </c>
      <c r="AB67" s="110">
        <v>409</v>
      </c>
    </row>
    <row r="68" spans="2:28" x14ac:dyDescent="0.25">
      <c r="B68" s="129">
        <v>10057</v>
      </c>
      <c r="C68" s="109">
        <v>0</v>
      </c>
      <c r="D68" s="110">
        <v>0</v>
      </c>
      <c r="E68" s="135">
        <v>0</v>
      </c>
      <c r="F68" s="110">
        <v>0</v>
      </c>
      <c r="G68" s="135">
        <v>0</v>
      </c>
      <c r="H68" s="110">
        <v>0</v>
      </c>
      <c r="I68" s="135">
        <v>3</v>
      </c>
      <c r="J68" s="110">
        <v>20</v>
      </c>
      <c r="K68" s="135">
        <v>0</v>
      </c>
      <c r="L68" s="110">
        <v>0</v>
      </c>
      <c r="M68" s="135">
        <v>0</v>
      </c>
      <c r="N68" s="110">
        <v>0</v>
      </c>
      <c r="O68" s="135">
        <v>0</v>
      </c>
      <c r="P68" s="110">
        <v>0</v>
      </c>
      <c r="Q68" s="135">
        <v>1</v>
      </c>
      <c r="R68" s="110">
        <v>5</v>
      </c>
      <c r="S68" s="135">
        <v>0</v>
      </c>
      <c r="T68" s="110">
        <v>0</v>
      </c>
      <c r="U68" s="135">
        <v>1</v>
      </c>
      <c r="V68" s="110">
        <v>5</v>
      </c>
      <c r="W68" s="135">
        <v>0</v>
      </c>
      <c r="X68" s="110">
        <v>0</v>
      </c>
      <c r="Y68" s="135">
        <v>0</v>
      </c>
      <c r="Z68" s="110">
        <v>0</v>
      </c>
      <c r="AA68" s="135">
        <v>5</v>
      </c>
      <c r="AB68" s="110">
        <v>30</v>
      </c>
    </row>
    <row r="69" spans="2:28" ht="15.75" thickBot="1" x14ac:dyDescent="0.3">
      <c r="B69" s="133">
        <v>7934</v>
      </c>
      <c r="C69" s="109">
        <v>0</v>
      </c>
      <c r="D69" s="110">
        <v>0</v>
      </c>
      <c r="E69" s="135">
        <v>0</v>
      </c>
      <c r="F69" s="110">
        <v>0</v>
      </c>
      <c r="G69" s="135">
        <v>0</v>
      </c>
      <c r="H69" s="110">
        <v>0</v>
      </c>
      <c r="I69" s="135">
        <v>1</v>
      </c>
      <c r="J69" s="110">
        <v>9</v>
      </c>
      <c r="K69" s="135">
        <v>1</v>
      </c>
      <c r="L69" s="110">
        <v>108</v>
      </c>
      <c r="M69" s="135">
        <v>0</v>
      </c>
      <c r="N69" s="110">
        <v>0</v>
      </c>
      <c r="O69" s="135">
        <v>0</v>
      </c>
      <c r="P69" s="110">
        <v>0</v>
      </c>
      <c r="Q69" s="135">
        <v>2</v>
      </c>
      <c r="R69" s="110">
        <v>150</v>
      </c>
      <c r="S69" s="135">
        <v>0</v>
      </c>
      <c r="T69" s="110">
        <v>0</v>
      </c>
      <c r="U69" s="135">
        <v>1</v>
      </c>
      <c r="V69" s="110">
        <v>50</v>
      </c>
      <c r="W69" s="135">
        <v>0</v>
      </c>
      <c r="X69" s="110">
        <v>0</v>
      </c>
      <c r="Y69" s="135">
        <v>0</v>
      </c>
      <c r="Z69" s="110">
        <v>0</v>
      </c>
      <c r="AA69" s="135">
        <v>5</v>
      </c>
      <c r="AB69" s="110">
        <v>317</v>
      </c>
    </row>
    <row r="70" spans="2:28" ht="15.75" thickBot="1" x14ac:dyDescent="0.3">
      <c r="B70" s="121" t="s">
        <v>361</v>
      </c>
      <c r="C70" s="109">
        <v>0</v>
      </c>
      <c r="D70" s="110">
        <v>0</v>
      </c>
      <c r="E70" s="135">
        <v>0</v>
      </c>
      <c r="F70" s="110">
        <v>0</v>
      </c>
      <c r="G70" s="135">
        <v>0</v>
      </c>
      <c r="H70" s="110">
        <v>0</v>
      </c>
      <c r="I70" s="135">
        <v>1</v>
      </c>
      <c r="J70" s="110">
        <v>2</v>
      </c>
      <c r="K70" s="135">
        <v>0</v>
      </c>
      <c r="L70" s="110">
        <v>0</v>
      </c>
      <c r="M70" s="135">
        <v>0</v>
      </c>
      <c r="N70" s="110">
        <v>0</v>
      </c>
      <c r="O70" s="135">
        <v>1</v>
      </c>
      <c r="P70" s="110">
        <v>2</v>
      </c>
      <c r="Q70" s="135">
        <v>0</v>
      </c>
      <c r="R70" s="110">
        <v>0</v>
      </c>
      <c r="S70" s="135">
        <v>1</v>
      </c>
      <c r="T70" s="110">
        <v>1</v>
      </c>
      <c r="U70" s="135">
        <v>2</v>
      </c>
      <c r="V70" s="110">
        <v>4</v>
      </c>
      <c r="W70" s="135">
        <v>0</v>
      </c>
      <c r="X70" s="110">
        <v>0</v>
      </c>
      <c r="Y70" s="135">
        <v>0</v>
      </c>
      <c r="Z70" s="110">
        <v>0</v>
      </c>
      <c r="AA70" s="135">
        <v>5</v>
      </c>
      <c r="AB70" s="110">
        <v>9</v>
      </c>
    </row>
    <row r="71" spans="2:28" ht="15.75" thickBot="1" x14ac:dyDescent="0.3">
      <c r="B71" s="121">
        <v>8385</v>
      </c>
      <c r="C71" s="109">
        <v>0</v>
      </c>
      <c r="D71" s="110">
        <v>0</v>
      </c>
      <c r="E71" s="135">
        <v>0</v>
      </c>
      <c r="F71" s="110">
        <v>0</v>
      </c>
      <c r="G71" s="135">
        <v>1</v>
      </c>
      <c r="H71" s="110">
        <v>10</v>
      </c>
      <c r="I71" s="135">
        <v>0</v>
      </c>
      <c r="J71" s="110">
        <v>0</v>
      </c>
      <c r="K71" s="135">
        <v>2</v>
      </c>
      <c r="L71" s="110">
        <v>31</v>
      </c>
      <c r="M71" s="135">
        <v>2</v>
      </c>
      <c r="N71" s="110">
        <v>20</v>
      </c>
      <c r="O71" s="135">
        <v>0</v>
      </c>
      <c r="P71" s="110">
        <v>0</v>
      </c>
      <c r="Q71" s="135">
        <v>0</v>
      </c>
      <c r="R71" s="110">
        <v>0</v>
      </c>
      <c r="S71" s="135">
        <v>0</v>
      </c>
      <c r="T71" s="110">
        <v>0</v>
      </c>
      <c r="U71" s="135">
        <v>0</v>
      </c>
      <c r="V71" s="110">
        <v>0</v>
      </c>
      <c r="W71" s="135">
        <v>0</v>
      </c>
      <c r="X71" s="110">
        <v>0</v>
      </c>
      <c r="Y71" s="135">
        <v>0</v>
      </c>
      <c r="Z71" s="110">
        <v>0</v>
      </c>
      <c r="AA71" s="135">
        <v>5</v>
      </c>
      <c r="AB71" s="110">
        <v>61</v>
      </c>
    </row>
    <row r="72" spans="2:28" x14ac:dyDescent="0.25">
      <c r="B72" s="129" t="s">
        <v>97</v>
      </c>
      <c r="C72" s="109">
        <v>0</v>
      </c>
      <c r="D72" s="110">
        <v>0</v>
      </c>
      <c r="E72" s="135">
        <v>0</v>
      </c>
      <c r="F72" s="110">
        <v>0</v>
      </c>
      <c r="G72" s="135">
        <v>0</v>
      </c>
      <c r="H72" s="110">
        <v>0</v>
      </c>
      <c r="I72" s="135">
        <v>0</v>
      </c>
      <c r="J72" s="110">
        <v>0</v>
      </c>
      <c r="K72" s="135">
        <v>2</v>
      </c>
      <c r="L72" s="110">
        <v>9</v>
      </c>
      <c r="M72" s="135">
        <v>0</v>
      </c>
      <c r="N72" s="110">
        <v>0</v>
      </c>
      <c r="O72" s="135">
        <v>0</v>
      </c>
      <c r="P72" s="110">
        <v>0</v>
      </c>
      <c r="Q72" s="135">
        <v>0</v>
      </c>
      <c r="R72" s="110">
        <v>0</v>
      </c>
      <c r="S72" s="135">
        <v>2</v>
      </c>
      <c r="T72" s="110">
        <v>5</v>
      </c>
      <c r="U72" s="135">
        <v>1</v>
      </c>
      <c r="V72" s="110">
        <v>2</v>
      </c>
      <c r="W72" s="135">
        <v>0</v>
      </c>
      <c r="X72" s="110">
        <v>0</v>
      </c>
      <c r="Y72" s="135">
        <v>0</v>
      </c>
      <c r="Z72" s="110">
        <v>0</v>
      </c>
      <c r="AA72" s="135">
        <v>5</v>
      </c>
      <c r="AB72" s="110">
        <v>16</v>
      </c>
    </row>
    <row r="73" spans="2:28" x14ac:dyDescent="0.25">
      <c r="B73" s="130">
        <v>4908</v>
      </c>
      <c r="C73" s="109">
        <v>0</v>
      </c>
      <c r="D73" s="110">
        <v>0</v>
      </c>
      <c r="E73" s="135">
        <v>0</v>
      </c>
      <c r="F73" s="110">
        <v>0</v>
      </c>
      <c r="G73" s="135">
        <v>0</v>
      </c>
      <c r="H73" s="110">
        <v>0</v>
      </c>
      <c r="I73" s="135">
        <v>0</v>
      </c>
      <c r="J73" s="110">
        <v>0</v>
      </c>
      <c r="K73" s="135">
        <v>1</v>
      </c>
      <c r="L73" s="110">
        <v>96</v>
      </c>
      <c r="M73" s="135">
        <v>0</v>
      </c>
      <c r="N73" s="110">
        <v>0</v>
      </c>
      <c r="O73" s="135">
        <v>1</v>
      </c>
      <c r="P73" s="110">
        <v>2</v>
      </c>
      <c r="Q73" s="135">
        <v>2</v>
      </c>
      <c r="R73" s="110">
        <v>50</v>
      </c>
      <c r="S73" s="135">
        <v>0</v>
      </c>
      <c r="T73" s="110">
        <v>0</v>
      </c>
      <c r="U73" s="135">
        <v>1</v>
      </c>
      <c r="V73" s="110">
        <v>36</v>
      </c>
      <c r="W73" s="135">
        <v>0</v>
      </c>
      <c r="X73" s="110">
        <v>0</v>
      </c>
      <c r="Y73" s="135">
        <v>0</v>
      </c>
      <c r="Z73" s="110">
        <v>0</v>
      </c>
      <c r="AA73" s="135">
        <v>5</v>
      </c>
      <c r="AB73" s="110">
        <v>184</v>
      </c>
    </row>
    <row r="74" spans="2:28" ht="15.75" thickBot="1" x14ac:dyDescent="0.3">
      <c r="B74" s="133">
        <v>7358</v>
      </c>
      <c r="C74" s="109">
        <v>0</v>
      </c>
      <c r="D74" s="110">
        <v>0</v>
      </c>
      <c r="E74" s="135">
        <v>0</v>
      </c>
      <c r="F74" s="110">
        <v>0</v>
      </c>
      <c r="G74" s="135">
        <v>0</v>
      </c>
      <c r="H74" s="110">
        <v>0</v>
      </c>
      <c r="I74" s="135">
        <v>2</v>
      </c>
      <c r="J74" s="110">
        <v>20</v>
      </c>
      <c r="K74" s="135">
        <v>0</v>
      </c>
      <c r="L74" s="110">
        <v>0</v>
      </c>
      <c r="M74" s="135">
        <v>1</v>
      </c>
      <c r="N74" s="110">
        <v>1</v>
      </c>
      <c r="O74" s="135">
        <v>2</v>
      </c>
      <c r="P74" s="110">
        <v>15</v>
      </c>
      <c r="Q74" s="135">
        <v>0</v>
      </c>
      <c r="R74" s="110">
        <v>0</v>
      </c>
      <c r="S74" s="135">
        <v>0</v>
      </c>
      <c r="T74" s="110">
        <v>0</v>
      </c>
      <c r="U74" s="135">
        <v>0</v>
      </c>
      <c r="V74" s="110">
        <v>0</v>
      </c>
      <c r="W74" s="135">
        <v>0</v>
      </c>
      <c r="X74" s="110">
        <v>0</v>
      </c>
      <c r="Y74" s="135">
        <v>0</v>
      </c>
      <c r="Z74" s="110">
        <v>0</v>
      </c>
      <c r="AA74" s="135">
        <v>5</v>
      </c>
      <c r="AB74" s="110">
        <v>36</v>
      </c>
    </row>
    <row r="75" spans="2:28" ht="15.75" thickBot="1" x14ac:dyDescent="0.3">
      <c r="B75" s="121">
        <v>5120</v>
      </c>
      <c r="C75" s="109">
        <v>0</v>
      </c>
      <c r="D75" s="110">
        <v>0</v>
      </c>
      <c r="E75" s="135">
        <v>0</v>
      </c>
      <c r="F75" s="110">
        <v>0</v>
      </c>
      <c r="G75" s="135">
        <v>0</v>
      </c>
      <c r="H75" s="110">
        <v>0</v>
      </c>
      <c r="I75" s="135">
        <v>0</v>
      </c>
      <c r="J75" s="110">
        <v>0</v>
      </c>
      <c r="K75" s="135">
        <v>0</v>
      </c>
      <c r="L75" s="110">
        <v>0</v>
      </c>
      <c r="M75" s="135">
        <v>1</v>
      </c>
      <c r="N75" s="110">
        <v>800</v>
      </c>
      <c r="O75" s="135">
        <v>1</v>
      </c>
      <c r="P75" s="110">
        <v>1600</v>
      </c>
      <c r="Q75" s="135">
        <v>1</v>
      </c>
      <c r="R75" s="110">
        <v>4800</v>
      </c>
      <c r="S75" s="135">
        <v>2</v>
      </c>
      <c r="T75" s="110">
        <v>7600</v>
      </c>
      <c r="U75" s="135">
        <v>0</v>
      </c>
      <c r="V75" s="110">
        <v>0</v>
      </c>
      <c r="W75" s="135">
        <v>0</v>
      </c>
      <c r="X75" s="110">
        <v>0</v>
      </c>
      <c r="Y75" s="135">
        <v>0</v>
      </c>
      <c r="Z75" s="110">
        <v>0</v>
      </c>
      <c r="AA75" s="135">
        <v>5</v>
      </c>
      <c r="AB75" s="110">
        <v>14800</v>
      </c>
    </row>
    <row r="76" spans="2:28" ht="15.75" thickBot="1" x14ac:dyDescent="0.3">
      <c r="B76" s="121">
        <v>1452</v>
      </c>
      <c r="C76" s="109">
        <v>0</v>
      </c>
      <c r="D76" s="110">
        <v>0</v>
      </c>
      <c r="E76" s="135">
        <v>0</v>
      </c>
      <c r="F76" s="110">
        <v>0</v>
      </c>
      <c r="G76" s="135">
        <v>0</v>
      </c>
      <c r="H76" s="110">
        <v>0</v>
      </c>
      <c r="I76" s="135">
        <v>2</v>
      </c>
      <c r="J76" s="110">
        <v>4</v>
      </c>
      <c r="K76" s="135">
        <v>0</v>
      </c>
      <c r="L76" s="110">
        <v>0</v>
      </c>
      <c r="M76" s="135">
        <v>1</v>
      </c>
      <c r="N76" s="110">
        <v>6</v>
      </c>
      <c r="O76" s="135">
        <v>0</v>
      </c>
      <c r="P76" s="110">
        <v>0</v>
      </c>
      <c r="Q76" s="135">
        <v>0</v>
      </c>
      <c r="R76" s="110">
        <v>0</v>
      </c>
      <c r="S76" s="135">
        <v>2</v>
      </c>
      <c r="T76" s="110">
        <v>12</v>
      </c>
      <c r="U76" s="135">
        <v>0</v>
      </c>
      <c r="V76" s="110">
        <v>0</v>
      </c>
      <c r="W76" s="135">
        <v>0</v>
      </c>
      <c r="X76" s="110">
        <v>0</v>
      </c>
      <c r="Y76" s="135">
        <v>0</v>
      </c>
      <c r="Z76" s="110">
        <v>0</v>
      </c>
      <c r="AA76" s="135">
        <v>5</v>
      </c>
      <c r="AB76" s="110">
        <v>22</v>
      </c>
    </row>
    <row r="77" spans="2:28" x14ac:dyDescent="0.25">
      <c r="B77" s="78">
        <v>308</v>
      </c>
      <c r="C77" s="109">
        <v>0</v>
      </c>
      <c r="D77" s="110">
        <v>0</v>
      </c>
      <c r="E77" s="135">
        <v>0</v>
      </c>
      <c r="F77" s="110">
        <v>0</v>
      </c>
      <c r="G77" s="135">
        <v>0</v>
      </c>
      <c r="H77" s="110">
        <v>0</v>
      </c>
      <c r="I77" s="135">
        <v>1</v>
      </c>
      <c r="J77" s="110">
        <v>10</v>
      </c>
      <c r="K77" s="135">
        <v>1</v>
      </c>
      <c r="L77" s="110">
        <v>5</v>
      </c>
      <c r="M77" s="135">
        <v>0</v>
      </c>
      <c r="N77" s="110">
        <v>0</v>
      </c>
      <c r="O77" s="135">
        <v>0</v>
      </c>
      <c r="P77" s="110">
        <v>0</v>
      </c>
      <c r="Q77" s="135">
        <v>1</v>
      </c>
      <c r="R77" s="110">
        <v>8</v>
      </c>
      <c r="S77" s="135">
        <v>1</v>
      </c>
      <c r="T77" s="110">
        <v>5</v>
      </c>
      <c r="U77" s="135">
        <v>1</v>
      </c>
      <c r="V77" s="110">
        <v>6</v>
      </c>
      <c r="W77" s="135">
        <v>0</v>
      </c>
      <c r="X77" s="110">
        <v>0</v>
      </c>
      <c r="Y77" s="135">
        <v>0</v>
      </c>
      <c r="Z77" s="110">
        <v>0</v>
      </c>
      <c r="AA77" s="135">
        <v>5</v>
      </c>
      <c r="AB77" s="110">
        <v>34</v>
      </c>
    </row>
    <row r="78" spans="2:28" ht="15.75" thickBot="1" x14ac:dyDescent="0.3">
      <c r="B78" s="80">
        <v>236</v>
      </c>
      <c r="C78" s="109">
        <v>0</v>
      </c>
      <c r="D78" s="110">
        <v>0</v>
      </c>
      <c r="E78" s="135">
        <v>0</v>
      </c>
      <c r="F78" s="110">
        <v>0</v>
      </c>
      <c r="G78" s="135">
        <v>0</v>
      </c>
      <c r="H78" s="110">
        <v>0</v>
      </c>
      <c r="I78" s="135">
        <v>0</v>
      </c>
      <c r="J78" s="110">
        <v>0</v>
      </c>
      <c r="K78" s="135">
        <v>0</v>
      </c>
      <c r="L78" s="110">
        <v>0</v>
      </c>
      <c r="M78" s="135">
        <v>1</v>
      </c>
      <c r="N78" s="110">
        <v>400</v>
      </c>
      <c r="O78" s="135">
        <v>1</v>
      </c>
      <c r="P78" s="110">
        <v>2000</v>
      </c>
      <c r="Q78" s="135">
        <v>0</v>
      </c>
      <c r="R78" s="110">
        <v>0</v>
      </c>
      <c r="S78" s="135">
        <v>1</v>
      </c>
      <c r="T78" s="110">
        <v>2000</v>
      </c>
      <c r="U78" s="135">
        <v>2</v>
      </c>
      <c r="V78" s="110">
        <v>1800</v>
      </c>
      <c r="W78" s="135">
        <v>0</v>
      </c>
      <c r="X78" s="110">
        <v>0</v>
      </c>
      <c r="Y78" s="135">
        <v>0</v>
      </c>
      <c r="Z78" s="110">
        <v>0</v>
      </c>
      <c r="AA78" s="135">
        <v>5</v>
      </c>
      <c r="AB78" s="110">
        <v>6200</v>
      </c>
    </row>
    <row r="79" spans="2:28" ht="15.75" thickBot="1" x14ac:dyDescent="0.3">
      <c r="B79" s="121">
        <v>333</v>
      </c>
      <c r="C79" s="109">
        <v>0</v>
      </c>
      <c r="D79" s="110">
        <v>0</v>
      </c>
      <c r="E79" s="135">
        <v>0</v>
      </c>
      <c r="F79" s="110">
        <v>0</v>
      </c>
      <c r="G79" s="135">
        <v>0</v>
      </c>
      <c r="H79" s="110">
        <v>0</v>
      </c>
      <c r="I79" s="135">
        <v>0</v>
      </c>
      <c r="J79" s="110">
        <v>0</v>
      </c>
      <c r="K79" s="135">
        <v>1</v>
      </c>
      <c r="L79" s="110">
        <v>21</v>
      </c>
      <c r="M79" s="135">
        <v>0</v>
      </c>
      <c r="N79" s="110">
        <v>0</v>
      </c>
      <c r="O79" s="135">
        <v>1</v>
      </c>
      <c r="P79" s="110">
        <v>5</v>
      </c>
      <c r="Q79" s="135">
        <v>0</v>
      </c>
      <c r="R79" s="110">
        <v>0</v>
      </c>
      <c r="S79" s="135">
        <v>2</v>
      </c>
      <c r="T79" s="110">
        <v>53</v>
      </c>
      <c r="U79" s="135">
        <v>1</v>
      </c>
      <c r="V79" s="110">
        <v>33</v>
      </c>
      <c r="W79" s="135">
        <v>0</v>
      </c>
      <c r="X79" s="110">
        <v>0</v>
      </c>
      <c r="Y79" s="135">
        <v>0</v>
      </c>
      <c r="Z79" s="110">
        <v>0</v>
      </c>
      <c r="AA79" s="135">
        <v>5</v>
      </c>
      <c r="AB79" s="110">
        <v>112</v>
      </c>
    </row>
    <row r="80" spans="2:28" ht="15.75" thickBot="1" x14ac:dyDescent="0.3">
      <c r="B80" s="121">
        <v>365</v>
      </c>
      <c r="C80" s="109">
        <v>0</v>
      </c>
      <c r="D80" s="110">
        <v>0</v>
      </c>
      <c r="E80" s="135">
        <v>0</v>
      </c>
      <c r="F80" s="110">
        <v>0</v>
      </c>
      <c r="G80" s="135">
        <v>0</v>
      </c>
      <c r="H80" s="110">
        <v>0</v>
      </c>
      <c r="I80" s="135">
        <v>0</v>
      </c>
      <c r="J80" s="110">
        <v>0</v>
      </c>
      <c r="K80" s="135">
        <v>0</v>
      </c>
      <c r="L80" s="110">
        <v>0</v>
      </c>
      <c r="M80" s="135">
        <v>0</v>
      </c>
      <c r="N80" s="110">
        <v>0</v>
      </c>
      <c r="O80" s="135">
        <v>2</v>
      </c>
      <c r="P80" s="110">
        <v>620</v>
      </c>
      <c r="Q80" s="135">
        <v>0</v>
      </c>
      <c r="R80" s="110">
        <v>0</v>
      </c>
      <c r="S80" s="135">
        <v>2</v>
      </c>
      <c r="T80" s="110">
        <v>634</v>
      </c>
      <c r="U80" s="135">
        <v>1</v>
      </c>
      <c r="V80" s="110">
        <v>320</v>
      </c>
      <c r="W80" s="135">
        <v>0</v>
      </c>
      <c r="X80" s="110">
        <v>0</v>
      </c>
      <c r="Y80" s="135">
        <v>0</v>
      </c>
      <c r="Z80" s="110">
        <v>0</v>
      </c>
      <c r="AA80" s="135">
        <v>5</v>
      </c>
      <c r="AB80" s="110">
        <v>1574</v>
      </c>
    </row>
    <row r="81" spans="2:28" x14ac:dyDescent="0.25">
      <c r="B81" s="129">
        <v>1006</v>
      </c>
      <c r="C81" s="109">
        <v>0</v>
      </c>
      <c r="D81" s="110">
        <v>0</v>
      </c>
      <c r="E81" s="135">
        <v>0</v>
      </c>
      <c r="F81" s="110">
        <v>0</v>
      </c>
      <c r="G81" s="135">
        <v>1</v>
      </c>
      <c r="H81" s="110">
        <v>1</v>
      </c>
      <c r="I81" s="135">
        <v>1</v>
      </c>
      <c r="J81" s="110">
        <v>5</v>
      </c>
      <c r="K81" s="135">
        <v>0</v>
      </c>
      <c r="L81" s="110">
        <v>0</v>
      </c>
      <c r="M81" s="135">
        <v>0</v>
      </c>
      <c r="N81" s="110">
        <v>0</v>
      </c>
      <c r="O81" s="135">
        <v>1</v>
      </c>
      <c r="P81" s="110">
        <v>8</v>
      </c>
      <c r="Q81" s="135">
        <v>1</v>
      </c>
      <c r="R81" s="110">
        <v>4</v>
      </c>
      <c r="S81" s="135">
        <v>1</v>
      </c>
      <c r="T81" s="110">
        <v>1</v>
      </c>
      <c r="U81" s="135">
        <v>0</v>
      </c>
      <c r="V81" s="110">
        <v>0</v>
      </c>
      <c r="W81" s="135">
        <v>0</v>
      </c>
      <c r="X81" s="110">
        <v>0</v>
      </c>
      <c r="Y81" s="135">
        <v>0</v>
      </c>
      <c r="Z81" s="110">
        <v>0</v>
      </c>
      <c r="AA81" s="135">
        <v>5</v>
      </c>
      <c r="AB81" s="110">
        <v>19</v>
      </c>
    </row>
    <row r="82" spans="2:28" ht="15.75" thickBot="1" x14ac:dyDescent="0.3">
      <c r="B82" s="133">
        <v>3622</v>
      </c>
      <c r="C82" s="109">
        <v>0</v>
      </c>
      <c r="D82" s="110">
        <v>0</v>
      </c>
      <c r="E82" s="135">
        <v>0</v>
      </c>
      <c r="F82" s="110">
        <v>0</v>
      </c>
      <c r="G82" s="135">
        <v>1</v>
      </c>
      <c r="H82" s="110">
        <v>7</v>
      </c>
      <c r="I82" s="135">
        <v>1</v>
      </c>
      <c r="J82" s="110">
        <v>1</v>
      </c>
      <c r="K82" s="135">
        <v>1</v>
      </c>
      <c r="L82" s="110">
        <v>15</v>
      </c>
      <c r="M82" s="135">
        <v>0</v>
      </c>
      <c r="N82" s="110">
        <v>0</v>
      </c>
      <c r="O82" s="135">
        <v>0</v>
      </c>
      <c r="P82" s="110">
        <v>0</v>
      </c>
      <c r="Q82" s="135">
        <v>2</v>
      </c>
      <c r="R82" s="110">
        <v>192</v>
      </c>
      <c r="S82" s="135">
        <v>0</v>
      </c>
      <c r="T82" s="110">
        <v>0</v>
      </c>
      <c r="U82" s="135">
        <v>0</v>
      </c>
      <c r="V82" s="110">
        <v>0</v>
      </c>
      <c r="W82" s="135">
        <v>0</v>
      </c>
      <c r="X82" s="110">
        <v>0</v>
      </c>
      <c r="Y82" s="135">
        <v>0</v>
      </c>
      <c r="Z82" s="110">
        <v>0</v>
      </c>
      <c r="AA82" s="135">
        <v>5</v>
      </c>
      <c r="AB82" s="110">
        <v>215</v>
      </c>
    </row>
    <row r="83" spans="2:28" ht="15.75" thickBot="1" x14ac:dyDescent="0.3">
      <c r="B83" s="121">
        <v>726</v>
      </c>
      <c r="C83" s="109">
        <v>0</v>
      </c>
      <c r="D83" s="110">
        <v>0</v>
      </c>
      <c r="E83" s="135">
        <v>0</v>
      </c>
      <c r="F83" s="110">
        <v>0</v>
      </c>
      <c r="G83" s="135">
        <v>1</v>
      </c>
      <c r="H83" s="110">
        <v>10</v>
      </c>
      <c r="I83" s="135">
        <v>0</v>
      </c>
      <c r="J83" s="110">
        <v>0</v>
      </c>
      <c r="K83" s="135">
        <v>1</v>
      </c>
      <c r="L83" s="110">
        <v>6</v>
      </c>
      <c r="M83" s="135">
        <v>0</v>
      </c>
      <c r="N83" s="110">
        <v>0</v>
      </c>
      <c r="O83" s="135">
        <v>1</v>
      </c>
      <c r="P83" s="110">
        <v>12</v>
      </c>
      <c r="Q83" s="135">
        <v>1</v>
      </c>
      <c r="R83" s="110">
        <v>10</v>
      </c>
      <c r="S83" s="135">
        <v>0</v>
      </c>
      <c r="T83" s="110">
        <v>0</v>
      </c>
      <c r="U83" s="135">
        <v>1</v>
      </c>
      <c r="V83" s="110">
        <v>2</v>
      </c>
      <c r="W83" s="135">
        <v>0</v>
      </c>
      <c r="X83" s="110">
        <v>0</v>
      </c>
      <c r="Y83" s="135">
        <v>0</v>
      </c>
      <c r="Z83" s="110">
        <v>0</v>
      </c>
      <c r="AA83" s="135">
        <v>5</v>
      </c>
      <c r="AB83" s="110">
        <v>40</v>
      </c>
    </row>
    <row r="84" spans="2:28" ht="15.75" thickBot="1" x14ac:dyDescent="0.3">
      <c r="B84" s="121">
        <v>3001</v>
      </c>
      <c r="C84" s="109">
        <v>0</v>
      </c>
      <c r="D84" s="110">
        <v>0</v>
      </c>
      <c r="E84" s="135">
        <v>0</v>
      </c>
      <c r="F84" s="110">
        <v>0</v>
      </c>
      <c r="G84" s="135">
        <v>0</v>
      </c>
      <c r="H84" s="110">
        <v>0</v>
      </c>
      <c r="I84" s="135">
        <v>1</v>
      </c>
      <c r="J84" s="110">
        <v>3</v>
      </c>
      <c r="K84" s="135">
        <v>2</v>
      </c>
      <c r="L84" s="110">
        <v>10</v>
      </c>
      <c r="M84" s="135">
        <v>0</v>
      </c>
      <c r="N84" s="110">
        <v>0</v>
      </c>
      <c r="O84" s="135">
        <v>0</v>
      </c>
      <c r="P84" s="110">
        <v>0</v>
      </c>
      <c r="Q84" s="135">
        <v>0</v>
      </c>
      <c r="R84" s="110">
        <v>0</v>
      </c>
      <c r="S84" s="135">
        <v>0</v>
      </c>
      <c r="T84" s="110">
        <v>0</v>
      </c>
      <c r="U84" s="135">
        <v>2</v>
      </c>
      <c r="V84" s="110">
        <v>5</v>
      </c>
      <c r="W84" s="135">
        <v>0</v>
      </c>
      <c r="X84" s="110">
        <v>0</v>
      </c>
      <c r="Y84" s="135">
        <v>0</v>
      </c>
      <c r="Z84" s="110">
        <v>0</v>
      </c>
      <c r="AA84" s="135">
        <v>5</v>
      </c>
      <c r="AB84" s="110">
        <v>18</v>
      </c>
    </row>
    <row r="85" spans="2:28" x14ac:dyDescent="0.25">
      <c r="B85" s="129">
        <v>1442</v>
      </c>
      <c r="C85" s="109">
        <v>0</v>
      </c>
      <c r="D85" s="110">
        <v>0</v>
      </c>
      <c r="E85" s="135">
        <v>0</v>
      </c>
      <c r="F85" s="110">
        <v>0</v>
      </c>
      <c r="G85" s="135">
        <v>0</v>
      </c>
      <c r="H85" s="110">
        <v>0</v>
      </c>
      <c r="I85" s="135">
        <v>0</v>
      </c>
      <c r="J85" s="110">
        <v>0</v>
      </c>
      <c r="K85" s="135">
        <v>1</v>
      </c>
      <c r="L85" s="110">
        <v>260</v>
      </c>
      <c r="M85" s="135">
        <v>2</v>
      </c>
      <c r="N85" s="110">
        <v>125</v>
      </c>
      <c r="O85" s="135">
        <v>1</v>
      </c>
      <c r="P85" s="110">
        <v>105</v>
      </c>
      <c r="Q85" s="135">
        <v>0</v>
      </c>
      <c r="R85" s="110">
        <v>0</v>
      </c>
      <c r="S85" s="135">
        <v>0</v>
      </c>
      <c r="T85" s="110">
        <v>0</v>
      </c>
      <c r="U85" s="135">
        <v>1</v>
      </c>
      <c r="V85" s="110">
        <v>115</v>
      </c>
      <c r="W85" s="135">
        <v>0</v>
      </c>
      <c r="X85" s="110">
        <v>0</v>
      </c>
      <c r="Y85" s="135">
        <v>0</v>
      </c>
      <c r="Z85" s="110">
        <v>0</v>
      </c>
      <c r="AA85" s="135">
        <v>5</v>
      </c>
      <c r="AB85" s="110">
        <v>605</v>
      </c>
    </row>
    <row r="86" spans="2:28" x14ac:dyDescent="0.25">
      <c r="B86" s="130">
        <v>611</v>
      </c>
      <c r="C86" s="109">
        <v>0</v>
      </c>
      <c r="D86" s="110">
        <v>0</v>
      </c>
      <c r="E86" s="135">
        <v>0</v>
      </c>
      <c r="F86" s="110">
        <v>0</v>
      </c>
      <c r="G86" s="135">
        <v>1</v>
      </c>
      <c r="H86" s="110">
        <v>3</v>
      </c>
      <c r="I86" s="135">
        <v>1</v>
      </c>
      <c r="J86" s="110">
        <v>40</v>
      </c>
      <c r="K86" s="135">
        <v>0</v>
      </c>
      <c r="L86" s="110">
        <v>0</v>
      </c>
      <c r="M86" s="135">
        <v>1</v>
      </c>
      <c r="N86" s="110">
        <v>40</v>
      </c>
      <c r="O86" s="135">
        <v>0</v>
      </c>
      <c r="P86" s="110">
        <v>0</v>
      </c>
      <c r="Q86" s="135">
        <v>1</v>
      </c>
      <c r="R86" s="110">
        <v>40</v>
      </c>
      <c r="S86" s="135">
        <v>0</v>
      </c>
      <c r="T86" s="110">
        <v>0</v>
      </c>
      <c r="U86" s="135">
        <v>1</v>
      </c>
      <c r="V86" s="110">
        <v>40</v>
      </c>
      <c r="W86" s="135">
        <v>0</v>
      </c>
      <c r="X86" s="110">
        <v>0</v>
      </c>
      <c r="Y86" s="135">
        <v>0</v>
      </c>
      <c r="Z86" s="110">
        <v>0</v>
      </c>
      <c r="AA86" s="135">
        <v>5</v>
      </c>
      <c r="AB86" s="110">
        <v>163</v>
      </c>
    </row>
    <row r="87" spans="2:28" x14ac:dyDescent="0.25">
      <c r="B87" s="130">
        <v>309</v>
      </c>
      <c r="C87" s="109">
        <v>0</v>
      </c>
      <c r="D87" s="110">
        <v>0</v>
      </c>
      <c r="E87" s="135">
        <v>0</v>
      </c>
      <c r="F87" s="110">
        <v>0</v>
      </c>
      <c r="G87" s="135">
        <v>1</v>
      </c>
      <c r="H87" s="110">
        <v>3</v>
      </c>
      <c r="I87" s="135">
        <v>0</v>
      </c>
      <c r="J87" s="110">
        <v>0</v>
      </c>
      <c r="K87" s="135">
        <v>1</v>
      </c>
      <c r="L87" s="110">
        <v>5</v>
      </c>
      <c r="M87" s="135">
        <v>0</v>
      </c>
      <c r="N87" s="110">
        <v>0</v>
      </c>
      <c r="O87" s="135">
        <v>1</v>
      </c>
      <c r="P87" s="110">
        <v>4</v>
      </c>
      <c r="Q87" s="135">
        <v>0</v>
      </c>
      <c r="R87" s="110">
        <v>0</v>
      </c>
      <c r="S87" s="135">
        <v>1</v>
      </c>
      <c r="T87" s="110">
        <v>3</v>
      </c>
      <c r="U87" s="135">
        <v>1</v>
      </c>
      <c r="V87" s="110">
        <v>5</v>
      </c>
      <c r="W87" s="135">
        <v>0</v>
      </c>
      <c r="X87" s="110">
        <v>0</v>
      </c>
      <c r="Y87" s="135">
        <v>0</v>
      </c>
      <c r="Z87" s="110">
        <v>0</v>
      </c>
      <c r="AA87" s="135">
        <v>5</v>
      </c>
      <c r="AB87" s="110">
        <v>20</v>
      </c>
    </row>
    <row r="88" spans="2:28" x14ac:dyDescent="0.25">
      <c r="B88" s="130">
        <v>658</v>
      </c>
      <c r="C88" s="109">
        <v>0</v>
      </c>
      <c r="D88" s="110">
        <v>0</v>
      </c>
      <c r="E88" s="135">
        <v>0</v>
      </c>
      <c r="F88" s="110">
        <v>0</v>
      </c>
      <c r="G88" s="135">
        <v>2</v>
      </c>
      <c r="H88" s="110">
        <v>54</v>
      </c>
      <c r="I88" s="135">
        <v>0</v>
      </c>
      <c r="J88" s="110">
        <v>0</v>
      </c>
      <c r="K88" s="135">
        <v>3</v>
      </c>
      <c r="L88" s="110">
        <v>384</v>
      </c>
      <c r="M88" s="135">
        <v>0</v>
      </c>
      <c r="N88" s="110">
        <v>0</v>
      </c>
      <c r="O88" s="135">
        <v>0</v>
      </c>
      <c r="P88" s="110">
        <v>0</v>
      </c>
      <c r="Q88" s="135">
        <v>0</v>
      </c>
      <c r="R88" s="110">
        <v>0</v>
      </c>
      <c r="S88" s="135">
        <v>0</v>
      </c>
      <c r="T88" s="110">
        <v>0</v>
      </c>
      <c r="U88" s="135">
        <v>0</v>
      </c>
      <c r="V88" s="110">
        <v>0</v>
      </c>
      <c r="W88" s="135">
        <v>0</v>
      </c>
      <c r="X88" s="110">
        <v>0</v>
      </c>
      <c r="Y88" s="135">
        <v>0</v>
      </c>
      <c r="Z88" s="110">
        <v>0</v>
      </c>
      <c r="AA88" s="135">
        <v>5</v>
      </c>
      <c r="AB88" s="110">
        <v>438</v>
      </c>
    </row>
    <row r="89" spans="2:28" ht="15.75" thickBot="1" x14ac:dyDescent="0.3">
      <c r="B89" s="133">
        <v>8310</v>
      </c>
      <c r="C89" s="109">
        <v>0</v>
      </c>
      <c r="D89" s="110">
        <v>0</v>
      </c>
      <c r="E89" s="135">
        <v>0</v>
      </c>
      <c r="F89" s="110">
        <v>0</v>
      </c>
      <c r="G89" s="135">
        <v>0</v>
      </c>
      <c r="H89" s="110">
        <v>0</v>
      </c>
      <c r="I89" s="135">
        <v>1</v>
      </c>
      <c r="J89" s="110">
        <v>2</v>
      </c>
      <c r="K89" s="135">
        <v>0</v>
      </c>
      <c r="L89" s="110">
        <v>0</v>
      </c>
      <c r="M89" s="135">
        <v>1</v>
      </c>
      <c r="N89" s="110">
        <v>4</v>
      </c>
      <c r="O89" s="135">
        <v>0</v>
      </c>
      <c r="P89" s="110">
        <v>0</v>
      </c>
      <c r="Q89" s="135">
        <v>1</v>
      </c>
      <c r="R89" s="110">
        <v>4</v>
      </c>
      <c r="S89" s="135">
        <v>1</v>
      </c>
      <c r="T89" s="110">
        <v>4</v>
      </c>
      <c r="U89" s="135">
        <v>0</v>
      </c>
      <c r="V89" s="110">
        <v>0</v>
      </c>
      <c r="W89" s="135">
        <v>0</v>
      </c>
      <c r="X89" s="110">
        <v>0</v>
      </c>
      <c r="Y89" s="135">
        <v>0</v>
      </c>
      <c r="Z89" s="110">
        <v>0</v>
      </c>
      <c r="AA89" s="135">
        <v>4</v>
      </c>
      <c r="AB89" s="110">
        <v>14</v>
      </c>
    </row>
    <row r="90" spans="2:28" ht="15.75" thickBot="1" x14ac:dyDescent="0.3">
      <c r="B90" s="121" t="s">
        <v>13</v>
      </c>
      <c r="C90" s="109">
        <v>0</v>
      </c>
      <c r="D90" s="110">
        <v>0</v>
      </c>
      <c r="E90" s="135">
        <v>0</v>
      </c>
      <c r="F90" s="110">
        <v>0</v>
      </c>
      <c r="G90" s="135">
        <v>1</v>
      </c>
      <c r="H90" s="110">
        <v>1</v>
      </c>
      <c r="I90" s="135">
        <v>0</v>
      </c>
      <c r="J90" s="110">
        <v>0</v>
      </c>
      <c r="K90" s="135">
        <v>0</v>
      </c>
      <c r="L90" s="110">
        <v>0</v>
      </c>
      <c r="M90" s="135">
        <v>0</v>
      </c>
      <c r="N90" s="110">
        <v>0</v>
      </c>
      <c r="O90" s="135">
        <v>1</v>
      </c>
      <c r="P90" s="110">
        <v>1</v>
      </c>
      <c r="Q90" s="135">
        <v>1</v>
      </c>
      <c r="R90" s="110">
        <v>1</v>
      </c>
      <c r="S90" s="135">
        <v>0</v>
      </c>
      <c r="T90" s="110">
        <v>0</v>
      </c>
      <c r="U90" s="135">
        <v>1</v>
      </c>
      <c r="V90" s="110">
        <v>2</v>
      </c>
      <c r="W90" s="135">
        <v>0</v>
      </c>
      <c r="X90" s="110">
        <v>0</v>
      </c>
      <c r="Y90" s="135">
        <v>0</v>
      </c>
      <c r="Z90" s="110">
        <v>0</v>
      </c>
      <c r="AA90" s="135">
        <v>4</v>
      </c>
      <c r="AB90" s="110">
        <v>5</v>
      </c>
    </row>
    <row r="91" spans="2:28" x14ac:dyDescent="0.25">
      <c r="B91" s="129">
        <v>4389</v>
      </c>
      <c r="C91" s="109">
        <v>0</v>
      </c>
      <c r="D91" s="110">
        <v>0</v>
      </c>
      <c r="E91" s="135">
        <v>0</v>
      </c>
      <c r="F91" s="110">
        <v>0</v>
      </c>
      <c r="G91" s="135">
        <v>2</v>
      </c>
      <c r="H91" s="110">
        <v>5000</v>
      </c>
      <c r="I91" s="135">
        <v>1</v>
      </c>
      <c r="J91" s="110">
        <v>2400</v>
      </c>
      <c r="K91" s="135">
        <v>1</v>
      </c>
      <c r="L91" s="110">
        <v>5100</v>
      </c>
      <c r="M91" s="135">
        <v>0</v>
      </c>
      <c r="N91" s="110">
        <v>0</v>
      </c>
      <c r="O91" s="135">
        <v>0</v>
      </c>
      <c r="P91" s="110">
        <v>0</v>
      </c>
      <c r="Q91" s="135">
        <v>0</v>
      </c>
      <c r="R91" s="110">
        <v>0</v>
      </c>
      <c r="S91" s="135">
        <v>0</v>
      </c>
      <c r="T91" s="110">
        <v>0</v>
      </c>
      <c r="U91" s="135">
        <v>0</v>
      </c>
      <c r="V91" s="110">
        <v>0</v>
      </c>
      <c r="W91" s="135">
        <v>0</v>
      </c>
      <c r="X91" s="110">
        <v>0</v>
      </c>
      <c r="Y91" s="135">
        <v>0</v>
      </c>
      <c r="Z91" s="110">
        <v>0</v>
      </c>
      <c r="AA91" s="135">
        <v>4</v>
      </c>
      <c r="AB91" s="110">
        <v>12500</v>
      </c>
    </row>
    <row r="92" spans="2:28" x14ac:dyDescent="0.25">
      <c r="B92" s="130">
        <v>4390</v>
      </c>
      <c r="C92" s="109">
        <v>0</v>
      </c>
      <c r="D92" s="110">
        <v>0</v>
      </c>
      <c r="E92" s="135">
        <v>0</v>
      </c>
      <c r="F92" s="110">
        <v>0</v>
      </c>
      <c r="G92" s="135">
        <v>2</v>
      </c>
      <c r="H92" s="110">
        <v>3800</v>
      </c>
      <c r="I92" s="135">
        <v>1</v>
      </c>
      <c r="J92" s="110">
        <v>2400</v>
      </c>
      <c r="K92" s="135">
        <v>1</v>
      </c>
      <c r="L92" s="110">
        <v>5700</v>
      </c>
      <c r="M92" s="135">
        <v>0</v>
      </c>
      <c r="N92" s="110">
        <v>0</v>
      </c>
      <c r="O92" s="135">
        <v>0</v>
      </c>
      <c r="P92" s="110">
        <v>0</v>
      </c>
      <c r="Q92" s="135">
        <v>0</v>
      </c>
      <c r="R92" s="110">
        <v>0</v>
      </c>
      <c r="S92" s="135">
        <v>0</v>
      </c>
      <c r="T92" s="110">
        <v>0</v>
      </c>
      <c r="U92" s="135">
        <v>0</v>
      </c>
      <c r="V92" s="110">
        <v>0</v>
      </c>
      <c r="W92" s="135">
        <v>0</v>
      </c>
      <c r="X92" s="110">
        <v>0</v>
      </c>
      <c r="Y92" s="135">
        <v>0</v>
      </c>
      <c r="Z92" s="110">
        <v>0</v>
      </c>
      <c r="AA92" s="135">
        <v>4</v>
      </c>
      <c r="AB92" s="110">
        <v>11900</v>
      </c>
    </row>
    <row r="93" spans="2:28" x14ac:dyDescent="0.25">
      <c r="B93" s="130" t="s">
        <v>359</v>
      </c>
      <c r="C93" s="109">
        <v>0</v>
      </c>
      <c r="D93" s="110">
        <v>0</v>
      </c>
      <c r="E93" s="135">
        <v>0</v>
      </c>
      <c r="F93" s="110">
        <v>0</v>
      </c>
      <c r="G93" s="135">
        <v>0</v>
      </c>
      <c r="H93" s="110">
        <v>0</v>
      </c>
      <c r="I93" s="135">
        <v>1</v>
      </c>
      <c r="J93" s="110">
        <v>1</v>
      </c>
      <c r="K93" s="135">
        <v>1</v>
      </c>
      <c r="L93" s="110">
        <v>3</v>
      </c>
      <c r="M93" s="135">
        <v>0</v>
      </c>
      <c r="N93" s="110">
        <v>0</v>
      </c>
      <c r="O93" s="135">
        <v>0</v>
      </c>
      <c r="P93" s="110">
        <v>0</v>
      </c>
      <c r="Q93" s="135">
        <v>1</v>
      </c>
      <c r="R93" s="110">
        <v>3</v>
      </c>
      <c r="S93" s="135">
        <v>1</v>
      </c>
      <c r="T93" s="110">
        <v>1</v>
      </c>
      <c r="U93" s="135">
        <v>0</v>
      </c>
      <c r="V93" s="110">
        <v>0</v>
      </c>
      <c r="W93" s="135">
        <v>0</v>
      </c>
      <c r="X93" s="110">
        <v>0</v>
      </c>
      <c r="Y93" s="135">
        <v>0</v>
      </c>
      <c r="Z93" s="110">
        <v>0</v>
      </c>
      <c r="AA93" s="135">
        <v>4</v>
      </c>
      <c r="AB93" s="110">
        <v>8</v>
      </c>
    </row>
    <row r="94" spans="2:28" x14ac:dyDescent="0.25">
      <c r="B94" s="130">
        <v>4864</v>
      </c>
      <c r="C94" s="109">
        <v>0</v>
      </c>
      <c r="D94" s="110">
        <v>0</v>
      </c>
      <c r="E94" s="135">
        <v>0</v>
      </c>
      <c r="F94" s="110">
        <v>0</v>
      </c>
      <c r="G94" s="135">
        <v>1</v>
      </c>
      <c r="H94" s="110">
        <v>6</v>
      </c>
      <c r="I94" s="135">
        <v>1</v>
      </c>
      <c r="J94" s="110">
        <v>10</v>
      </c>
      <c r="K94" s="135">
        <v>0</v>
      </c>
      <c r="L94" s="110">
        <v>0</v>
      </c>
      <c r="M94" s="135">
        <v>1</v>
      </c>
      <c r="N94" s="110">
        <v>15</v>
      </c>
      <c r="O94" s="135">
        <v>0</v>
      </c>
      <c r="P94" s="110">
        <v>0</v>
      </c>
      <c r="Q94" s="135">
        <v>1</v>
      </c>
      <c r="R94" s="110">
        <v>20</v>
      </c>
      <c r="S94" s="135">
        <v>0</v>
      </c>
      <c r="T94" s="110">
        <v>0</v>
      </c>
      <c r="U94" s="135">
        <v>0</v>
      </c>
      <c r="V94" s="110">
        <v>0</v>
      </c>
      <c r="W94" s="135">
        <v>0</v>
      </c>
      <c r="X94" s="110">
        <v>0</v>
      </c>
      <c r="Y94" s="135">
        <v>0</v>
      </c>
      <c r="Z94" s="110">
        <v>0</v>
      </c>
      <c r="AA94" s="135">
        <v>4</v>
      </c>
      <c r="AB94" s="110">
        <v>51</v>
      </c>
    </row>
    <row r="95" spans="2:28" x14ac:dyDescent="0.25">
      <c r="B95" s="130">
        <v>4925</v>
      </c>
      <c r="C95" s="109">
        <v>0</v>
      </c>
      <c r="D95" s="110">
        <v>0</v>
      </c>
      <c r="E95" s="135">
        <v>0</v>
      </c>
      <c r="F95" s="110">
        <v>0</v>
      </c>
      <c r="G95" s="135">
        <v>0</v>
      </c>
      <c r="H95" s="110">
        <v>0</v>
      </c>
      <c r="I95" s="135">
        <v>2</v>
      </c>
      <c r="J95" s="110">
        <v>200</v>
      </c>
      <c r="K95" s="135">
        <v>2</v>
      </c>
      <c r="L95" s="110">
        <v>250</v>
      </c>
      <c r="M95" s="135">
        <v>0</v>
      </c>
      <c r="N95" s="110">
        <v>0</v>
      </c>
      <c r="O95" s="135">
        <v>0</v>
      </c>
      <c r="P95" s="110">
        <v>0</v>
      </c>
      <c r="Q95" s="135">
        <v>0</v>
      </c>
      <c r="R95" s="110">
        <v>0</v>
      </c>
      <c r="S95" s="135">
        <v>0</v>
      </c>
      <c r="T95" s="110">
        <v>0</v>
      </c>
      <c r="U95" s="135">
        <v>0</v>
      </c>
      <c r="V95" s="110">
        <v>0</v>
      </c>
      <c r="W95" s="135">
        <v>0</v>
      </c>
      <c r="X95" s="110">
        <v>0</v>
      </c>
      <c r="Y95" s="135">
        <v>0</v>
      </c>
      <c r="Z95" s="110">
        <v>0</v>
      </c>
      <c r="AA95" s="135">
        <v>4</v>
      </c>
      <c r="AB95" s="110">
        <v>450</v>
      </c>
    </row>
    <row r="96" spans="2:28" x14ac:dyDescent="0.25">
      <c r="B96" s="130">
        <v>5019</v>
      </c>
      <c r="C96" s="109">
        <v>0</v>
      </c>
      <c r="D96" s="110">
        <v>0</v>
      </c>
      <c r="E96" s="135">
        <v>0</v>
      </c>
      <c r="F96" s="110">
        <v>0</v>
      </c>
      <c r="G96" s="135">
        <v>0</v>
      </c>
      <c r="H96" s="110">
        <v>0</v>
      </c>
      <c r="I96" s="135">
        <v>0</v>
      </c>
      <c r="J96" s="110">
        <v>0</v>
      </c>
      <c r="K96" s="135">
        <v>0</v>
      </c>
      <c r="L96" s="110">
        <v>0</v>
      </c>
      <c r="M96" s="135">
        <v>1</v>
      </c>
      <c r="N96" s="110">
        <v>500</v>
      </c>
      <c r="O96" s="135">
        <v>1</v>
      </c>
      <c r="P96" s="110">
        <v>500</v>
      </c>
      <c r="Q96" s="135">
        <v>0</v>
      </c>
      <c r="R96" s="110">
        <v>0</v>
      </c>
      <c r="S96" s="135">
        <v>2</v>
      </c>
      <c r="T96" s="110">
        <v>1190</v>
      </c>
      <c r="U96" s="135">
        <v>0</v>
      </c>
      <c r="V96" s="110">
        <v>0</v>
      </c>
      <c r="W96" s="135">
        <v>0</v>
      </c>
      <c r="X96" s="110">
        <v>0</v>
      </c>
      <c r="Y96" s="135">
        <v>0</v>
      </c>
      <c r="Z96" s="110">
        <v>0</v>
      </c>
      <c r="AA96" s="135">
        <v>4</v>
      </c>
      <c r="AB96" s="110">
        <v>2190</v>
      </c>
    </row>
    <row r="97" spans="2:28" x14ac:dyDescent="0.25">
      <c r="B97" s="130" t="s">
        <v>314</v>
      </c>
      <c r="C97" s="109">
        <v>0</v>
      </c>
      <c r="D97" s="110">
        <v>0</v>
      </c>
      <c r="E97" s="135">
        <v>0</v>
      </c>
      <c r="F97" s="110">
        <v>0</v>
      </c>
      <c r="G97" s="135">
        <v>0</v>
      </c>
      <c r="H97" s="110">
        <v>0</v>
      </c>
      <c r="I97" s="135">
        <v>1</v>
      </c>
      <c r="J97" s="110">
        <v>3</v>
      </c>
      <c r="K97" s="135">
        <v>0</v>
      </c>
      <c r="L97" s="110">
        <v>0</v>
      </c>
      <c r="M97" s="135">
        <v>0</v>
      </c>
      <c r="N97" s="110">
        <v>0</v>
      </c>
      <c r="O97" s="135">
        <v>1</v>
      </c>
      <c r="P97" s="110">
        <v>1</v>
      </c>
      <c r="Q97" s="135">
        <v>1</v>
      </c>
      <c r="R97" s="110">
        <v>2</v>
      </c>
      <c r="S97" s="135">
        <v>1</v>
      </c>
      <c r="T97" s="110">
        <v>2</v>
      </c>
      <c r="U97" s="135">
        <v>0</v>
      </c>
      <c r="V97" s="110">
        <v>0</v>
      </c>
      <c r="W97" s="135">
        <v>0</v>
      </c>
      <c r="X97" s="110">
        <v>0</v>
      </c>
      <c r="Y97" s="135">
        <v>0</v>
      </c>
      <c r="Z97" s="110">
        <v>0</v>
      </c>
      <c r="AA97" s="135">
        <v>4</v>
      </c>
      <c r="AB97" s="110">
        <v>8</v>
      </c>
    </row>
    <row r="98" spans="2:28" x14ac:dyDescent="0.25">
      <c r="B98" s="130">
        <v>9028</v>
      </c>
      <c r="C98" s="109">
        <v>0</v>
      </c>
      <c r="D98" s="110">
        <v>0</v>
      </c>
      <c r="E98" s="135">
        <v>0</v>
      </c>
      <c r="F98" s="110">
        <v>0</v>
      </c>
      <c r="G98" s="135">
        <v>0</v>
      </c>
      <c r="H98" s="110">
        <v>0</v>
      </c>
      <c r="I98" s="135">
        <v>2</v>
      </c>
      <c r="J98" s="110">
        <v>13</v>
      </c>
      <c r="K98" s="135">
        <v>0</v>
      </c>
      <c r="L98" s="110">
        <v>0</v>
      </c>
      <c r="M98" s="135">
        <v>0</v>
      </c>
      <c r="N98" s="110">
        <v>0</v>
      </c>
      <c r="O98" s="135">
        <v>2</v>
      </c>
      <c r="P98" s="110">
        <v>5</v>
      </c>
      <c r="Q98" s="135">
        <v>0</v>
      </c>
      <c r="R98" s="110">
        <v>0</v>
      </c>
      <c r="S98" s="135">
        <v>0</v>
      </c>
      <c r="T98" s="110">
        <v>0</v>
      </c>
      <c r="U98" s="135">
        <v>0</v>
      </c>
      <c r="V98" s="110">
        <v>0</v>
      </c>
      <c r="W98" s="135">
        <v>0</v>
      </c>
      <c r="X98" s="110">
        <v>0</v>
      </c>
      <c r="Y98" s="135">
        <v>0</v>
      </c>
      <c r="Z98" s="110">
        <v>0</v>
      </c>
      <c r="AA98" s="135">
        <v>4</v>
      </c>
      <c r="AB98" s="110">
        <v>18</v>
      </c>
    </row>
    <row r="99" spans="2:28" x14ac:dyDescent="0.25">
      <c r="B99" s="130">
        <v>4277</v>
      </c>
      <c r="C99" s="109">
        <v>0</v>
      </c>
      <c r="D99" s="110">
        <v>0</v>
      </c>
      <c r="E99" s="135">
        <v>0</v>
      </c>
      <c r="F99" s="110">
        <v>0</v>
      </c>
      <c r="G99" s="135">
        <v>0</v>
      </c>
      <c r="H99" s="110">
        <v>0</v>
      </c>
      <c r="I99" s="135">
        <v>0</v>
      </c>
      <c r="J99" s="110">
        <v>0</v>
      </c>
      <c r="K99" s="135">
        <v>1</v>
      </c>
      <c r="L99" s="110">
        <v>10</v>
      </c>
      <c r="M99" s="135">
        <v>1</v>
      </c>
      <c r="N99" s="110">
        <v>20</v>
      </c>
      <c r="O99" s="135">
        <v>0</v>
      </c>
      <c r="P99" s="110">
        <v>0</v>
      </c>
      <c r="Q99" s="135">
        <v>2</v>
      </c>
      <c r="R99" s="110">
        <v>20</v>
      </c>
      <c r="S99" s="135">
        <v>0</v>
      </c>
      <c r="T99" s="110">
        <v>0</v>
      </c>
      <c r="U99" s="135">
        <v>0</v>
      </c>
      <c r="V99" s="110">
        <v>0</v>
      </c>
      <c r="W99" s="135">
        <v>0</v>
      </c>
      <c r="X99" s="110">
        <v>0</v>
      </c>
      <c r="Y99" s="135">
        <v>0</v>
      </c>
      <c r="Z99" s="110">
        <v>0</v>
      </c>
      <c r="AA99" s="135">
        <v>4</v>
      </c>
      <c r="AB99" s="110">
        <v>50</v>
      </c>
    </row>
    <row r="100" spans="2:28" ht="15.75" thickBot="1" x14ac:dyDescent="0.3">
      <c r="B100" s="133">
        <v>9089</v>
      </c>
      <c r="C100" s="109">
        <v>0</v>
      </c>
      <c r="D100" s="110">
        <v>0</v>
      </c>
      <c r="E100" s="135">
        <v>0</v>
      </c>
      <c r="F100" s="110">
        <v>0</v>
      </c>
      <c r="G100" s="135">
        <v>0</v>
      </c>
      <c r="H100" s="110">
        <v>0</v>
      </c>
      <c r="I100" s="135">
        <v>1</v>
      </c>
      <c r="J100" s="110">
        <v>6</v>
      </c>
      <c r="K100" s="135">
        <v>3</v>
      </c>
      <c r="L100" s="110">
        <v>16</v>
      </c>
      <c r="M100" s="135">
        <v>0</v>
      </c>
      <c r="N100" s="110">
        <v>0</v>
      </c>
      <c r="O100" s="135">
        <v>0</v>
      </c>
      <c r="P100" s="110">
        <v>0</v>
      </c>
      <c r="Q100" s="135">
        <v>0</v>
      </c>
      <c r="R100" s="110">
        <v>0</v>
      </c>
      <c r="S100" s="135">
        <v>0</v>
      </c>
      <c r="T100" s="110">
        <v>0</v>
      </c>
      <c r="U100" s="135">
        <v>0</v>
      </c>
      <c r="V100" s="110">
        <v>0</v>
      </c>
      <c r="W100" s="135">
        <v>0</v>
      </c>
      <c r="X100" s="110">
        <v>0</v>
      </c>
      <c r="Y100" s="135">
        <v>0</v>
      </c>
      <c r="Z100" s="110">
        <v>0</v>
      </c>
      <c r="AA100" s="135">
        <v>4</v>
      </c>
      <c r="AB100" s="110">
        <v>22</v>
      </c>
    </row>
    <row r="101" spans="2:28" x14ac:dyDescent="0.25">
      <c r="B101" s="129">
        <v>4519</v>
      </c>
      <c r="C101" s="109">
        <v>0</v>
      </c>
      <c r="D101" s="110">
        <v>0</v>
      </c>
      <c r="E101" s="135">
        <v>0</v>
      </c>
      <c r="F101" s="110">
        <v>0</v>
      </c>
      <c r="G101" s="135">
        <v>0</v>
      </c>
      <c r="H101" s="110">
        <v>0</v>
      </c>
      <c r="I101" s="135">
        <v>1</v>
      </c>
      <c r="J101" s="110">
        <v>36</v>
      </c>
      <c r="K101" s="135">
        <v>1</v>
      </c>
      <c r="L101" s="110">
        <v>20</v>
      </c>
      <c r="M101" s="135">
        <v>0</v>
      </c>
      <c r="N101" s="110">
        <v>0</v>
      </c>
      <c r="O101" s="135">
        <v>1</v>
      </c>
      <c r="P101" s="110">
        <v>19</v>
      </c>
      <c r="Q101" s="135">
        <v>0</v>
      </c>
      <c r="R101" s="110">
        <v>0</v>
      </c>
      <c r="S101" s="135">
        <v>0</v>
      </c>
      <c r="T101" s="110">
        <v>0</v>
      </c>
      <c r="U101" s="135">
        <v>1</v>
      </c>
      <c r="V101" s="110">
        <v>20</v>
      </c>
      <c r="W101" s="135">
        <v>0</v>
      </c>
      <c r="X101" s="110">
        <v>0</v>
      </c>
      <c r="Y101" s="135">
        <v>0</v>
      </c>
      <c r="Z101" s="110">
        <v>0</v>
      </c>
      <c r="AA101" s="135">
        <v>4</v>
      </c>
      <c r="AB101" s="110">
        <v>95</v>
      </c>
    </row>
    <row r="102" spans="2:28" ht="15.75" thickBot="1" x14ac:dyDescent="0.3">
      <c r="B102" s="133">
        <v>7360</v>
      </c>
      <c r="C102" s="109">
        <v>0</v>
      </c>
      <c r="D102" s="110">
        <v>0</v>
      </c>
      <c r="E102" s="135">
        <v>0</v>
      </c>
      <c r="F102" s="110">
        <v>0</v>
      </c>
      <c r="G102" s="135">
        <v>0</v>
      </c>
      <c r="H102" s="110">
        <v>0</v>
      </c>
      <c r="I102" s="135">
        <v>2</v>
      </c>
      <c r="J102" s="110">
        <v>16</v>
      </c>
      <c r="K102" s="135">
        <v>0</v>
      </c>
      <c r="L102" s="110">
        <v>0</v>
      </c>
      <c r="M102" s="135">
        <v>0</v>
      </c>
      <c r="N102" s="110">
        <v>0</v>
      </c>
      <c r="O102" s="135">
        <v>1</v>
      </c>
      <c r="P102" s="110">
        <v>10</v>
      </c>
      <c r="Q102" s="135">
        <v>0</v>
      </c>
      <c r="R102" s="110">
        <v>0</v>
      </c>
      <c r="S102" s="135">
        <v>0</v>
      </c>
      <c r="T102" s="110">
        <v>0</v>
      </c>
      <c r="U102" s="135">
        <v>1</v>
      </c>
      <c r="V102" s="110">
        <v>15</v>
      </c>
      <c r="W102" s="135">
        <v>0</v>
      </c>
      <c r="X102" s="110">
        <v>0</v>
      </c>
      <c r="Y102" s="135">
        <v>0</v>
      </c>
      <c r="Z102" s="110">
        <v>0</v>
      </c>
      <c r="AA102" s="135">
        <v>4</v>
      </c>
      <c r="AB102" s="110">
        <v>41</v>
      </c>
    </row>
    <row r="103" spans="2:28" ht="15.75" thickBot="1" x14ac:dyDescent="0.3">
      <c r="B103" s="121">
        <v>8314</v>
      </c>
      <c r="C103" s="109">
        <v>0</v>
      </c>
      <c r="D103" s="110">
        <v>0</v>
      </c>
      <c r="E103" s="135">
        <v>0</v>
      </c>
      <c r="F103" s="110">
        <v>0</v>
      </c>
      <c r="G103" s="135">
        <v>0</v>
      </c>
      <c r="H103" s="110">
        <v>0</v>
      </c>
      <c r="I103" s="135">
        <v>0</v>
      </c>
      <c r="J103" s="110">
        <v>0</v>
      </c>
      <c r="K103" s="135">
        <v>1</v>
      </c>
      <c r="L103" s="110">
        <v>1</v>
      </c>
      <c r="M103" s="135">
        <v>0</v>
      </c>
      <c r="N103" s="110">
        <v>0</v>
      </c>
      <c r="O103" s="135">
        <v>0</v>
      </c>
      <c r="P103" s="110">
        <v>0</v>
      </c>
      <c r="Q103" s="135">
        <v>3</v>
      </c>
      <c r="R103" s="110">
        <v>70</v>
      </c>
      <c r="S103" s="135">
        <v>0</v>
      </c>
      <c r="T103" s="110">
        <v>0</v>
      </c>
      <c r="U103" s="135">
        <v>0</v>
      </c>
      <c r="V103" s="110">
        <v>0</v>
      </c>
      <c r="W103" s="135">
        <v>0</v>
      </c>
      <c r="X103" s="110">
        <v>0</v>
      </c>
      <c r="Y103" s="135">
        <v>0</v>
      </c>
      <c r="Z103" s="110">
        <v>0</v>
      </c>
      <c r="AA103" s="135">
        <v>4</v>
      </c>
      <c r="AB103" s="110">
        <v>71</v>
      </c>
    </row>
    <row r="104" spans="2:28" x14ac:dyDescent="0.25">
      <c r="B104" s="129">
        <v>10194</v>
      </c>
      <c r="C104" s="109">
        <v>0</v>
      </c>
      <c r="D104" s="110">
        <v>0</v>
      </c>
      <c r="E104" s="135">
        <v>0</v>
      </c>
      <c r="F104" s="110">
        <v>0</v>
      </c>
      <c r="G104" s="135">
        <v>1</v>
      </c>
      <c r="H104" s="110">
        <v>2</v>
      </c>
      <c r="I104" s="135">
        <v>1</v>
      </c>
      <c r="J104" s="110">
        <v>2</v>
      </c>
      <c r="K104" s="135">
        <v>0</v>
      </c>
      <c r="L104" s="110">
        <v>0</v>
      </c>
      <c r="M104" s="135">
        <v>0</v>
      </c>
      <c r="N104" s="110">
        <v>0</v>
      </c>
      <c r="O104" s="135">
        <v>0</v>
      </c>
      <c r="P104" s="110">
        <v>0</v>
      </c>
      <c r="Q104" s="135">
        <v>1</v>
      </c>
      <c r="R104" s="110">
        <v>2898</v>
      </c>
      <c r="S104" s="135">
        <v>0</v>
      </c>
      <c r="T104" s="110">
        <v>0</v>
      </c>
      <c r="U104" s="135">
        <v>1</v>
      </c>
      <c r="V104" s="110">
        <v>2000</v>
      </c>
      <c r="W104" s="135">
        <v>0</v>
      </c>
      <c r="X104" s="110">
        <v>0</v>
      </c>
      <c r="Y104" s="135">
        <v>0</v>
      </c>
      <c r="Z104" s="110">
        <v>0</v>
      </c>
      <c r="AA104" s="135">
        <v>4</v>
      </c>
      <c r="AB104" s="110">
        <v>4902</v>
      </c>
    </row>
    <row r="105" spans="2:28" x14ac:dyDescent="0.25">
      <c r="B105" s="130">
        <v>4523</v>
      </c>
      <c r="C105" s="109">
        <v>0</v>
      </c>
      <c r="D105" s="110">
        <v>0</v>
      </c>
      <c r="E105" s="135">
        <v>0</v>
      </c>
      <c r="F105" s="110">
        <v>0</v>
      </c>
      <c r="G105" s="135">
        <v>0</v>
      </c>
      <c r="H105" s="110">
        <v>0</v>
      </c>
      <c r="I105" s="135">
        <v>1</v>
      </c>
      <c r="J105" s="110">
        <v>300</v>
      </c>
      <c r="K105" s="135">
        <v>1</v>
      </c>
      <c r="L105" s="110">
        <v>10</v>
      </c>
      <c r="M105" s="135">
        <v>0</v>
      </c>
      <c r="N105" s="110">
        <v>0</v>
      </c>
      <c r="O105" s="135">
        <v>1</v>
      </c>
      <c r="P105" s="110">
        <v>300</v>
      </c>
      <c r="Q105" s="135">
        <v>0</v>
      </c>
      <c r="R105" s="110">
        <v>0</v>
      </c>
      <c r="S105" s="135">
        <v>0</v>
      </c>
      <c r="T105" s="110">
        <v>0</v>
      </c>
      <c r="U105" s="135">
        <v>1</v>
      </c>
      <c r="V105" s="110">
        <v>240</v>
      </c>
      <c r="W105" s="135">
        <v>0</v>
      </c>
      <c r="X105" s="110">
        <v>0</v>
      </c>
      <c r="Y105" s="135">
        <v>0</v>
      </c>
      <c r="Z105" s="110">
        <v>0</v>
      </c>
      <c r="AA105" s="135">
        <v>4</v>
      </c>
      <c r="AB105" s="110">
        <v>850</v>
      </c>
    </row>
    <row r="106" spans="2:28" x14ac:dyDescent="0.25">
      <c r="B106" s="130">
        <v>10343</v>
      </c>
      <c r="C106" s="109">
        <v>0</v>
      </c>
      <c r="D106" s="110">
        <v>0</v>
      </c>
      <c r="E106" s="135">
        <v>0</v>
      </c>
      <c r="F106" s="110">
        <v>0</v>
      </c>
      <c r="G106" s="135">
        <v>0</v>
      </c>
      <c r="H106" s="110">
        <v>0</v>
      </c>
      <c r="I106" s="135">
        <v>1</v>
      </c>
      <c r="J106" s="110">
        <v>5</v>
      </c>
      <c r="K106" s="135">
        <v>1</v>
      </c>
      <c r="L106" s="110">
        <v>15</v>
      </c>
      <c r="M106" s="135">
        <v>0</v>
      </c>
      <c r="N106" s="110">
        <v>0</v>
      </c>
      <c r="O106" s="135">
        <v>0</v>
      </c>
      <c r="P106" s="110">
        <v>0</v>
      </c>
      <c r="Q106" s="135">
        <v>0</v>
      </c>
      <c r="R106" s="110">
        <v>0</v>
      </c>
      <c r="S106" s="135">
        <v>1</v>
      </c>
      <c r="T106" s="110">
        <v>1</v>
      </c>
      <c r="U106" s="135">
        <v>1</v>
      </c>
      <c r="V106" s="110">
        <v>3</v>
      </c>
      <c r="W106" s="135">
        <v>0</v>
      </c>
      <c r="X106" s="110">
        <v>0</v>
      </c>
      <c r="Y106" s="135">
        <v>0</v>
      </c>
      <c r="Z106" s="110">
        <v>0</v>
      </c>
      <c r="AA106" s="135">
        <v>4</v>
      </c>
      <c r="AB106" s="110">
        <v>24</v>
      </c>
    </row>
    <row r="107" spans="2:28" ht="15.75" thickBot="1" x14ac:dyDescent="0.3">
      <c r="B107" s="133">
        <v>5064</v>
      </c>
      <c r="C107" s="109">
        <v>0</v>
      </c>
      <c r="D107" s="110">
        <v>0</v>
      </c>
      <c r="E107" s="135">
        <v>0</v>
      </c>
      <c r="F107" s="110">
        <v>0</v>
      </c>
      <c r="G107" s="135">
        <v>1</v>
      </c>
      <c r="H107" s="110">
        <v>11</v>
      </c>
      <c r="I107" s="135">
        <v>0</v>
      </c>
      <c r="J107" s="110">
        <v>0</v>
      </c>
      <c r="K107" s="135">
        <v>1</v>
      </c>
      <c r="L107" s="110">
        <v>1500</v>
      </c>
      <c r="M107" s="135">
        <v>0</v>
      </c>
      <c r="N107" s="110">
        <v>0</v>
      </c>
      <c r="O107" s="135">
        <v>0</v>
      </c>
      <c r="P107" s="110">
        <v>0</v>
      </c>
      <c r="Q107" s="135">
        <v>1</v>
      </c>
      <c r="R107" s="110">
        <v>5</v>
      </c>
      <c r="S107" s="135">
        <v>0</v>
      </c>
      <c r="T107" s="110">
        <v>0</v>
      </c>
      <c r="U107" s="135">
        <v>1</v>
      </c>
      <c r="V107" s="110">
        <v>30</v>
      </c>
      <c r="W107" s="135">
        <v>0</v>
      </c>
      <c r="X107" s="110">
        <v>0</v>
      </c>
      <c r="Y107" s="135">
        <v>0</v>
      </c>
      <c r="Z107" s="110">
        <v>0</v>
      </c>
      <c r="AA107" s="135">
        <v>4</v>
      </c>
      <c r="AB107" s="110">
        <v>1546</v>
      </c>
    </row>
    <row r="108" spans="2:28" ht="15.75" thickBot="1" x14ac:dyDescent="0.3">
      <c r="B108" s="121" t="s">
        <v>7</v>
      </c>
      <c r="C108" s="109">
        <v>0</v>
      </c>
      <c r="D108" s="110">
        <v>0</v>
      </c>
      <c r="E108" s="135">
        <v>0</v>
      </c>
      <c r="F108" s="110">
        <v>0</v>
      </c>
      <c r="G108" s="135">
        <v>1</v>
      </c>
      <c r="H108" s="110">
        <v>2</v>
      </c>
      <c r="I108" s="135">
        <v>0</v>
      </c>
      <c r="J108" s="110">
        <v>0</v>
      </c>
      <c r="K108" s="135">
        <v>1</v>
      </c>
      <c r="L108" s="110">
        <v>1</v>
      </c>
      <c r="M108" s="135">
        <v>0</v>
      </c>
      <c r="N108" s="110">
        <v>0</v>
      </c>
      <c r="O108" s="135">
        <v>0</v>
      </c>
      <c r="P108" s="110">
        <v>0</v>
      </c>
      <c r="Q108" s="135">
        <v>1</v>
      </c>
      <c r="R108" s="110">
        <v>1</v>
      </c>
      <c r="S108" s="135">
        <v>1</v>
      </c>
      <c r="T108" s="110">
        <v>2</v>
      </c>
      <c r="U108" s="135">
        <v>0</v>
      </c>
      <c r="V108" s="110">
        <v>0</v>
      </c>
      <c r="W108" s="135">
        <v>0</v>
      </c>
      <c r="X108" s="110">
        <v>0</v>
      </c>
      <c r="Y108" s="135">
        <v>0</v>
      </c>
      <c r="Z108" s="110">
        <v>0</v>
      </c>
      <c r="AA108" s="135">
        <v>4</v>
      </c>
      <c r="AB108" s="110">
        <v>6</v>
      </c>
    </row>
    <row r="109" spans="2:28" ht="15.75" thickBot="1" x14ac:dyDescent="0.3">
      <c r="B109" s="121">
        <v>7979</v>
      </c>
      <c r="C109" s="109">
        <v>0</v>
      </c>
      <c r="D109" s="110">
        <v>0</v>
      </c>
      <c r="E109" s="135">
        <v>0</v>
      </c>
      <c r="F109" s="110">
        <v>0</v>
      </c>
      <c r="G109" s="135">
        <v>0</v>
      </c>
      <c r="H109" s="110">
        <v>0</v>
      </c>
      <c r="I109" s="135">
        <v>1</v>
      </c>
      <c r="J109" s="110">
        <v>10</v>
      </c>
      <c r="K109" s="135">
        <v>1</v>
      </c>
      <c r="L109" s="110">
        <v>1</v>
      </c>
      <c r="M109" s="135">
        <v>0</v>
      </c>
      <c r="N109" s="110">
        <v>0</v>
      </c>
      <c r="O109" s="135">
        <v>1</v>
      </c>
      <c r="P109" s="110">
        <v>20</v>
      </c>
      <c r="Q109" s="135">
        <v>0</v>
      </c>
      <c r="R109" s="110">
        <v>0</v>
      </c>
      <c r="S109" s="135">
        <v>0</v>
      </c>
      <c r="T109" s="110">
        <v>0</v>
      </c>
      <c r="U109" s="135">
        <v>1</v>
      </c>
      <c r="V109" s="110">
        <v>2</v>
      </c>
      <c r="W109" s="135">
        <v>0</v>
      </c>
      <c r="X109" s="110">
        <v>0</v>
      </c>
      <c r="Y109" s="135">
        <v>0</v>
      </c>
      <c r="Z109" s="110">
        <v>0</v>
      </c>
      <c r="AA109" s="135">
        <v>4</v>
      </c>
      <c r="AB109" s="110">
        <v>33</v>
      </c>
    </row>
    <row r="110" spans="2:28" ht="15.75" thickBot="1" x14ac:dyDescent="0.3">
      <c r="B110" s="121">
        <v>1465</v>
      </c>
      <c r="C110" s="109">
        <v>0</v>
      </c>
      <c r="D110" s="110">
        <v>0</v>
      </c>
      <c r="E110" s="135">
        <v>0</v>
      </c>
      <c r="F110" s="110">
        <v>0</v>
      </c>
      <c r="G110" s="135">
        <v>0</v>
      </c>
      <c r="H110" s="110">
        <v>0</v>
      </c>
      <c r="I110" s="135">
        <v>1</v>
      </c>
      <c r="J110" s="110">
        <v>10</v>
      </c>
      <c r="K110" s="135">
        <v>0</v>
      </c>
      <c r="L110" s="110">
        <v>0</v>
      </c>
      <c r="M110" s="135">
        <v>0</v>
      </c>
      <c r="N110" s="110">
        <v>0</v>
      </c>
      <c r="O110" s="135">
        <v>0</v>
      </c>
      <c r="P110" s="110">
        <v>0</v>
      </c>
      <c r="Q110" s="135">
        <v>1</v>
      </c>
      <c r="R110" s="110">
        <v>5</v>
      </c>
      <c r="S110" s="135">
        <v>1</v>
      </c>
      <c r="T110" s="110">
        <v>5</v>
      </c>
      <c r="U110" s="135">
        <v>1</v>
      </c>
      <c r="V110" s="110">
        <v>2</v>
      </c>
      <c r="W110" s="135">
        <v>0</v>
      </c>
      <c r="X110" s="110">
        <v>0</v>
      </c>
      <c r="Y110" s="135">
        <v>0</v>
      </c>
      <c r="Z110" s="110">
        <v>0</v>
      </c>
      <c r="AA110" s="135">
        <v>4</v>
      </c>
      <c r="AB110" s="110">
        <v>22</v>
      </c>
    </row>
    <row r="111" spans="2:28" x14ac:dyDescent="0.25">
      <c r="B111" s="129">
        <v>765</v>
      </c>
      <c r="C111" s="109">
        <v>0</v>
      </c>
      <c r="D111" s="110">
        <v>0</v>
      </c>
      <c r="E111" s="135">
        <v>0</v>
      </c>
      <c r="F111" s="110">
        <v>0</v>
      </c>
      <c r="G111" s="135">
        <v>0</v>
      </c>
      <c r="H111" s="110">
        <v>0</v>
      </c>
      <c r="I111" s="135">
        <v>0</v>
      </c>
      <c r="J111" s="110">
        <v>0</v>
      </c>
      <c r="K111" s="135">
        <v>0</v>
      </c>
      <c r="L111" s="110">
        <v>0</v>
      </c>
      <c r="M111" s="135">
        <v>1</v>
      </c>
      <c r="N111" s="110">
        <v>5</v>
      </c>
      <c r="O111" s="135">
        <v>1</v>
      </c>
      <c r="P111" s="110">
        <v>8</v>
      </c>
      <c r="Q111" s="135">
        <v>2</v>
      </c>
      <c r="R111" s="110">
        <v>15</v>
      </c>
      <c r="S111" s="135">
        <v>0</v>
      </c>
      <c r="T111" s="110">
        <v>0</v>
      </c>
      <c r="U111" s="135">
        <v>0</v>
      </c>
      <c r="V111" s="110">
        <v>0</v>
      </c>
      <c r="W111" s="135">
        <v>0</v>
      </c>
      <c r="X111" s="110">
        <v>0</v>
      </c>
      <c r="Y111" s="135">
        <v>0</v>
      </c>
      <c r="Z111" s="110">
        <v>0</v>
      </c>
      <c r="AA111" s="135">
        <v>4</v>
      </c>
      <c r="AB111" s="110">
        <v>28</v>
      </c>
    </row>
    <row r="112" spans="2:28" x14ac:dyDescent="0.25">
      <c r="B112" s="130">
        <v>1661</v>
      </c>
      <c r="C112" s="109">
        <v>0</v>
      </c>
      <c r="D112" s="110">
        <v>0</v>
      </c>
      <c r="E112" s="135">
        <v>0</v>
      </c>
      <c r="F112" s="110">
        <v>0</v>
      </c>
      <c r="G112" s="135">
        <v>0</v>
      </c>
      <c r="H112" s="110">
        <v>0</v>
      </c>
      <c r="I112" s="135">
        <v>1</v>
      </c>
      <c r="J112" s="110">
        <v>40</v>
      </c>
      <c r="K112" s="135">
        <v>1</v>
      </c>
      <c r="L112" s="110">
        <v>20</v>
      </c>
      <c r="M112" s="135">
        <v>1</v>
      </c>
      <c r="N112" s="110">
        <v>18</v>
      </c>
      <c r="O112" s="135">
        <v>1</v>
      </c>
      <c r="P112" s="110">
        <v>20</v>
      </c>
      <c r="Q112" s="135">
        <v>0</v>
      </c>
      <c r="R112" s="110">
        <v>0</v>
      </c>
      <c r="S112" s="135">
        <v>0</v>
      </c>
      <c r="T112" s="110">
        <v>0</v>
      </c>
      <c r="U112" s="135">
        <v>0</v>
      </c>
      <c r="V112" s="110">
        <v>0</v>
      </c>
      <c r="W112" s="135">
        <v>0</v>
      </c>
      <c r="X112" s="110">
        <v>0</v>
      </c>
      <c r="Y112" s="135">
        <v>0</v>
      </c>
      <c r="Z112" s="110">
        <v>0</v>
      </c>
      <c r="AA112" s="135">
        <v>4</v>
      </c>
      <c r="AB112" s="110">
        <v>98</v>
      </c>
    </row>
    <row r="113" spans="2:28" x14ac:dyDescent="0.25">
      <c r="B113" s="130">
        <v>911</v>
      </c>
      <c r="C113" s="109">
        <v>0</v>
      </c>
      <c r="D113" s="110">
        <v>0</v>
      </c>
      <c r="E113" s="135">
        <v>0</v>
      </c>
      <c r="F113" s="110">
        <v>0</v>
      </c>
      <c r="G113" s="135">
        <v>0</v>
      </c>
      <c r="H113" s="110">
        <v>0</v>
      </c>
      <c r="I113" s="135">
        <v>0</v>
      </c>
      <c r="J113" s="110">
        <v>0</v>
      </c>
      <c r="K113" s="135">
        <v>0</v>
      </c>
      <c r="L113" s="110">
        <v>0</v>
      </c>
      <c r="M113" s="135">
        <v>2</v>
      </c>
      <c r="N113" s="110">
        <v>13</v>
      </c>
      <c r="O113" s="135">
        <v>1</v>
      </c>
      <c r="P113" s="110">
        <v>1</v>
      </c>
      <c r="Q113" s="135">
        <v>0</v>
      </c>
      <c r="R113" s="110">
        <v>0</v>
      </c>
      <c r="S113" s="135">
        <v>1</v>
      </c>
      <c r="T113" s="110">
        <v>30</v>
      </c>
      <c r="U113" s="135">
        <v>0</v>
      </c>
      <c r="V113" s="110">
        <v>0</v>
      </c>
      <c r="W113" s="135">
        <v>0</v>
      </c>
      <c r="X113" s="110">
        <v>0</v>
      </c>
      <c r="Y113" s="135">
        <v>0</v>
      </c>
      <c r="Z113" s="110">
        <v>0</v>
      </c>
      <c r="AA113" s="135">
        <v>4</v>
      </c>
      <c r="AB113" s="110">
        <v>44</v>
      </c>
    </row>
    <row r="114" spans="2:28" x14ac:dyDescent="0.25">
      <c r="B114" s="131">
        <v>705</v>
      </c>
      <c r="C114" s="109">
        <v>0</v>
      </c>
      <c r="D114" s="110">
        <v>0</v>
      </c>
      <c r="E114" s="135">
        <v>0</v>
      </c>
      <c r="F114" s="110">
        <v>0</v>
      </c>
      <c r="G114" s="135">
        <v>0</v>
      </c>
      <c r="H114" s="110">
        <v>0</v>
      </c>
      <c r="I114" s="135">
        <v>0</v>
      </c>
      <c r="J114" s="110">
        <v>0</v>
      </c>
      <c r="K114" s="135">
        <v>1</v>
      </c>
      <c r="L114" s="110">
        <v>6</v>
      </c>
      <c r="M114" s="135">
        <v>3</v>
      </c>
      <c r="N114" s="110">
        <v>34</v>
      </c>
      <c r="O114" s="135">
        <v>0</v>
      </c>
      <c r="P114" s="110">
        <v>0</v>
      </c>
      <c r="Q114" s="135">
        <v>0</v>
      </c>
      <c r="R114" s="110">
        <v>0</v>
      </c>
      <c r="S114" s="135">
        <v>0</v>
      </c>
      <c r="T114" s="110">
        <v>0</v>
      </c>
      <c r="U114" s="135">
        <v>0</v>
      </c>
      <c r="V114" s="110">
        <v>0</v>
      </c>
      <c r="W114" s="135">
        <v>0</v>
      </c>
      <c r="X114" s="110">
        <v>0</v>
      </c>
      <c r="Y114" s="135">
        <v>0</v>
      </c>
      <c r="Z114" s="110">
        <v>0</v>
      </c>
      <c r="AA114" s="135">
        <v>4</v>
      </c>
      <c r="AB114" s="110">
        <v>40</v>
      </c>
    </row>
    <row r="115" spans="2:28" ht="15.75" thickBot="1" x14ac:dyDescent="0.3">
      <c r="B115" s="80">
        <v>912</v>
      </c>
      <c r="C115" s="109">
        <v>0</v>
      </c>
      <c r="D115" s="110">
        <v>0</v>
      </c>
      <c r="E115" s="135">
        <v>0</v>
      </c>
      <c r="F115" s="110">
        <v>0</v>
      </c>
      <c r="G115" s="135">
        <v>1</v>
      </c>
      <c r="H115" s="110">
        <v>12</v>
      </c>
      <c r="I115" s="135">
        <v>0</v>
      </c>
      <c r="J115" s="110">
        <v>0</v>
      </c>
      <c r="K115" s="135">
        <v>0</v>
      </c>
      <c r="L115" s="110">
        <v>0</v>
      </c>
      <c r="M115" s="135">
        <v>1</v>
      </c>
      <c r="N115" s="110">
        <v>20</v>
      </c>
      <c r="O115" s="135">
        <v>0</v>
      </c>
      <c r="P115" s="110">
        <v>0</v>
      </c>
      <c r="Q115" s="135">
        <v>0</v>
      </c>
      <c r="R115" s="110">
        <v>0</v>
      </c>
      <c r="S115" s="135">
        <v>1</v>
      </c>
      <c r="T115" s="110">
        <v>50</v>
      </c>
      <c r="U115" s="135">
        <v>1</v>
      </c>
      <c r="V115" s="110">
        <v>20</v>
      </c>
      <c r="W115" s="135">
        <v>0</v>
      </c>
      <c r="X115" s="110">
        <v>0</v>
      </c>
      <c r="Y115" s="135">
        <v>0</v>
      </c>
      <c r="Z115" s="110">
        <v>0</v>
      </c>
      <c r="AA115" s="135">
        <v>4</v>
      </c>
      <c r="AB115" s="110">
        <v>102</v>
      </c>
    </row>
    <row r="116" spans="2:28" x14ac:dyDescent="0.25">
      <c r="B116" s="129">
        <v>1592</v>
      </c>
      <c r="C116" s="109">
        <v>0</v>
      </c>
      <c r="D116" s="110">
        <v>0</v>
      </c>
      <c r="E116" s="135">
        <v>0</v>
      </c>
      <c r="F116" s="110">
        <v>0</v>
      </c>
      <c r="G116" s="135">
        <v>0</v>
      </c>
      <c r="H116" s="110">
        <v>0</v>
      </c>
      <c r="I116" s="135">
        <v>1</v>
      </c>
      <c r="J116" s="110">
        <v>400</v>
      </c>
      <c r="K116" s="135">
        <v>1</v>
      </c>
      <c r="L116" s="110">
        <v>800</v>
      </c>
      <c r="M116" s="135">
        <v>0</v>
      </c>
      <c r="N116" s="110">
        <v>0</v>
      </c>
      <c r="O116" s="135">
        <v>1</v>
      </c>
      <c r="P116" s="110">
        <v>2000</v>
      </c>
      <c r="Q116" s="135">
        <v>0</v>
      </c>
      <c r="R116" s="110">
        <v>0</v>
      </c>
      <c r="S116" s="135">
        <v>1</v>
      </c>
      <c r="T116" s="110">
        <v>1000</v>
      </c>
      <c r="U116" s="135">
        <v>0</v>
      </c>
      <c r="V116" s="110">
        <v>0</v>
      </c>
      <c r="W116" s="135">
        <v>0</v>
      </c>
      <c r="X116" s="110">
        <v>0</v>
      </c>
      <c r="Y116" s="135">
        <v>0</v>
      </c>
      <c r="Z116" s="110">
        <v>0</v>
      </c>
      <c r="AA116" s="135">
        <v>4</v>
      </c>
      <c r="AB116" s="110">
        <v>4200</v>
      </c>
    </row>
    <row r="117" spans="2:28" ht="15.75" thickBot="1" x14ac:dyDescent="0.3">
      <c r="B117" s="133">
        <v>913</v>
      </c>
      <c r="C117" s="109">
        <v>0</v>
      </c>
      <c r="D117" s="110">
        <v>0</v>
      </c>
      <c r="E117" s="135">
        <v>0</v>
      </c>
      <c r="F117" s="110">
        <v>0</v>
      </c>
      <c r="G117" s="135">
        <v>1</v>
      </c>
      <c r="H117" s="110">
        <v>10</v>
      </c>
      <c r="I117" s="135">
        <v>0</v>
      </c>
      <c r="J117" s="110">
        <v>0</v>
      </c>
      <c r="K117" s="135">
        <v>0</v>
      </c>
      <c r="L117" s="110">
        <v>0</v>
      </c>
      <c r="M117" s="135">
        <v>2</v>
      </c>
      <c r="N117" s="110">
        <v>31</v>
      </c>
      <c r="O117" s="135">
        <v>0</v>
      </c>
      <c r="P117" s="110">
        <v>0</v>
      </c>
      <c r="Q117" s="135">
        <v>0</v>
      </c>
      <c r="R117" s="110">
        <v>0</v>
      </c>
      <c r="S117" s="135">
        <v>1</v>
      </c>
      <c r="T117" s="110">
        <v>40</v>
      </c>
      <c r="U117" s="135">
        <v>0</v>
      </c>
      <c r="V117" s="110">
        <v>0</v>
      </c>
      <c r="W117" s="135">
        <v>0</v>
      </c>
      <c r="X117" s="110">
        <v>0</v>
      </c>
      <c r="Y117" s="135">
        <v>0</v>
      </c>
      <c r="Z117" s="110">
        <v>0</v>
      </c>
      <c r="AA117" s="135">
        <v>4</v>
      </c>
      <c r="AB117" s="110">
        <v>81</v>
      </c>
    </row>
    <row r="118" spans="2:28" x14ac:dyDescent="0.25">
      <c r="B118" s="129">
        <v>2031</v>
      </c>
      <c r="C118" s="109">
        <v>0</v>
      </c>
      <c r="D118" s="110">
        <v>0</v>
      </c>
      <c r="E118" s="135">
        <v>0</v>
      </c>
      <c r="F118" s="110">
        <v>0</v>
      </c>
      <c r="G118" s="135">
        <v>0</v>
      </c>
      <c r="H118" s="110">
        <v>0</v>
      </c>
      <c r="I118" s="135">
        <v>0</v>
      </c>
      <c r="J118" s="110">
        <v>0</v>
      </c>
      <c r="K118" s="135">
        <v>1</v>
      </c>
      <c r="L118" s="110">
        <v>6</v>
      </c>
      <c r="M118" s="135">
        <v>0</v>
      </c>
      <c r="N118" s="110">
        <v>0</v>
      </c>
      <c r="O118" s="135">
        <v>0</v>
      </c>
      <c r="P118" s="110">
        <v>0</v>
      </c>
      <c r="Q118" s="135">
        <v>1</v>
      </c>
      <c r="R118" s="110">
        <v>4</v>
      </c>
      <c r="S118" s="135">
        <v>1</v>
      </c>
      <c r="T118" s="110">
        <v>5</v>
      </c>
      <c r="U118" s="135">
        <v>1</v>
      </c>
      <c r="V118" s="110">
        <v>9</v>
      </c>
      <c r="W118" s="135">
        <v>0</v>
      </c>
      <c r="X118" s="110">
        <v>0</v>
      </c>
      <c r="Y118" s="135">
        <v>0</v>
      </c>
      <c r="Z118" s="110">
        <v>0</v>
      </c>
      <c r="AA118" s="135">
        <v>4</v>
      </c>
      <c r="AB118" s="110">
        <v>24</v>
      </c>
    </row>
    <row r="119" spans="2:28" ht="15.75" thickBot="1" x14ac:dyDescent="0.3">
      <c r="B119" s="133">
        <v>374</v>
      </c>
      <c r="C119" s="109">
        <v>0</v>
      </c>
      <c r="D119" s="110">
        <v>0</v>
      </c>
      <c r="E119" s="135">
        <v>0</v>
      </c>
      <c r="F119" s="110">
        <v>0</v>
      </c>
      <c r="G119" s="135">
        <v>0</v>
      </c>
      <c r="H119" s="110">
        <v>0</v>
      </c>
      <c r="I119" s="135">
        <v>0</v>
      </c>
      <c r="J119" s="110">
        <v>0</v>
      </c>
      <c r="K119" s="135">
        <v>0</v>
      </c>
      <c r="L119" s="110">
        <v>0</v>
      </c>
      <c r="M119" s="135">
        <v>1</v>
      </c>
      <c r="N119" s="110">
        <v>3050</v>
      </c>
      <c r="O119" s="135">
        <v>0</v>
      </c>
      <c r="P119" s="110">
        <v>0</v>
      </c>
      <c r="Q119" s="135">
        <v>1</v>
      </c>
      <c r="R119" s="110">
        <v>400</v>
      </c>
      <c r="S119" s="135">
        <v>1</v>
      </c>
      <c r="T119" s="110">
        <v>1300</v>
      </c>
      <c r="U119" s="135">
        <v>1</v>
      </c>
      <c r="V119" s="110">
        <v>1700</v>
      </c>
      <c r="W119" s="135">
        <v>0</v>
      </c>
      <c r="X119" s="110">
        <v>0</v>
      </c>
      <c r="Y119" s="135">
        <v>0</v>
      </c>
      <c r="Z119" s="110">
        <v>0</v>
      </c>
      <c r="AA119" s="135">
        <v>4</v>
      </c>
      <c r="AB119" s="110">
        <v>6450</v>
      </c>
    </row>
    <row r="120" spans="2:28" ht="15.75" thickBot="1" x14ac:dyDescent="0.3">
      <c r="B120" s="121">
        <v>3638</v>
      </c>
      <c r="C120" s="109">
        <v>0</v>
      </c>
      <c r="D120" s="110">
        <v>0</v>
      </c>
      <c r="E120" s="135">
        <v>0</v>
      </c>
      <c r="F120" s="110">
        <v>0</v>
      </c>
      <c r="G120" s="135">
        <v>0</v>
      </c>
      <c r="H120" s="110">
        <v>0</v>
      </c>
      <c r="I120" s="135">
        <v>2</v>
      </c>
      <c r="J120" s="110">
        <v>32</v>
      </c>
      <c r="K120" s="135">
        <v>0</v>
      </c>
      <c r="L120" s="110">
        <v>0</v>
      </c>
      <c r="M120" s="135">
        <v>0</v>
      </c>
      <c r="N120" s="110">
        <v>0</v>
      </c>
      <c r="O120" s="135">
        <v>0</v>
      </c>
      <c r="P120" s="110">
        <v>0</v>
      </c>
      <c r="Q120" s="135">
        <v>0</v>
      </c>
      <c r="R120" s="110">
        <v>0</v>
      </c>
      <c r="S120" s="135">
        <v>1</v>
      </c>
      <c r="T120" s="110">
        <v>16</v>
      </c>
      <c r="U120" s="135">
        <v>1</v>
      </c>
      <c r="V120" s="110">
        <v>16</v>
      </c>
      <c r="W120" s="135">
        <v>0</v>
      </c>
      <c r="X120" s="110">
        <v>0</v>
      </c>
      <c r="Y120" s="135">
        <v>0</v>
      </c>
      <c r="Z120" s="110">
        <v>0</v>
      </c>
      <c r="AA120" s="135">
        <v>4</v>
      </c>
      <c r="AB120" s="110">
        <v>64</v>
      </c>
    </row>
    <row r="121" spans="2:28" x14ac:dyDescent="0.25">
      <c r="B121" s="129">
        <v>276</v>
      </c>
      <c r="C121" s="109">
        <v>0</v>
      </c>
      <c r="D121" s="110">
        <v>0</v>
      </c>
      <c r="E121" s="135">
        <v>0</v>
      </c>
      <c r="F121" s="110">
        <v>0</v>
      </c>
      <c r="G121" s="135">
        <v>0</v>
      </c>
      <c r="H121" s="110">
        <v>0</v>
      </c>
      <c r="I121" s="135">
        <v>1</v>
      </c>
      <c r="J121" s="110">
        <v>40</v>
      </c>
      <c r="K121" s="135">
        <v>0</v>
      </c>
      <c r="L121" s="110">
        <v>0</v>
      </c>
      <c r="M121" s="135">
        <v>0</v>
      </c>
      <c r="N121" s="110">
        <v>0</v>
      </c>
      <c r="O121" s="135">
        <v>2</v>
      </c>
      <c r="P121" s="110">
        <v>42</v>
      </c>
      <c r="Q121" s="135">
        <v>1</v>
      </c>
      <c r="R121" s="110">
        <v>50</v>
      </c>
      <c r="S121" s="135">
        <v>0</v>
      </c>
      <c r="T121" s="110">
        <v>0</v>
      </c>
      <c r="U121" s="135">
        <v>0</v>
      </c>
      <c r="V121" s="110">
        <v>0</v>
      </c>
      <c r="W121" s="135">
        <v>0</v>
      </c>
      <c r="X121" s="110">
        <v>0</v>
      </c>
      <c r="Y121" s="135">
        <v>0</v>
      </c>
      <c r="Z121" s="110">
        <v>0</v>
      </c>
      <c r="AA121" s="135">
        <v>4</v>
      </c>
      <c r="AB121" s="110">
        <v>132</v>
      </c>
    </row>
    <row r="122" spans="2:28" ht="15.75" thickBot="1" x14ac:dyDescent="0.3">
      <c r="B122" s="133">
        <v>520</v>
      </c>
      <c r="C122" s="109">
        <v>0</v>
      </c>
      <c r="D122" s="110">
        <v>0</v>
      </c>
      <c r="E122" s="135">
        <v>0</v>
      </c>
      <c r="F122" s="110">
        <v>0</v>
      </c>
      <c r="G122" s="135">
        <v>2</v>
      </c>
      <c r="H122" s="110">
        <v>29</v>
      </c>
      <c r="I122" s="135">
        <v>0</v>
      </c>
      <c r="J122" s="110">
        <v>0</v>
      </c>
      <c r="K122" s="135">
        <v>0</v>
      </c>
      <c r="L122" s="110">
        <v>0</v>
      </c>
      <c r="M122" s="135">
        <v>1</v>
      </c>
      <c r="N122" s="110">
        <v>20</v>
      </c>
      <c r="O122" s="135">
        <v>0</v>
      </c>
      <c r="P122" s="110">
        <v>0</v>
      </c>
      <c r="Q122" s="135">
        <v>0</v>
      </c>
      <c r="R122" s="110">
        <v>0</v>
      </c>
      <c r="S122" s="135">
        <v>1</v>
      </c>
      <c r="T122" s="110">
        <v>30</v>
      </c>
      <c r="U122" s="135">
        <v>0</v>
      </c>
      <c r="V122" s="110">
        <v>0</v>
      </c>
      <c r="W122" s="135">
        <v>0</v>
      </c>
      <c r="X122" s="110">
        <v>0</v>
      </c>
      <c r="Y122" s="135">
        <v>0</v>
      </c>
      <c r="Z122" s="110">
        <v>0</v>
      </c>
      <c r="AA122" s="135">
        <v>4</v>
      </c>
      <c r="AB122" s="110">
        <v>79</v>
      </c>
    </row>
    <row r="123" spans="2:28" x14ac:dyDescent="0.25">
      <c r="B123" s="129">
        <v>610</v>
      </c>
      <c r="C123" s="109">
        <v>0</v>
      </c>
      <c r="D123" s="110">
        <v>0</v>
      </c>
      <c r="E123" s="135">
        <v>0</v>
      </c>
      <c r="F123" s="110">
        <v>0</v>
      </c>
      <c r="G123" s="135">
        <v>0</v>
      </c>
      <c r="H123" s="110">
        <v>0</v>
      </c>
      <c r="I123" s="135">
        <v>1</v>
      </c>
      <c r="J123" s="110">
        <v>40</v>
      </c>
      <c r="K123" s="135">
        <v>1</v>
      </c>
      <c r="L123" s="110">
        <v>1</v>
      </c>
      <c r="M123" s="135">
        <v>0</v>
      </c>
      <c r="N123" s="110">
        <v>0</v>
      </c>
      <c r="O123" s="135">
        <v>1</v>
      </c>
      <c r="P123" s="110">
        <v>40</v>
      </c>
      <c r="Q123" s="135">
        <v>0</v>
      </c>
      <c r="R123" s="110">
        <v>0</v>
      </c>
      <c r="S123" s="135">
        <v>1</v>
      </c>
      <c r="T123" s="110">
        <v>40</v>
      </c>
      <c r="U123" s="135">
        <v>0</v>
      </c>
      <c r="V123" s="110">
        <v>0</v>
      </c>
      <c r="W123" s="135">
        <v>0</v>
      </c>
      <c r="X123" s="110">
        <v>0</v>
      </c>
      <c r="Y123" s="135">
        <v>0</v>
      </c>
      <c r="Z123" s="110">
        <v>0</v>
      </c>
      <c r="AA123" s="135">
        <v>4</v>
      </c>
      <c r="AB123" s="110">
        <v>121</v>
      </c>
    </row>
    <row r="124" spans="2:28" ht="15.75" thickBot="1" x14ac:dyDescent="0.3">
      <c r="B124" s="133">
        <v>189</v>
      </c>
      <c r="C124" s="109">
        <v>0</v>
      </c>
      <c r="D124" s="110">
        <v>0</v>
      </c>
      <c r="E124" s="135">
        <v>0</v>
      </c>
      <c r="F124" s="110">
        <v>0</v>
      </c>
      <c r="G124" s="135">
        <v>0</v>
      </c>
      <c r="H124" s="110">
        <v>0</v>
      </c>
      <c r="I124" s="135">
        <v>2</v>
      </c>
      <c r="J124" s="110">
        <v>600</v>
      </c>
      <c r="K124" s="135">
        <v>0</v>
      </c>
      <c r="L124" s="110">
        <v>0</v>
      </c>
      <c r="M124" s="135">
        <v>0</v>
      </c>
      <c r="N124" s="110">
        <v>0</v>
      </c>
      <c r="O124" s="135">
        <v>1</v>
      </c>
      <c r="P124" s="110">
        <v>200</v>
      </c>
      <c r="Q124" s="135">
        <v>0</v>
      </c>
      <c r="R124" s="110">
        <v>0</v>
      </c>
      <c r="S124" s="135">
        <v>1</v>
      </c>
      <c r="T124" s="110">
        <v>1000</v>
      </c>
      <c r="U124" s="135">
        <v>0</v>
      </c>
      <c r="V124" s="110">
        <v>0</v>
      </c>
      <c r="W124" s="135">
        <v>0</v>
      </c>
      <c r="X124" s="110">
        <v>0</v>
      </c>
      <c r="Y124" s="135">
        <v>0</v>
      </c>
      <c r="Z124" s="110">
        <v>0</v>
      </c>
      <c r="AA124" s="135">
        <v>4</v>
      </c>
      <c r="AB124" s="110">
        <v>1800</v>
      </c>
    </row>
    <row r="125" spans="2:28" x14ac:dyDescent="0.25">
      <c r="B125" s="129">
        <v>369</v>
      </c>
      <c r="C125" s="109">
        <v>0</v>
      </c>
      <c r="D125" s="110">
        <v>0</v>
      </c>
      <c r="E125" s="135">
        <v>0</v>
      </c>
      <c r="F125" s="110">
        <v>0</v>
      </c>
      <c r="G125" s="135">
        <v>0</v>
      </c>
      <c r="H125" s="110">
        <v>0</v>
      </c>
      <c r="I125" s="135">
        <v>0</v>
      </c>
      <c r="J125" s="110">
        <v>0</v>
      </c>
      <c r="K125" s="135">
        <v>0</v>
      </c>
      <c r="L125" s="110">
        <v>0</v>
      </c>
      <c r="M125" s="135">
        <v>1</v>
      </c>
      <c r="N125" s="110">
        <v>160</v>
      </c>
      <c r="O125" s="135">
        <v>0</v>
      </c>
      <c r="P125" s="110">
        <v>0</v>
      </c>
      <c r="Q125" s="135">
        <v>2</v>
      </c>
      <c r="R125" s="110">
        <v>130</v>
      </c>
      <c r="S125" s="135">
        <v>1</v>
      </c>
      <c r="T125" s="110">
        <v>160</v>
      </c>
      <c r="U125" s="135">
        <v>0</v>
      </c>
      <c r="V125" s="110">
        <v>0</v>
      </c>
      <c r="W125" s="135">
        <v>0</v>
      </c>
      <c r="X125" s="110">
        <v>0</v>
      </c>
      <c r="Y125" s="135">
        <v>0</v>
      </c>
      <c r="Z125" s="110">
        <v>0</v>
      </c>
      <c r="AA125" s="135">
        <v>4</v>
      </c>
      <c r="AB125" s="110">
        <v>450</v>
      </c>
    </row>
    <row r="126" spans="2:28" ht="15.75" thickBot="1" x14ac:dyDescent="0.3">
      <c r="B126" s="133">
        <v>372</v>
      </c>
      <c r="C126" s="109">
        <v>0</v>
      </c>
      <c r="D126" s="110">
        <v>0</v>
      </c>
      <c r="E126" s="135">
        <v>0</v>
      </c>
      <c r="F126" s="110">
        <v>0</v>
      </c>
      <c r="G126" s="135">
        <v>0</v>
      </c>
      <c r="H126" s="110">
        <v>0</v>
      </c>
      <c r="I126" s="135">
        <v>0</v>
      </c>
      <c r="J126" s="110">
        <v>0</v>
      </c>
      <c r="K126" s="135">
        <v>0</v>
      </c>
      <c r="L126" s="110">
        <v>0</v>
      </c>
      <c r="M126" s="135">
        <v>1</v>
      </c>
      <c r="N126" s="110">
        <v>750</v>
      </c>
      <c r="O126" s="135">
        <v>2</v>
      </c>
      <c r="P126" s="110">
        <v>2100</v>
      </c>
      <c r="Q126" s="135">
        <v>0</v>
      </c>
      <c r="R126" s="110">
        <v>0</v>
      </c>
      <c r="S126" s="135">
        <v>1</v>
      </c>
      <c r="T126" s="110">
        <v>1100</v>
      </c>
      <c r="U126" s="135">
        <v>0</v>
      </c>
      <c r="V126" s="110">
        <v>0</v>
      </c>
      <c r="W126" s="135">
        <v>0</v>
      </c>
      <c r="X126" s="110">
        <v>0</v>
      </c>
      <c r="Y126" s="135">
        <v>0</v>
      </c>
      <c r="Z126" s="110">
        <v>0</v>
      </c>
      <c r="AA126" s="135">
        <v>4</v>
      </c>
      <c r="AB126" s="110">
        <v>3950</v>
      </c>
    </row>
    <row r="127" spans="2:28" ht="15.75" thickBot="1" x14ac:dyDescent="0.3">
      <c r="B127" s="121">
        <v>482</v>
      </c>
      <c r="C127" s="109">
        <v>0</v>
      </c>
      <c r="D127" s="110">
        <v>0</v>
      </c>
      <c r="E127" s="135">
        <v>0</v>
      </c>
      <c r="F127" s="110">
        <v>0</v>
      </c>
      <c r="G127" s="135">
        <v>0</v>
      </c>
      <c r="H127" s="110">
        <v>0</v>
      </c>
      <c r="I127" s="135">
        <v>1</v>
      </c>
      <c r="J127" s="110">
        <v>3</v>
      </c>
      <c r="K127" s="135">
        <v>0</v>
      </c>
      <c r="L127" s="110">
        <v>0</v>
      </c>
      <c r="M127" s="135">
        <v>1</v>
      </c>
      <c r="N127" s="110">
        <v>3</v>
      </c>
      <c r="O127" s="135">
        <v>1</v>
      </c>
      <c r="P127" s="110">
        <v>4</v>
      </c>
      <c r="Q127" s="135">
        <v>0</v>
      </c>
      <c r="R127" s="110">
        <v>0</v>
      </c>
      <c r="S127" s="135">
        <v>0</v>
      </c>
      <c r="T127" s="110">
        <v>0</v>
      </c>
      <c r="U127" s="135">
        <v>1</v>
      </c>
      <c r="V127" s="110">
        <v>4</v>
      </c>
      <c r="W127" s="135">
        <v>0</v>
      </c>
      <c r="X127" s="110">
        <v>0</v>
      </c>
      <c r="Y127" s="135">
        <v>0</v>
      </c>
      <c r="Z127" s="110">
        <v>0</v>
      </c>
      <c r="AA127" s="135">
        <v>4</v>
      </c>
      <c r="AB127" s="110">
        <v>14</v>
      </c>
    </row>
    <row r="128" spans="2:28" ht="15.75" thickBot="1" x14ac:dyDescent="0.3">
      <c r="B128" s="121">
        <v>1906</v>
      </c>
      <c r="C128" s="109">
        <v>0</v>
      </c>
      <c r="D128" s="110">
        <v>0</v>
      </c>
      <c r="E128" s="135">
        <v>0</v>
      </c>
      <c r="F128" s="110">
        <v>0</v>
      </c>
      <c r="G128" s="135">
        <v>0</v>
      </c>
      <c r="H128" s="110">
        <v>0</v>
      </c>
      <c r="I128" s="135">
        <v>2</v>
      </c>
      <c r="J128" s="110">
        <v>12</v>
      </c>
      <c r="K128" s="135">
        <v>0</v>
      </c>
      <c r="L128" s="110">
        <v>0</v>
      </c>
      <c r="M128" s="135">
        <v>1</v>
      </c>
      <c r="N128" s="110">
        <v>1</v>
      </c>
      <c r="O128" s="135">
        <v>0</v>
      </c>
      <c r="P128" s="110">
        <v>0</v>
      </c>
      <c r="Q128" s="135">
        <v>1</v>
      </c>
      <c r="R128" s="110">
        <v>12</v>
      </c>
      <c r="S128" s="135">
        <v>0</v>
      </c>
      <c r="T128" s="110">
        <v>0</v>
      </c>
      <c r="U128" s="135">
        <v>0</v>
      </c>
      <c r="V128" s="110">
        <v>0</v>
      </c>
      <c r="W128" s="135">
        <v>0</v>
      </c>
      <c r="X128" s="110">
        <v>0</v>
      </c>
      <c r="Y128" s="135">
        <v>0</v>
      </c>
      <c r="Z128" s="110">
        <v>0</v>
      </c>
      <c r="AA128" s="135">
        <v>4</v>
      </c>
      <c r="AB128" s="110">
        <v>25</v>
      </c>
    </row>
    <row r="129" spans="2:28" ht="15.75" thickBot="1" x14ac:dyDescent="0.3">
      <c r="B129" s="121">
        <v>3625</v>
      </c>
      <c r="C129" s="109">
        <v>0</v>
      </c>
      <c r="D129" s="110">
        <v>0</v>
      </c>
      <c r="E129" s="135">
        <v>0</v>
      </c>
      <c r="F129" s="110">
        <v>0</v>
      </c>
      <c r="G129" s="135">
        <v>0</v>
      </c>
      <c r="H129" s="110">
        <v>0</v>
      </c>
      <c r="I129" s="135">
        <v>1</v>
      </c>
      <c r="J129" s="110">
        <v>20</v>
      </c>
      <c r="K129" s="135">
        <v>1</v>
      </c>
      <c r="L129" s="110">
        <v>40</v>
      </c>
      <c r="M129" s="135">
        <v>0</v>
      </c>
      <c r="N129" s="110">
        <v>0</v>
      </c>
      <c r="O129" s="135">
        <v>1</v>
      </c>
      <c r="P129" s="110">
        <v>40</v>
      </c>
      <c r="Q129" s="135">
        <v>0</v>
      </c>
      <c r="R129" s="110">
        <v>0</v>
      </c>
      <c r="S129" s="135">
        <v>0</v>
      </c>
      <c r="T129" s="110">
        <v>0</v>
      </c>
      <c r="U129" s="135">
        <v>1</v>
      </c>
      <c r="V129" s="110">
        <v>20</v>
      </c>
      <c r="W129" s="135">
        <v>0</v>
      </c>
      <c r="X129" s="110">
        <v>0</v>
      </c>
      <c r="Y129" s="135">
        <v>0</v>
      </c>
      <c r="Z129" s="110">
        <v>0</v>
      </c>
      <c r="AA129" s="135">
        <v>4</v>
      </c>
      <c r="AB129" s="110">
        <v>120</v>
      </c>
    </row>
    <row r="130" spans="2:28" x14ac:dyDescent="0.25">
      <c r="B130" s="129">
        <v>2268</v>
      </c>
      <c r="C130" s="109">
        <v>0</v>
      </c>
      <c r="D130" s="110">
        <v>0</v>
      </c>
      <c r="E130" s="135">
        <v>0</v>
      </c>
      <c r="F130" s="110">
        <v>0</v>
      </c>
      <c r="G130" s="135">
        <v>0</v>
      </c>
      <c r="H130" s="110">
        <v>0</v>
      </c>
      <c r="I130" s="135">
        <v>0</v>
      </c>
      <c r="J130" s="110">
        <v>0</v>
      </c>
      <c r="K130" s="135">
        <v>0</v>
      </c>
      <c r="L130" s="110">
        <v>0</v>
      </c>
      <c r="M130" s="135">
        <v>1</v>
      </c>
      <c r="N130" s="110">
        <v>505</v>
      </c>
      <c r="O130" s="135">
        <v>1</v>
      </c>
      <c r="P130" s="110">
        <v>300</v>
      </c>
      <c r="Q130" s="135">
        <v>1</v>
      </c>
      <c r="R130" s="110">
        <v>200</v>
      </c>
      <c r="S130" s="135">
        <v>1</v>
      </c>
      <c r="T130" s="110">
        <v>520</v>
      </c>
      <c r="U130" s="135">
        <v>0</v>
      </c>
      <c r="V130" s="110">
        <v>0</v>
      </c>
      <c r="W130" s="135">
        <v>0</v>
      </c>
      <c r="X130" s="110">
        <v>0</v>
      </c>
      <c r="Y130" s="135">
        <v>0</v>
      </c>
      <c r="Z130" s="110">
        <v>0</v>
      </c>
      <c r="AA130" s="135">
        <v>4</v>
      </c>
      <c r="AB130" s="110">
        <v>1525</v>
      </c>
    </row>
    <row r="131" spans="2:28" x14ac:dyDescent="0.25">
      <c r="B131" s="130">
        <v>1435</v>
      </c>
      <c r="C131" s="109">
        <v>0</v>
      </c>
      <c r="D131" s="110">
        <v>0</v>
      </c>
      <c r="E131" s="135">
        <v>0</v>
      </c>
      <c r="F131" s="110">
        <v>0</v>
      </c>
      <c r="G131" s="135">
        <v>0</v>
      </c>
      <c r="H131" s="110">
        <v>0</v>
      </c>
      <c r="I131" s="135">
        <v>1</v>
      </c>
      <c r="J131" s="110">
        <v>30</v>
      </c>
      <c r="K131" s="135">
        <v>0</v>
      </c>
      <c r="L131" s="110">
        <v>0</v>
      </c>
      <c r="M131" s="135">
        <v>0</v>
      </c>
      <c r="N131" s="110">
        <v>0</v>
      </c>
      <c r="O131" s="135">
        <v>1</v>
      </c>
      <c r="P131" s="110">
        <v>20</v>
      </c>
      <c r="Q131" s="135">
        <v>0</v>
      </c>
      <c r="R131" s="110">
        <v>0</v>
      </c>
      <c r="S131" s="135">
        <v>2</v>
      </c>
      <c r="T131" s="110">
        <v>21</v>
      </c>
      <c r="U131" s="135">
        <v>0</v>
      </c>
      <c r="V131" s="110">
        <v>0</v>
      </c>
      <c r="W131" s="135">
        <v>0</v>
      </c>
      <c r="X131" s="110">
        <v>0</v>
      </c>
      <c r="Y131" s="135">
        <v>0</v>
      </c>
      <c r="Z131" s="110">
        <v>0</v>
      </c>
      <c r="AA131" s="135">
        <v>4</v>
      </c>
      <c r="AB131" s="110">
        <v>71</v>
      </c>
    </row>
    <row r="132" spans="2:28" x14ac:dyDescent="0.25">
      <c r="B132" s="131">
        <v>766</v>
      </c>
      <c r="C132" s="109">
        <v>0</v>
      </c>
      <c r="D132" s="110">
        <v>0</v>
      </c>
      <c r="E132" s="135">
        <v>0</v>
      </c>
      <c r="F132" s="110">
        <v>0</v>
      </c>
      <c r="G132" s="135">
        <v>0</v>
      </c>
      <c r="H132" s="110">
        <v>0</v>
      </c>
      <c r="I132" s="135">
        <v>0</v>
      </c>
      <c r="J132" s="110">
        <v>0</v>
      </c>
      <c r="K132" s="135">
        <v>0</v>
      </c>
      <c r="L132" s="110">
        <v>0</v>
      </c>
      <c r="M132" s="135">
        <v>1</v>
      </c>
      <c r="N132" s="110">
        <v>6</v>
      </c>
      <c r="O132" s="135">
        <v>0</v>
      </c>
      <c r="P132" s="110">
        <v>0</v>
      </c>
      <c r="Q132" s="135">
        <v>3</v>
      </c>
      <c r="R132" s="110">
        <v>18</v>
      </c>
      <c r="S132" s="135">
        <v>0</v>
      </c>
      <c r="T132" s="110">
        <v>0</v>
      </c>
      <c r="U132" s="135">
        <v>0</v>
      </c>
      <c r="V132" s="110">
        <v>0</v>
      </c>
      <c r="W132" s="135">
        <v>0</v>
      </c>
      <c r="X132" s="110">
        <v>0</v>
      </c>
      <c r="Y132" s="135">
        <v>0</v>
      </c>
      <c r="Z132" s="110">
        <v>0</v>
      </c>
      <c r="AA132" s="135">
        <v>4</v>
      </c>
      <c r="AB132" s="110">
        <v>24</v>
      </c>
    </row>
    <row r="133" spans="2:28" ht="15.75" thickBot="1" x14ac:dyDescent="0.3">
      <c r="B133" s="80">
        <v>676</v>
      </c>
      <c r="C133" s="109">
        <v>0</v>
      </c>
      <c r="D133" s="110">
        <v>0</v>
      </c>
      <c r="E133" s="135">
        <v>0</v>
      </c>
      <c r="F133" s="110">
        <v>0</v>
      </c>
      <c r="G133" s="135">
        <v>0</v>
      </c>
      <c r="H133" s="110">
        <v>0</v>
      </c>
      <c r="I133" s="135">
        <v>0</v>
      </c>
      <c r="J133" s="110">
        <v>0</v>
      </c>
      <c r="K133" s="135">
        <v>0</v>
      </c>
      <c r="L133" s="110">
        <v>0</v>
      </c>
      <c r="M133" s="135">
        <v>0</v>
      </c>
      <c r="N133" s="110">
        <v>0</v>
      </c>
      <c r="O133" s="135">
        <v>0</v>
      </c>
      <c r="P133" s="110">
        <v>0</v>
      </c>
      <c r="Q133" s="135">
        <v>1</v>
      </c>
      <c r="R133" s="110">
        <v>2</v>
      </c>
      <c r="S133" s="135">
        <v>2</v>
      </c>
      <c r="T133" s="110">
        <v>113</v>
      </c>
      <c r="U133" s="135">
        <v>1</v>
      </c>
      <c r="V133" s="110">
        <v>25</v>
      </c>
      <c r="W133" s="135">
        <v>0</v>
      </c>
      <c r="X133" s="110">
        <v>0</v>
      </c>
      <c r="Y133" s="135">
        <v>0</v>
      </c>
      <c r="Z133" s="110">
        <v>0</v>
      </c>
      <c r="AA133" s="135">
        <v>4</v>
      </c>
      <c r="AB133" s="110">
        <v>140</v>
      </c>
    </row>
    <row r="134" spans="2:28" x14ac:dyDescent="0.25">
      <c r="B134" s="129">
        <v>588</v>
      </c>
      <c r="C134" s="109">
        <v>0</v>
      </c>
      <c r="D134" s="110">
        <v>0</v>
      </c>
      <c r="E134" s="135">
        <v>0</v>
      </c>
      <c r="F134" s="110">
        <v>0</v>
      </c>
      <c r="G134" s="135">
        <v>0</v>
      </c>
      <c r="H134" s="110">
        <v>0</v>
      </c>
      <c r="I134" s="135">
        <v>1</v>
      </c>
      <c r="J134" s="110">
        <v>10</v>
      </c>
      <c r="K134" s="135">
        <v>0</v>
      </c>
      <c r="L134" s="110">
        <v>0</v>
      </c>
      <c r="M134" s="135">
        <v>0</v>
      </c>
      <c r="N134" s="110">
        <v>0</v>
      </c>
      <c r="O134" s="135">
        <v>2</v>
      </c>
      <c r="P134" s="110">
        <v>9</v>
      </c>
      <c r="Q134" s="135">
        <v>0</v>
      </c>
      <c r="R134" s="110">
        <v>0</v>
      </c>
      <c r="S134" s="135">
        <v>1</v>
      </c>
      <c r="T134" s="110">
        <v>10</v>
      </c>
      <c r="U134" s="135">
        <v>0</v>
      </c>
      <c r="V134" s="110">
        <v>0</v>
      </c>
      <c r="W134" s="135">
        <v>0</v>
      </c>
      <c r="X134" s="110">
        <v>0</v>
      </c>
      <c r="Y134" s="135">
        <v>0</v>
      </c>
      <c r="Z134" s="110">
        <v>0</v>
      </c>
      <c r="AA134" s="135">
        <v>4</v>
      </c>
      <c r="AB134" s="110">
        <v>29</v>
      </c>
    </row>
    <row r="135" spans="2:28" ht="15.75" thickBot="1" x14ac:dyDescent="0.3">
      <c r="B135" s="133">
        <v>681</v>
      </c>
      <c r="C135" s="109">
        <v>0</v>
      </c>
      <c r="D135" s="110">
        <v>0</v>
      </c>
      <c r="E135" s="135">
        <v>0</v>
      </c>
      <c r="F135" s="110">
        <v>0</v>
      </c>
      <c r="G135" s="135">
        <v>0</v>
      </c>
      <c r="H135" s="110">
        <v>0</v>
      </c>
      <c r="I135" s="135">
        <v>0</v>
      </c>
      <c r="J135" s="110">
        <v>0</v>
      </c>
      <c r="K135" s="135">
        <v>1</v>
      </c>
      <c r="L135" s="110">
        <v>10</v>
      </c>
      <c r="M135" s="135">
        <v>0</v>
      </c>
      <c r="N135" s="110">
        <v>0</v>
      </c>
      <c r="O135" s="135">
        <v>0</v>
      </c>
      <c r="P135" s="110">
        <v>0</v>
      </c>
      <c r="Q135" s="135">
        <v>2</v>
      </c>
      <c r="R135" s="110">
        <v>30</v>
      </c>
      <c r="S135" s="135">
        <v>1</v>
      </c>
      <c r="T135" s="110">
        <v>4</v>
      </c>
      <c r="U135" s="135">
        <v>0</v>
      </c>
      <c r="V135" s="110">
        <v>0</v>
      </c>
      <c r="W135" s="135">
        <v>0</v>
      </c>
      <c r="X135" s="110">
        <v>0</v>
      </c>
      <c r="Y135" s="135">
        <v>0</v>
      </c>
      <c r="Z135" s="110">
        <v>0</v>
      </c>
      <c r="AA135" s="135">
        <v>4</v>
      </c>
      <c r="AB135" s="110">
        <v>44</v>
      </c>
    </row>
    <row r="136" spans="2:28" ht="15.75" thickBot="1" x14ac:dyDescent="0.3">
      <c r="B136" s="121">
        <v>3634</v>
      </c>
      <c r="C136" s="109">
        <v>0</v>
      </c>
      <c r="D136" s="110">
        <v>0</v>
      </c>
      <c r="E136" s="135">
        <v>0</v>
      </c>
      <c r="F136" s="110">
        <v>0</v>
      </c>
      <c r="G136" s="135">
        <v>1</v>
      </c>
      <c r="H136" s="110">
        <v>60</v>
      </c>
      <c r="I136" s="135">
        <v>2</v>
      </c>
      <c r="J136" s="110">
        <v>84</v>
      </c>
      <c r="K136" s="135">
        <v>1</v>
      </c>
      <c r="L136" s="110">
        <v>10</v>
      </c>
      <c r="M136" s="135">
        <v>0</v>
      </c>
      <c r="N136" s="110">
        <v>0</v>
      </c>
      <c r="O136" s="135">
        <v>0</v>
      </c>
      <c r="P136" s="110">
        <v>0</v>
      </c>
      <c r="Q136" s="135">
        <v>0</v>
      </c>
      <c r="R136" s="110">
        <v>0</v>
      </c>
      <c r="S136" s="135">
        <v>0</v>
      </c>
      <c r="T136" s="110">
        <v>0</v>
      </c>
      <c r="U136" s="135">
        <v>0</v>
      </c>
      <c r="V136" s="110">
        <v>0</v>
      </c>
      <c r="W136" s="135">
        <v>0</v>
      </c>
      <c r="X136" s="110">
        <v>0</v>
      </c>
      <c r="Y136" s="135">
        <v>0</v>
      </c>
      <c r="Z136" s="110">
        <v>0</v>
      </c>
      <c r="AA136" s="135">
        <v>4</v>
      </c>
      <c r="AB136" s="110">
        <v>154</v>
      </c>
    </row>
    <row r="137" spans="2:28" ht="15.75" thickBot="1" x14ac:dyDescent="0.3">
      <c r="B137" s="121" t="s">
        <v>244</v>
      </c>
      <c r="C137" s="109">
        <v>0</v>
      </c>
      <c r="D137" s="110">
        <v>0</v>
      </c>
      <c r="E137" s="135">
        <v>0</v>
      </c>
      <c r="F137" s="110">
        <v>0</v>
      </c>
      <c r="G137" s="135">
        <v>0</v>
      </c>
      <c r="H137" s="110">
        <v>0</v>
      </c>
      <c r="I137" s="135">
        <v>0</v>
      </c>
      <c r="J137" s="110">
        <v>0</v>
      </c>
      <c r="K137" s="135">
        <v>0</v>
      </c>
      <c r="L137" s="110">
        <v>0</v>
      </c>
      <c r="M137" s="135">
        <v>0</v>
      </c>
      <c r="N137" s="110">
        <v>0</v>
      </c>
      <c r="O137" s="135">
        <v>1</v>
      </c>
      <c r="P137" s="110">
        <v>3</v>
      </c>
      <c r="Q137" s="135">
        <v>0</v>
      </c>
      <c r="R137" s="110">
        <v>0</v>
      </c>
      <c r="S137" s="135">
        <v>0</v>
      </c>
      <c r="T137" s="110">
        <v>0</v>
      </c>
      <c r="U137" s="135">
        <v>2</v>
      </c>
      <c r="V137" s="110">
        <v>2</v>
      </c>
      <c r="W137" s="135">
        <v>0</v>
      </c>
      <c r="X137" s="110">
        <v>0</v>
      </c>
      <c r="Y137" s="135">
        <v>0</v>
      </c>
      <c r="Z137" s="110">
        <v>0</v>
      </c>
      <c r="AA137" s="135">
        <v>3</v>
      </c>
      <c r="AB137" s="110">
        <v>5</v>
      </c>
    </row>
    <row r="138" spans="2:28" ht="15.75" thickBot="1" x14ac:dyDescent="0.3">
      <c r="B138" s="121">
        <v>7977</v>
      </c>
      <c r="C138" s="109">
        <v>0</v>
      </c>
      <c r="D138" s="110">
        <v>0</v>
      </c>
      <c r="E138" s="135">
        <v>0</v>
      </c>
      <c r="F138" s="110">
        <v>0</v>
      </c>
      <c r="G138" s="135">
        <v>0</v>
      </c>
      <c r="H138" s="110">
        <v>0</v>
      </c>
      <c r="I138" s="135">
        <v>0</v>
      </c>
      <c r="J138" s="110">
        <v>0</v>
      </c>
      <c r="K138" s="135">
        <v>0</v>
      </c>
      <c r="L138" s="110">
        <v>0</v>
      </c>
      <c r="M138" s="135">
        <v>0</v>
      </c>
      <c r="N138" s="110">
        <v>0</v>
      </c>
      <c r="O138" s="135">
        <v>2</v>
      </c>
      <c r="P138" s="110">
        <v>21</v>
      </c>
      <c r="Q138" s="135">
        <v>1</v>
      </c>
      <c r="R138" s="110">
        <v>2</v>
      </c>
      <c r="S138" s="135">
        <v>0</v>
      </c>
      <c r="T138" s="110">
        <v>0</v>
      </c>
      <c r="U138" s="135">
        <v>0</v>
      </c>
      <c r="V138" s="110">
        <v>0</v>
      </c>
      <c r="W138" s="135">
        <v>0</v>
      </c>
      <c r="X138" s="110">
        <v>0</v>
      </c>
      <c r="Y138" s="135">
        <v>0</v>
      </c>
      <c r="Z138" s="110">
        <v>0</v>
      </c>
      <c r="AA138" s="135">
        <v>3</v>
      </c>
      <c r="AB138" s="110">
        <v>23</v>
      </c>
    </row>
    <row r="139" spans="2:28" x14ac:dyDescent="0.25">
      <c r="B139" s="78">
        <v>8506</v>
      </c>
      <c r="C139" s="109">
        <v>0</v>
      </c>
      <c r="D139" s="110">
        <v>0</v>
      </c>
      <c r="E139" s="135">
        <v>0</v>
      </c>
      <c r="F139" s="110">
        <v>0</v>
      </c>
      <c r="G139" s="135">
        <v>0</v>
      </c>
      <c r="H139" s="110">
        <v>0</v>
      </c>
      <c r="I139" s="135">
        <v>0</v>
      </c>
      <c r="J139" s="110">
        <v>0</v>
      </c>
      <c r="K139" s="135">
        <v>1</v>
      </c>
      <c r="L139" s="110">
        <v>1</v>
      </c>
      <c r="M139" s="135">
        <v>0</v>
      </c>
      <c r="N139" s="110">
        <v>0</v>
      </c>
      <c r="O139" s="135">
        <v>1</v>
      </c>
      <c r="P139" s="110">
        <v>3</v>
      </c>
      <c r="Q139" s="135">
        <v>0</v>
      </c>
      <c r="R139" s="110">
        <v>0</v>
      </c>
      <c r="S139" s="135">
        <v>0</v>
      </c>
      <c r="T139" s="110">
        <v>0</v>
      </c>
      <c r="U139" s="135">
        <v>1</v>
      </c>
      <c r="V139" s="110">
        <v>4</v>
      </c>
      <c r="W139" s="135">
        <v>0</v>
      </c>
      <c r="X139" s="110">
        <v>0</v>
      </c>
      <c r="Y139" s="135">
        <v>0</v>
      </c>
      <c r="Z139" s="110">
        <v>0</v>
      </c>
      <c r="AA139" s="135">
        <v>3</v>
      </c>
      <c r="AB139" s="110">
        <v>8</v>
      </c>
    </row>
    <row r="140" spans="2:28" x14ac:dyDescent="0.25">
      <c r="B140" s="79">
        <v>8509</v>
      </c>
      <c r="C140" s="109">
        <v>0</v>
      </c>
      <c r="D140" s="110">
        <v>0</v>
      </c>
      <c r="E140" s="135">
        <v>0</v>
      </c>
      <c r="F140" s="110">
        <v>0</v>
      </c>
      <c r="G140" s="135">
        <v>0</v>
      </c>
      <c r="H140" s="110">
        <v>0</v>
      </c>
      <c r="I140" s="135">
        <v>0</v>
      </c>
      <c r="J140" s="110">
        <v>0</v>
      </c>
      <c r="K140" s="135">
        <v>2</v>
      </c>
      <c r="L140" s="110">
        <v>4</v>
      </c>
      <c r="M140" s="135">
        <v>0</v>
      </c>
      <c r="N140" s="110">
        <v>0</v>
      </c>
      <c r="O140" s="135">
        <v>0</v>
      </c>
      <c r="P140" s="110">
        <v>0</v>
      </c>
      <c r="Q140" s="135">
        <v>0</v>
      </c>
      <c r="R140" s="110">
        <v>0</v>
      </c>
      <c r="S140" s="135">
        <v>1</v>
      </c>
      <c r="T140" s="110">
        <v>6</v>
      </c>
      <c r="U140" s="135">
        <v>0</v>
      </c>
      <c r="V140" s="110">
        <v>0</v>
      </c>
      <c r="W140" s="135">
        <v>0</v>
      </c>
      <c r="X140" s="110">
        <v>0</v>
      </c>
      <c r="Y140" s="135">
        <v>0</v>
      </c>
      <c r="Z140" s="110">
        <v>0</v>
      </c>
      <c r="AA140" s="135">
        <v>3</v>
      </c>
      <c r="AB140" s="110">
        <v>10</v>
      </c>
    </row>
    <row r="141" spans="2:28" ht="15.75" thickBot="1" x14ac:dyDescent="0.3">
      <c r="B141" s="80" t="s">
        <v>539</v>
      </c>
      <c r="C141" s="109">
        <v>0</v>
      </c>
      <c r="D141" s="110">
        <v>0</v>
      </c>
      <c r="E141" s="135">
        <v>0</v>
      </c>
      <c r="F141" s="110">
        <v>0</v>
      </c>
      <c r="G141" s="135">
        <v>0</v>
      </c>
      <c r="H141" s="110">
        <v>0</v>
      </c>
      <c r="I141" s="135">
        <v>0</v>
      </c>
      <c r="J141" s="110">
        <v>0</v>
      </c>
      <c r="K141" s="135">
        <v>0</v>
      </c>
      <c r="L141" s="110">
        <v>0</v>
      </c>
      <c r="M141" s="135">
        <v>0</v>
      </c>
      <c r="N141" s="110">
        <v>0</v>
      </c>
      <c r="O141" s="135">
        <v>0</v>
      </c>
      <c r="P141" s="110">
        <v>0</v>
      </c>
      <c r="Q141" s="135">
        <v>1</v>
      </c>
      <c r="R141" s="110">
        <v>1</v>
      </c>
      <c r="S141" s="135">
        <v>1</v>
      </c>
      <c r="T141" s="110">
        <v>1</v>
      </c>
      <c r="U141" s="135">
        <v>1</v>
      </c>
      <c r="V141" s="110">
        <v>2</v>
      </c>
      <c r="W141" s="135">
        <v>0</v>
      </c>
      <c r="X141" s="110">
        <v>0</v>
      </c>
      <c r="Y141" s="135">
        <v>0</v>
      </c>
      <c r="Z141" s="110">
        <v>0</v>
      </c>
      <c r="AA141" s="135">
        <v>3</v>
      </c>
      <c r="AB141" s="110">
        <v>4</v>
      </c>
    </row>
    <row r="142" spans="2:28" x14ac:dyDescent="0.25">
      <c r="B142" s="129">
        <v>8686</v>
      </c>
      <c r="C142" s="109">
        <v>0</v>
      </c>
      <c r="D142" s="110">
        <v>0</v>
      </c>
      <c r="E142" s="135">
        <v>0</v>
      </c>
      <c r="F142" s="110">
        <v>0</v>
      </c>
      <c r="G142" s="135">
        <v>0</v>
      </c>
      <c r="H142" s="110">
        <v>0</v>
      </c>
      <c r="I142" s="135">
        <v>1</v>
      </c>
      <c r="J142" s="110">
        <v>6</v>
      </c>
      <c r="K142" s="135">
        <v>2</v>
      </c>
      <c r="L142" s="110">
        <v>24</v>
      </c>
      <c r="M142" s="135">
        <v>0</v>
      </c>
      <c r="N142" s="110">
        <v>0</v>
      </c>
      <c r="O142" s="135">
        <v>0</v>
      </c>
      <c r="P142" s="110">
        <v>0</v>
      </c>
      <c r="Q142" s="135">
        <v>0</v>
      </c>
      <c r="R142" s="110">
        <v>0</v>
      </c>
      <c r="S142" s="135">
        <v>0</v>
      </c>
      <c r="T142" s="110">
        <v>0</v>
      </c>
      <c r="U142" s="135">
        <v>0</v>
      </c>
      <c r="V142" s="110">
        <v>0</v>
      </c>
      <c r="W142" s="135">
        <v>0</v>
      </c>
      <c r="X142" s="110">
        <v>0</v>
      </c>
      <c r="Y142" s="135">
        <v>0</v>
      </c>
      <c r="Z142" s="110">
        <v>0</v>
      </c>
      <c r="AA142" s="135">
        <v>3</v>
      </c>
      <c r="AB142" s="110">
        <v>30</v>
      </c>
    </row>
    <row r="143" spans="2:28" x14ac:dyDescent="0.25">
      <c r="B143" s="130">
        <v>4340</v>
      </c>
      <c r="C143" s="109">
        <v>0</v>
      </c>
      <c r="D143" s="110">
        <v>0</v>
      </c>
      <c r="E143" s="135">
        <v>0</v>
      </c>
      <c r="F143" s="110">
        <v>0</v>
      </c>
      <c r="G143" s="135">
        <v>0</v>
      </c>
      <c r="H143" s="110">
        <v>0</v>
      </c>
      <c r="I143" s="135">
        <v>1</v>
      </c>
      <c r="J143" s="110">
        <v>1</v>
      </c>
      <c r="K143" s="135">
        <v>0</v>
      </c>
      <c r="L143" s="110">
        <v>0</v>
      </c>
      <c r="M143" s="135">
        <v>0</v>
      </c>
      <c r="N143" s="110">
        <v>0</v>
      </c>
      <c r="O143" s="135">
        <v>1</v>
      </c>
      <c r="P143" s="110">
        <v>12</v>
      </c>
      <c r="Q143" s="135">
        <v>0</v>
      </c>
      <c r="R143" s="110">
        <v>0</v>
      </c>
      <c r="S143" s="135">
        <v>1</v>
      </c>
      <c r="T143" s="110">
        <v>2</v>
      </c>
      <c r="U143" s="135">
        <v>0</v>
      </c>
      <c r="V143" s="110">
        <v>0</v>
      </c>
      <c r="W143" s="135">
        <v>0</v>
      </c>
      <c r="X143" s="110">
        <v>0</v>
      </c>
      <c r="Y143" s="135">
        <v>0</v>
      </c>
      <c r="Z143" s="110">
        <v>0</v>
      </c>
      <c r="AA143" s="135">
        <v>3</v>
      </c>
      <c r="AB143" s="110">
        <v>15</v>
      </c>
    </row>
    <row r="144" spans="2:28" ht="15.75" thickBot="1" x14ac:dyDescent="0.3">
      <c r="B144" s="133">
        <v>7177</v>
      </c>
      <c r="C144" s="109">
        <v>0</v>
      </c>
      <c r="D144" s="110">
        <v>0</v>
      </c>
      <c r="E144" s="135">
        <v>0</v>
      </c>
      <c r="F144" s="110">
        <v>0</v>
      </c>
      <c r="G144" s="135">
        <v>0</v>
      </c>
      <c r="H144" s="110">
        <v>0</v>
      </c>
      <c r="I144" s="135">
        <v>0</v>
      </c>
      <c r="J144" s="110">
        <v>0</v>
      </c>
      <c r="K144" s="135">
        <v>0</v>
      </c>
      <c r="L144" s="110">
        <v>0</v>
      </c>
      <c r="M144" s="135">
        <v>1</v>
      </c>
      <c r="N144" s="110">
        <v>240</v>
      </c>
      <c r="O144" s="135">
        <v>0</v>
      </c>
      <c r="P144" s="110">
        <v>0</v>
      </c>
      <c r="Q144" s="135">
        <v>0</v>
      </c>
      <c r="R144" s="110">
        <v>0</v>
      </c>
      <c r="S144" s="135">
        <v>2</v>
      </c>
      <c r="T144" s="110">
        <v>2000</v>
      </c>
      <c r="U144" s="135">
        <v>0</v>
      </c>
      <c r="V144" s="110">
        <v>0</v>
      </c>
      <c r="W144" s="135">
        <v>0</v>
      </c>
      <c r="X144" s="110">
        <v>0</v>
      </c>
      <c r="Y144" s="135">
        <v>0</v>
      </c>
      <c r="Z144" s="110">
        <v>0</v>
      </c>
      <c r="AA144" s="135">
        <v>3</v>
      </c>
      <c r="AB144" s="110">
        <v>2240</v>
      </c>
    </row>
    <row r="145" spans="2:28" x14ac:dyDescent="0.25">
      <c r="B145" s="129">
        <v>10709</v>
      </c>
      <c r="C145" s="109">
        <v>0</v>
      </c>
      <c r="D145" s="110">
        <v>0</v>
      </c>
      <c r="E145" s="135">
        <v>0</v>
      </c>
      <c r="F145" s="110">
        <v>0</v>
      </c>
      <c r="G145" s="135">
        <v>0</v>
      </c>
      <c r="H145" s="110">
        <v>0</v>
      </c>
      <c r="I145" s="135">
        <v>0</v>
      </c>
      <c r="J145" s="110">
        <v>0</v>
      </c>
      <c r="K145" s="135">
        <v>0</v>
      </c>
      <c r="L145" s="110">
        <v>0</v>
      </c>
      <c r="M145" s="135">
        <v>0</v>
      </c>
      <c r="N145" s="110">
        <v>0</v>
      </c>
      <c r="O145" s="135">
        <v>1</v>
      </c>
      <c r="P145" s="110">
        <v>5</v>
      </c>
      <c r="Q145" s="135">
        <v>1</v>
      </c>
      <c r="R145" s="110">
        <v>3</v>
      </c>
      <c r="S145" s="135">
        <v>0</v>
      </c>
      <c r="T145" s="110">
        <v>0</v>
      </c>
      <c r="U145" s="135">
        <v>1</v>
      </c>
      <c r="V145" s="110">
        <v>10</v>
      </c>
      <c r="W145" s="135">
        <v>0</v>
      </c>
      <c r="X145" s="110">
        <v>0</v>
      </c>
      <c r="Y145" s="135">
        <v>0</v>
      </c>
      <c r="Z145" s="110">
        <v>0</v>
      </c>
      <c r="AA145" s="135">
        <v>3</v>
      </c>
      <c r="AB145" s="110">
        <v>18</v>
      </c>
    </row>
    <row r="146" spans="2:28" x14ac:dyDescent="0.25">
      <c r="B146" s="130">
        <v>8823</v>
      </c>
      <c r="C146" s="109">
        <v>0</v>
      </c>
      <c r="D146" s="110">
        <v>0</v>
      </c>
      <c r="E146" s="135">
        <v>0</v>
      </c>
      <c r="F146" s="110">
        <v>0</v>
      </c>
      <c r="G146" s="135">
        <v>0</v>
      </c>
      <c r="H146" s="110">
        <v>0</v>
      </c>
      <c r="I146" s="135">
        <v>0</v>
      </c>
      <c r="J146" s="110">
        <v>0</v>
      </c>
      <c r="K146" s="135">
        <v>0</v>
      </c>
      <c r="L146" s="110">
        <v>0</v>
      </c>
      <c r="M146" s="135">
        <v>0</v>
      </c>
      <c r="N146" s="110">
        <v>0</v>
      </c>
      <c r="O146" s="135">
        <v>1</v>
      </c>
      <c r="P146" s="110">
        <v>8</v>
      </c>
      <c r="Q146" s="135">
        <v>1</v>
      </c>
      <c r="R146" s="110">
        <v>40</v>
      </c>
      <c r="S146" s="135">
        <v>0</v>
      </c>
      <c r="T146" s="110">
        <v>0</v>
      </c>
      <c r="U146" s="135">
        <v>1</v>
      </c>
      <c r="V146" s="110">
        <v>20</v>
      </c>
      <c r="W146" s="135">
        <v>0</v>
      </c>
      <c r="X146" s="110">
        <v>0</v>
      </c>
      <c r="Y146" s="135">
        <v>0</v>
      </c>
      <c r="Z146" s="110">
        <v>0</v>
      </c>
      <c r="AA146" s="135">
        <v>3</v>
      </c>
      <c r="AB146" s="110">
        <v>68</v>
      </c>
    </row>
    <row r="147" spans="2:28" ht="15.75" thickBot="1" x14ac:dyDescent="0.3">
      <c r="B147" s="133">
        <v>5729</v>
      </c>
      <c r="C147" s="109">
        <v>0</v>
      </c>
      <c r="D147" s="110">
        <v>0</v>
      </c>
      <c r="E147" s="135">
        <v>0</v>
      </c>
      <c r="F147" s="110">
        <v>0</v>
      </c>
      <c r="G147" s="135">
        <v>0</v>
      </c>
      <c r="H147" s="110">
        <v>0</v>
      </c>
      <c r="I147" s="135">
        <v>0</v>
      </c>
      <c r="J147" s="110">
        <v>0</v>
      </c>
      <c r="K147" s="135">
        <v>1</v>
      </c>
      <c r="L147" s="110">
        <v>3</v>
      </c>
      <c r="M147" s="135">
        <v>0</v>
      </c>
      <c r="N147" s="110">
        <v>0</v>
      </c>
      <c r="O147" s="135">
        <v>0</v>
      </c>
      <c r="P147" s="110">
        <v>0</v>
      </c>
      <c r="Q147" s="135">
        <v>1</v>
      </c>
      <c r="R147" s="110">
        <v>10</v>
      </c>
      <c r="S147" s="135">
        <v>0</v>
      </c>
      <c r="T147" s="110">
        <v>0</v>
      </c>
      <c r="U147" s="135">
        <v>1</v>
      </c>
      <c r="V147" s="110">
        <v>6</v>
      </c>
      <c r="W147" s="135">
        <v>0</v>
      </c>
      <c r="X147" s="110">
        <v>0</v>
      </c>
      <c r="Y147" s="135">
        <v>0</v>
      </c>
      <c r="Z147" s="110">
        <v>0</v>
      </c>
      <c r="AA147" s="135">
        <v>3</v>
      </c>
      <c r="AB147" s="110">
        <v>19</v>
      </c>
    </row>
    <row r="148" spans="2:28" ht="15.75" thickBot="1" x14ac:dyDescent="0.3">
      <c r="B148" s="121">
        <v>4893</v>
      </c>
      <c r="C148" s="109">
        <v>0</v>
      </c>
      <c r="D148" s="110">
        <v>0</v>
      </c>
      <c r="E148" s="135">
        <v>0</v>
      </c>
      <c r="F148" s="110">
        <v>0</v>
      </c>
      <c r="G148" s="135">
        <v>0</v>
      </c>
      <c r="H148" s="110">
        <v>0</v>
      </c>
      <c r="I148" s="135">
        <v>0</v>
      </c>
      <c r="J148" s="110">
        <v>0</v>
      </c>
      <c r="K148" s="135">
        <v>1</v>
      </c>
      <c r="L148" s="110">
        <v>2</v>
      </c>
      <c r="M148" s="135">
        <v>1</v>
      </c>
      <c r="N148" s="110">
        <v>3</v>
      </c>
      <c r="O148" s="135">
        <v>1</v>
      </c>
      <c r="P148" s="110">
        <v>3</v>
      </c>
      <c r="Q148" s="135">
        <v>0</v>
      </c>
      <c r="R148" s="110">
        <v>0</v>
      </c>
      <c r="S148" s="135">
        <v>0</v>
      </c>
      <c r="T148" s="110">
        <v>0</v>
      </c>
      <c r="U148" s="135">
        <v>0</v>
      </c>
      <c r="V148" s="110">
        <v>0</v>
      </c>
      <c r="W148" s="135">
        <v>0</v>
      </c>
      <c r="X148" s="110">
        <v>0</v>
      </c>
      <c r="Y148" s="135">
        <v>0</v>
      </c>
      <c r="Z148" s="110">
        <v>0</v>
      </c>
      <c r="AA148" s="135">
        <v>3</v>
      </c>
      <c r="AB148" s="110">
        <v>8</v>
      </c>
    </row>
    <row r="149" spans="2:28" ht="15.75" thickBot="1" x14ac:dyDescent="0.3">
      <c r="B149" s="121">
        <v>8007</v>
      </c>
      <c r="C149" s="109">
        <v>0</v>
      </c>
      <c r="D149" s="110">
        <v>0</v>
      </c>
      <c r="E149" s="135">
        <v>0</v>
      </c>
      <c r="F149" s="110">
        <v>0</v>
      </c>
      <c r="G149" s="135">
        <v>0</v>
      </c>
      <c r="H149" s="110">
        <v>0</v>
      </c>
      <c r="I149" s="135">
        <v>1</v>
      </c>
      <c r="J149" s="110">
        <v>1</v>
      </c>
      <c r="K149" s="135">
        <v>1</v>
      </c>
      <c r="L149" s="110">
        <v>2</v>
      </c>
      <c r="M149" s="135">
        <v>0</v>
      </c>
      <c r="N149" s="110">
        <v>0</v>
      </c>
      <c r="O149" s="135">
        <v>0</v>
      </c>
      <c r="P149" s="110">
        <v>0</v>
      </c>
      <c r="Q149" s="135">
        <v>0</v>
      </c>
      <c r="R149" s="110">
        <v>0</v>
      </c>
      <c r="S149" s="135">
        <v>0</v>
      </c>
      <c r="T149" s="110">
        <v>0</v>
      </c>
      <c r="U149" s="135">
        <v>1</v>
      </c>
      <c r="V149" s="110">
        <v>2</v>
      </c>
      <c r="W149" s="135">
        <v>0</v>
      </c>
      <c r="X149" s="110">
        <v>0</v>
      </c>
      <c r="Y149" s="135">
        <v>0</v>
      </c>
      <c r="Z149" s="110">
        <v>0</v>
      </c>
      <c r="AA149" s="135">
        <v>3</v>
      </c>
      <c r="AB149" s="110">
        <v>5</v>
      </c>
    </row>
    <row r="150" spans="2:28" ht="15.75" thickBot="1" x14ac:dyDescent="0.3">
      <c r="B150" s="121">
        <v>5087</v>
      </c>
      <c r="C150" s="109">
        <v>0</v>
      </c>
      <c r="D150" s="110">
        <v>0</v>
      </c>
      <c r="E150" s="135">
        <v>0</v>
      </c>
      <c r="F150" s="110">
        <v>0</v>
      </c>
      <c r="G150" s="135">
        <v>0</v>
      </c>
      <c r="H150" s="110">
        <v>0</v>
      </c>
      <c r="I150" s="135">
        <v>0</v>
      </c>
      <c r="J150" s="110">
        <v>0</v>
      </c>
      <c r="K150" s="135">
        <v>0</v>
      </c>
      <c r="L150" s="110">
        <v>0</v>
      </c>
      <c r="M150" s="135">
        <v>1</v>
      </c>
      <c r="N150" s="110">
        <v>141</v>
      </c>
      <c r="O150" s="135">
        <v>0</v>
      </c>
      <c r="P150" s="110">
        <v>0</v>
      </c>
      <c r="Q150" s="135">
        <v>0</v>
      </c>
      <c r="R150" s="110">
        <v>0</v>
      </c>
      <c r="S150" s="135">
        <v>2</v>
      </c>
      <c r="T150" s="110">
        <v>400</v>
      </c>
      <c r="U150" s="135">
        <v>0</v>
      </c>
      <c r="V150" s="110">
        <v>0</v>
      </c>
      <c r="W150" s="135">
        <v>0</v>
      </c>
      <c r="X150" s="110">
        <v>0</v>
      </c>
      <c r="Y150" s="135">
        <v>0</v>
      </c>
      <c r="Z150" s="110">
        <v>0</v>
      </c>
      <c r="AA150" s="135">
        <v>3</v>
      </c>
      <c r="AB150" s="110">
        <v>541</v>
      </c>
    </row>
    <row r="151" spans="2:28" x14ac:dyDescent="0.25">
      <c r="B151" s="129">
        <v>8061</v>
      </c>
      <c r="C151" s="109">
        <v>0</v>
      </c>
      <c r="D151" s="110">
        <v>0</v>
      </c>
      <c r="E151" s="135">
        <v>0</v>
      </c>
      <c r="F151" s="110">
        <v>0</v>
      </c>
      <c r="G151" s="135">
        <v>0</v>
      </c>
      <c r="H151" s="110">
        <v>0</v>
      </c>
      <c r="I151" s="135">
        <v>0</v>
      </c>
      <c r="J151" s="110">
        <v>0</v>
      </c>
      <c r="K151" s="135">
        <v>1</v>
      </c>
      <c r="L151" s="110">
        <v>2</v>
      </c>
      <c r="M151" s="135">
        <v>0</v>
      </c>
      <c r="N151" s="110">
        <v>0</v>
      </c>
      <c r="O151" s="135">
        <v>1</v>
      </c>
      <c r="P151" s="110">
        <v>3</v>
      </c>
      <c r="Q151" s="135">
        <v>0</v>
      </c>
      <c r="R151" s="110">
        <v>0</v>
      </c>
      <c r="S151" s="135">
        <v>0</v>
      </c>
      <c r="T151" s="110">
        <v>0</v>
      </c>
      <c r="U151" s="135">
        <v>1</v>
      </c>
      <c r="V151" s="110">
        <v>2</v>
      </c>
      <c r="W151" s="135">
        <v>0</v>
      </c>
      <c r="X151" s="110">
        <v>0</v>
      </c>
      <c r="Y151" s="135">
        <v>0</v>
      </c>
      <c r="Z151" s="110">
        <v>0</v>
      </c>
      <c r="AA151" s="135">
        <v>3</v>
      </c>
      <c r="AB151" s="110">
        <v>7</v>
      </c>
    </row>
    <row r="152" spans="2:28" ht="15.75" thickBot="1" x14ac:dyDescent="0.3">
      <c r="B152" s="133">
        <v>8844</v>
      </c>
      <c r="C152" s="109">
        <v>0</v>
      </c>
      <c r="D152" s="110">
        <v>0</v>
      </c>
      <c r="E152" s="135">
        <v>0</v>
      </c>
      <c r="F152" s="110">
        <v>0</v>
      </c>
      <c r="G152" s="135">
        <v>0</v>
      </c>
      <c r="H152" s="110">
        <v>0</v>
      </c>
      <c r="I152" s="135">
        <v>1</v>
      </c>
      <c r="J152" s="110">
        <v>5</v>
      </c>
      <c r="K152" s="135">
        <v>1</v>
      </c>
      <c r="L152" s="110">
        <v>10</v>
      </c>
      <c r="M152" s="135">
        <v>0</v>
      </c>
      <c r="N152" s="110">
        <v>0</v>
      </c>
      <c r="O152" s="135">
        <v>0</v>
      </c>
      <c r="P152" s="110">
        <v>0</v>
      </c>
      <c r="Q152" s="135">
        <v>0</v>
      </c>
      <c r="R152" s="110">
        <v>0</v>
      </c>
      <c r="S152" s="135">
        <v>0</v>
      </c>
      <c r="T152" s="110">
        <v>0</v>
      </c>
      <c r="U152" s="135">
        <v>1</v>
      </c>
      <c r="V152" s="110">
        <v>4</v>
      </c>
      <c r="W152" s="135">
        <v>0</v>
      </c>
      <c r="X152" s="110">
        <v>0</v>
      </c>
      <c r="Y152" s="135">
        <v>0</v>
      </c>
      <c r="Z152" s="110">
        <v>0</v>
      </c>
      <c r="AA152" s="135">
        <v>3</v>
      </c>
      <c r="AB152" s="110">
        <v>19</v>
      </c>
    </row>
    <row r="153" spans="2:28" x14ac:dyDescent="0.25">
      <c r="B153" s="78">
        <v>4520</v>
      </c>
      <c r="C153" s="109">
        <v>0</v>
      </c>
      <c r="D153" s="110">
        <v>0</v>
      </c>
      <c r="E153" s="135">
        <v>0</v>
      </c>
      <c r="F153" s="110">
        <v>0</v>
      </c>
      <c r="G153" s="135">
        <v>0</v>
      </c>
      <c r="H153" s="110">
        <v>0</v>
      </c>
      <c r="I153" s="135">
        <v>2</v>
      </c>
      <c r="J153" s="110">
        <v>145</v>
      </c>
      <c r="K153" s="135">
        <v>0</v>
      </c>
      <c r="L153" s="110">
        <v>0</v>
      </c>
      <c r="M153" s="135">
        <v>0</v>
      </c>
      <c r="N153" s="110">
        <v>0</v>
      </c>
      <c r="O153" s="135">
        <v>0</v>
      </c>
      <c r="P153" s="110">
        <v>0</v>
      </c>
      <c r="Q153" s="135">
        <v>0</v>
      </c>
      <c r="R153" s="110">
        <v>0</v>
      </c>
      <c r="S153" s="135">
        <v>0</v>
      </c>
      <c r="T153" s="110">
        <v>0</v>
      </c>
      <c r="U153" s="135">
        <v>1</v>
      </c>
      <c r="V153" s="110">
        <v>40</v>
      </c>
      <c r="W153" s="135">
        <v>0</v>
      </c>
      <c r="X153" s="110">
        <v>0</v>
      </c>
      <c r="Y153" s="135">
        <v>0</v>
      </c>
      <c r="Z153" s="110">
        <v>0</v>
      </c>
      <c r="AA153" s="135">
        <v>3</v>
      </c>
      <c r="AB153" s="110">
        <v>185</v>
      </c>
    </row>
    <row r="154" spans="2:28" ht="15.75" thickBot="1" x14ac:dyDescent="0.3">
      <c r="B154" s="80">
        <v>8921</v>
      </c>
      <c r="C154" s="109">
        <v>0</v>
      </c>
      <c r="D154" s="110">
        <v>0</v>
      </c>
      <c r="E154" s="135">
        <v>0</v>
      </c>
      <c r="F154" s="110">
        <v>0</v>
      </c>
      <c r="G154" s="135">
        <v>0</v>
      </c>
      <c r="H154" s="110">
        <v>0</v>
      </c>
      <c r="I154" s="135">
        <v>1</v>
      </c>
      <c r="J154" s="110">
        <v>36</v>
      </c>
      <c r="K154" s="135">
        <v>0</v>
      </c>
      <c r="L154" s="110">
        <v>0</v>
      </c>
      <c r="M154" s="135">
        <v>0</v>
      </c>
      <c r="N154" s="110">
        <v>0</v>
      </c>
      <c r="O154" s="135">
        <v>0</v>
      </c>
      <c r="P154" s="110">
        <v>0</v>
      </c>
      <c r="Q154" s="135">
        <v>1</v>
      </c>
      <c r="R154" s="110">
        <v>36</v>
      </c>
      <c r="S154" s="135">
        <v>1</v>
      </c>
      <c r="T154" s="110">
        <v>12</v>
      </c>
      <c r="U154" s="135">
        <v>0</v>
      </c>
      <c r="V154" s="110">
        <v>0</v>
      </c>
      <c r="W154" s="135">
        <v>0</v>
      </c>
      <c r="X154" s="110">
        <v>0</v>
      </c>
      <c r="Y154" s="135">
        <v>0</v>
      </c>
      <c r="Z154" s="110">
        <v>0</v>
      </c>
      <c r="AA154" s="135">
        <v>3</v>
      </c>
      <c r="AB154" s="110">
        <v>84</v>
      </c>
    </row>
    <row r="155" spans="2:28" ht="15.75" thickBot="1" x14ac:dyDescent="0.3">
      <c r="B155" s="121">
        <v>7932</v>
      </c>
      <c r="C155" s="109">
        <v>0</v>
      </c>
      <c r="D155" s="110">
        <v>0</v>
      </c>
      <c r="E155" s="135">
        <v>0</v>
      </c>
      <c r="F155" s="110">
        <v>0</v>
      </c>
      <c r="G155" s="135">
        <v>0</v>
      </c>
      <c r="H155" s="110">
        <v>0</v>
      </c>
      <c r="I155" s="135">
        <v>1</v>
      </c>
      <c r="J155" s="110">
        <v>10</v>
      </c>
      <c r="K155" s="135">
        <v>0</v>
      </c>
      <c r="L155" s="110">
        <v>0</v>
      </c>
      <c r="M155" s="135">
        <v>0</v>
      </c>
      <c r="N155" s="110">
        <v>0</v>
      </c>
      <c r="O155" s="135">
        <v>0</v>
      </c>
      <c r="P155" s="110">
        <v>0</v>
      </c>
      <c r="Q155" s="135">
        <v>0</v>
      </c>
      <c r="R155" s="110">
        <v>0</v>
      </c>
      <c r="S155" s="135">
        <v>0</v>
      </c>
      <c r="T155" s="110">
        <v>0</v>
      </c>
      <c r="U155" s="135">
        <v>2</v>
      </c>
      <c r="V155" s="110">
        <v>51</v>
      </c>
      <c r="W155" s="135">
        <v>0</v>
      </c>
      <c r="X155" s="110">
        <v>0</v>
      </c>
      <c r="Y155" s="135">
        <v>0</v>
      </c>
      <c r="Z155" s="110">
        <v>0</v>
      </c>
      <c r="AA155" s="135">
        <v>3</v>
      </c>
      <c r="AB155" s="110">
        <v>61</v>
      </c>
    </row>
    <row r="156" spans="2:28" ht="15.75" thickBot="1" x14ac:dyDescent="0.3">
      <c r="B156" s="121">
        <v>4280</v>
      </c>
      <c r="C156" s="109">
        <v>0</v>
      </c>
      <c r="D156" s="110">
        <v>0</v>
      </c>
      <c r="E156" s="135">
        <v>0</v>
      </c>
      <c r="F156" s="110">
        <v>0</v>
      </c>
      <c r="G156" s="135">
        <v>0</v>
      </c>
      <c r="H156" s="110">
        <v>0</v>
      </c>
      <c r="I156" s="135">
        <v>0</v>
      </c>
      <c r="J156" s="110">
        <v>0</v>
      </c>
      <c r="K156" s="135">
        <v>1</v>
      </c>
      <c r="L156" s="110">
        <v>1</v>
      </c>
      <c r="M156" s="135">
        <v>0</v>
      </c>
      <c r="N156" s="110">
        <v>0</v>
      </c>
      <c r="O156" s="135">
        <v>1</v>
      </c>
      <c r="P156" s="110">
        <v>1</v>
      </c>
      <c r="Q156" s="135">
        <v>1</v>
      </c>
      <c r="R156" s="110">
        <v>2</v>
      </c>
      <c r="S156" s="135">
        <v>0</v>
      </c>
      <c r="T156" s="110">
        <v>0</v>
      </c>
      <c r="U156" s="135">
        <v>0</v>
      </c>
      <c r="V156" s="110">
        <v>0</v>
      </c>
      <c r="W156" s="135">
        <v>0</v>
      </c>
      <c r="X156" s="110">
        <v>0</v>
      </c>
      <c r="Y156" s="135">
        <v>0</v>
      </c>
      <c r="Z156" s="110">
        <v>0</v>
      </c>
      <c r="AA156" s="135">
        <v>3</v>
      </c>
      <c r="AB156" s="110">
        <v>4</v>
      </c>
    </row>
    <row r="157" spans="2:28" ht="15.75" thickBot="1" x14ac:dyDescent="0.3">
      <c r="B157" s="121">
        <v>5728</v>
      </c>
      <c r="C157" s="109">
        <v>0</v>
      </c>
      <c r="D157" s="110">
        <v>0</v>
      </c>
      <c r="E157" s="135">
        <v>0</v>
      </c>
      <c r="F157" s="110">
        <v>0</v>
      </c>
      <c r="G157" s="135">
        <v>0</v>
      </c>
      <c r="H157" s="110">
        <v>0</v>
      </c>
      <c r="I157" s="135">
        <v>0</v>
      </c>
      <c r="J157" s="110">
        <v>0</v>
      </c>
      <c r="K157" s="135">
        <v>1</v>
      </c>
      <c r="L157" s="110">
        <v>10</v>
      </c>
      <c r="M157" s="135">
        <v>0</v>
      </c>
      <c r="N157" s="110">
        <v>0</v>
      </c>
      <c r="O157" s="135">
        <v>0</v>
      </c>
      <c r="P157" s="110">
        <v>0</v>
      </c>
      <c r="Q157" s="135">
        <v>1</v>
      </c>
      <c r="R157" s="110">
        <v>10</v>
      </c>
      <c r="S157" s="135">
        <v>0</v>
      </c>
      <c r="T157" s="110">
        <v>0</v>
      </c>
      <c r="U157" s="135">
        <v>1</v>
      </c>
      <c r="V157" s="110">
        <v>6</v>
      </c>
      <c r="W157" s="135">
        <v>0</v>
      </c>
      <c r="X157" s="110">
        <v>0</v>
      </c>
      <c r="Y157" s="135">
        <v>0</v>
      </c>
      <c r="Z157" s="110">
        <v>0</v>
      </c>
      <c r="AA157" s="135">
        <v>3</v>
      </c>
      <c r="AB157" s="110">
        <v>26</v>
      </c>
    </row>
    <row r="158" spans="2:28" x14ac:dyDescent="0.25">
      <c r="B158" s="129">
        <v>4922</v>
      </c>
      <c r="C158" s="109">
        <v>0</v>
      </c>
      <c r="D158" s="110">
        <v>0</v>
      </c>
      <c r="E158" s="135">
        <v>0</v>
      </c>
      <c r="F158" s="110">
        <v>0</v>
      </c>
      <c r="G158" s="135">
        <v>0</v>
      </c>
      <c r="H158" s="110">
        <v>0</v>
      </c>
      <c r="I158" s="135">
        <v>0</v>
      </c>
      <c r="J158" s="110">
        <v>0</v>
      </c>
      <c r="K158" s="135">
        <v>0</v>
      </c>
      <c r="L158" s="110">
        <v>0</v>
      </c>
      <c r="M158" s="135">
        <v>2</v>
      </c>
      <c r="N158" s="110">
        <v>200</v>
      </c>
      <c r="O158" s="135">
        <v>0</v>
      </c>
      <c r="P158" s="110">
        <v>0</v>
      </c>
      <c r="Q158" s="135">
        <v>1</v>
      </c>
      <c r="R158" s="110">
        <v>150</v>
      </c>
      <c r="S158" s="135">
        <v>0</v>
      </c>
      <c r="T158" s="110">
        <v>0</v>
      </c>
      <c r="U158" s="135">
        <v>0</v>
      </c>
      <c r="V158" s="110">
        <v>0</v>
      </c>
      <c r="W158" s="135">
        <v>0</v>
      </c>
      <c r="X158" s="110">
        <v>0</v>
      </c>
      <c r="Y158" s="135">
        <v>0</v>
      </c>
      <c r="Z158" s="110">
        <v>0</v>
      </c>
      <c r="AA158" s="135">
        <v>3</v>
      </c>
      <c r="AB158" s="110">
        <v>350</v>
      </c>
    </row>
    <row r="159" spans="2:28" ht="15.75" thickBot="1" x14ac:dyDescent="0.3">
      <c r="B159" s="133" t="s">
        <v>165</v>
      </c>
      <c r="C159" s="109">
        <v>0</v>
      </c>
      <c r="D159" s="110">
        <v>0</v>
      </c>
      <c r="E159" s="135">
        <v>0</v>
      </c>
      <c r="F159" s="110">
        <v>0</v>
      </c>
      <c r="G159" s="135">
        <v>0</v>
      </c>
      <c r="H159" s="110">
        <v>0</v>
      </c>
      <c r="I159" s="135">
        <v>0</v>
      </c>
      <c r="J159" s="110">
        <v>0</v>
      </c>
      <c r="K159" s="135">
        <v>1</v>
      </c>
      <c r="L159" s="110">
        <v>1</v>
      </c>
      <c r="M159" s="135">
        <v>0</v>
      </c>
      <c r="N159" s="110">
        <v>0</v>
      </c>
      <c r="O159" s="135">
        <v>0</v>
      </c>
      <c r="P159" s="110">
        <v>0</v>
      </c>
      <c r="Q159" s="135">
        <v>1</v>
      </c>
      <c r="R159" s="110">
        <v>2</v>
      </c>
      <c r="S159" s="135">
        <v>1</v>
      </c>
      <c r="T159" s="110">
        <v>2</v>
      </c>
      <c r="U159" s="135">
        <v>0</v>
      </c>
      <c r="V159" s="110">
        <v>0</v>
      </c>
      <c r="W159" s="135">
        <v>0</v>
      </c>
      <c r="X159" s="110">
        <v>0</v>
      </c>
      <c r="Y159" s="135">
        <v>0</v>
      </c>
      <c r="Z159" s="110">
        <v>0</v>
      </c>
      <c r="AA159" s="135">
        <v>3</v>
      </c>
      <c r="AB159" s="110">
        <v>5</v>
      </c>
    </row>
    <row r="160" spans="2:28" ht="15.75" thickBot="1" x14ac:dyDescent="0.3">
      <c r="B160" s="121">
        <v>5678</v>
      </c>
      <c r="C160" s="109">
        <v>0</v>
      </c>
      <c r="D160" s="110">
        <v>0</v>
      </c>
      <c r="E160" s="135">
        <v>0</v>
      </c>
      <c r="F160" s="110">
        <v>0</v>
      </c>
      <c r="G160" s="135">
        <v>0</v>
      </c>
      <c r="H160" s="110">
        <v>0</v>
      </c>
      <c r="I160" s="135">
        <v>0</v>
      </c>
      <c r="J160" s="110">
        <v>0</v>
      </c>
      <c r="K160" s="135">
        <v>1</v>
      </c>
      <c r="L160" s="110">
        <v>7</v>
      </c>
      <c r="M160" s="135">
        <v>1</v>
      </c>
      <c r="N160" s="110">
        <v>3</v>
      </c>
      <c r="O160" s="135">
        <v>0</v>
      </c>
      <c r="P160" s="110">
        <v>0</v>
      </c>
      <c r="Q160" s="135">
        <v>0</v>
      </c>
      <c r="R160" s="110">
        <v>0</v>
      </c>
      <c r="S160" s="135">
        <v>0</v>
      </c>
      <c r="T160" s="110">
        <v>0</v>
      </c>
      <c r="U160" s="135">
        <v>1</v>
      </c>
      <c r="V160" s="110">
        <v>100</v>
      </c>
      <c r="W160" s="135">
        <v>0</v>
      </c>
      <c r="X160" s="110">
        <v>0</v>
      </c>
      <c r="Y160" s="135">
        <v>0</v>
      </c>
      <c r="Z160" s="110">
        <v>0</v>
      </c>
      <c r="AA160" s="135">
        <v>3</v>
      </c>
      <c r="AB160" s="110">
        <v>110</v>
      </c>
    </row>
    <row r="161" spans="2:28" x14ac:dyDescent="0.25">
      <c r="B161" s="129" t="s">
        <v>17</v>
      </c>
      <c r="C161" s="109">
        <v>0</v>
      </c>
      <c r="D161" s="110">
        <v>0</v>
      </c>
      <c r="E161" s="135">
        <v>0</v>
      </c>
      <c r="F161" s="110">
        <v>0</v>
      </c>
      <c r="G161" s="135">
        <v>1</v>
      </c>
      <c r="H161" s="110">
        <v>1</v>
      </c>
      <c r="I161" s="135">
        <v>0</v>
      </c>
      <c r="J161" s="110">
        <v>0</v>
      </c>
      <c r="K161" s="135">
        <v>0</v>
      </c>
      <c r="L161" s="110">
        <v>0</v>
      </c>
      <c r="M161" s="135">
        <v>0</v>
      </c>
      <c r="N161" s="110">
        <v>0</v>
      </c>
      <c r="O161" s="135">
        <v>0</v>
      </c>
      <c r="P161" s="110">
        <v>0</v>
      </c>
      <c r="Q161" s="135">
        <v>0</v>
      </c>
      <c r="R161" s="110">
        <v>0</v>
      </c>
      <c r="S161" s="135">
        <v>2</v>
      </c>
      <c r="T161" s="110">
        <v>2</v>
      </c>
      <c r="U161" s="135">
        <v>0</v>
      </c>
      <c r="V161" s="110">
        <v>0</v>
      </c>
      <c r="W161" s="135">
        <v>0</v>
      </c>
      <c r="X161" s="110">
        <v>0</v>
      </c>
      <c r="Y161" s="135">
        <v>0</v>
      </c>
      <c r="Z161" s="110">
        <v>0</v>
      </c>
      <c r="AA161" s="135">
        <v>3</v>
      </c>
      <c r="AB161" s="110">
        <v>3</v>
      </c>
    </row>
    <row r="162" spans="2:28" ht="15.75" thickBot="1" x14ac:dyDescent="0.3">
      <c r="B162" s="133">
        <v>9527</v>
      </c>
      <c r="C162" s="109">
        <v>0</v>
      </c>
      <c r="D162" s="110">
        <v>0</v>
      </c>
      <c r="E162" s="135">
        <v>0</v>
      </c>
      <c r="F162" s="110">
        <v>0</v>
      </c>
      <c r="G162" s="135">
        <v>2</v>
      </c>
      <c r="H162" s="110">
        <v>60</v>
      </c>
      <c r="I162" s="135">
        <v>0</v>
      </c>
      <c r="J162" s="110">
        <v>0</v>
      </c>
      <c r="K162" s="135">
        <v>1</v>
      </c>
      <c r="L162" s="110">
        <v>23</v>
      </c>
      <c r="M162" s="135">
        <v>0</v>
      </c>
      <c r="N162" s="110">
        <v>0</v>
      </c>
      <c r="O162" s="135">
        <v>0</v>
      </c>
      <c r="P162" s="110">
        <v>0</v>
      </c>
      <c r="Q162" s="135">
        <v>0</v>
      </c>
      <c r="R162" s="110">
        <v>0</v>
      </c>
      <c r="S162" s="135">
        <v>0</v>
      </c>
      <c r="T162" s="110">
        <v>0</v>
      </c>
      <c r="U162" s="135">
        <v>0</v>
      </c>
      <c r="V162" s="110">
        <v>0</v>
      </c>
      <c r="W162" s="135">
        <v>0</v>
      </c>
      <c r="X162" s="110">
        <v>0</v>
      </c>
      <c r="Y162" s="135">
        <v>0</v>
      </c>
      <c r="Z162" s="110">
        <v>0</v>
      </c>
      <c r="AA162" s="135">
        <v>3</v>
      </c>
      <c r="AB162" s="110">
        <v>83</v>
      </c>
    </row>
    <row r="163" spans="2:28" x14ac:dyDescent="0.25">
      <c r="B163" s="78">
        <v>8002</v>
      </c>
      <c r="C163" s="109">
        <v>0</v>
      </c>
      <c r="D163" s="110">
        <v>0</v>
      </c>
      <c r="E163" s="135">
        <v>0</v>
      </c>
      <c r="F163" s="110">
        <v>0</v>
      </c>
      <c r="G163" s="135">
        <v>0</v>
      </c>
      <c r="H163" s="110">
        <v>0</v>
      </c>
      <c r="I163" s="135">
        <v>1</v>
      </c>
      <c r="J163" s="110">
        <v>1</v>
      </c>
      <c r="K163" s="135">
        <v>1</v>
      </c>
      <c r="L163" s="110">
        <v>1</v>
      </c>
      <c r="M163" s="135">
        <v>0</v>
      </c>
      <c r="N163" s="110">
        <v>0</v>
      </c>
      <c r="O163" s="135">
        <v>0</v>
      </c>
      <c r="P163" s="110">
        <v>0</v>
      </c>
      <c r="Q163" s="135">
        <v>0</v>
      </c>
      <c r="R163" s="110">
        <v>0</v>
      </c>
      <c r="S163" s="135">
        <v>0</v>
      </c>
      <c r="T163" s="110">
        <v>0</v>
      </c>
      <c r="U163" s="135">
        <v>1</v>
      </c>
      <c r="V163" s="110">
        <v>1</v>
      </c>
      <c r="W163" s="135">
        <v>0</v>
      </c>
      <c r="X163" s="110">
        <v>0</v>
      </c>
      <c r="Y163" s="135">
        <v>0</v>
      </c>
      <c r="Z163" s="110">
        <v>0</v>
      </c>
      <c r="AA163" s="135">
        <v>3</v>
      </c>
      <c r="AB163" s="110">
        <v>3</v>
      </c>
    </row>
    <row r="164" spans="2:28" x14ac:dyDescent="0.25">
      <c r="B164" s="132">
        <v>9695</v>
      </c>
      <c r="C164" s="109">
        <v>0</v>
      </c>
      <c r="D164" s="110">
        <v>0</v>
      </c>
      <c r="E164" s="135">
        <v>0</v>
      </c>
      <c r="F164" s="110">
        <v>0</v>
      </c>
      <c r="G164" s="135">
        <v>0</v>
      </c>
      <c r="H164" s="110">
        <v>0</v>
      </c>
      <c r="I164" s="135">
        <v>0</v>
      </c>
      <c r="J164" s="110">
        <v>0</v>
      </c>
      <c r="K164" s="135">
        <v>1</v>
      </c>
      <c r="L164" s="110">
        <v>1</v>
      </c>
      <c r="M164" s="135">
        <v>1</v>
      </c>
      <c r="N164" s="110">
        <v>3</v>
      </c>
      <c r="O164" s="135">
        <v>0</v>
      </c>
      <c r="P164" s="110">
        <v>0</v>
      </c>
      <c r="Q164" s="135">
        <v>0</v>
      </c>
      <c r="R164" s="110">
        <v>0</v>
      </c>
      <c r="S164" s="135">
        <v>0</v>
      </c>
      <c r="T164" s="110">
        <v>0</v>
      </c>
      <c r="U164" s="135">
        <v>1</v>
      </c>
      <c r="V164" s="110">
        <v>4</v>
      </c>
      <c r="W164" s="135">
        <v>0</v>
      </c>
      <c r="X164" s="110">
        <v>0</v>
      </c>
      <c r="Y164" s="135">
        <v>0</v>
      </c>
      <c r="Z164" s="110">
        <v>0</v>
      </c>
      <c r="AA164" s="135">
        <v>3</v>
      </c>
      <c r="AB164" s="110">
        <v>8</v>
      </c>
    </row>
    <row r="165" spans="2:28" x14ac:dyDescent="0.25">
      <c r="B165" s="130">
        <v>8011</v>
      </c>
      <c r="C165" s="109">
        <v>0</v>
      </c>
      <c r="D165" s="110">
        <v>0</v>
      </c>
      <c r="E165" s="135">
        <v>0</v>
      </c>
      <c r="F165" s="110">
        <v>0</v>
      </c>
      <c r="G165" s="135">
        <v>0</v>
      </c>
      <c r="H165" s="110">
        <v>0</v>
      </c>
      <c r="I165" s="135">
        <v>1</v>
      </c>
      <c r="J165" s="110">
        <v>2</v>
      </c>
      <c r="K165" s="135">
        <v>0</v>
      </c>
      <c r="L165" s="110">
        <v>0</v>
      </c>
      <c r="M165" s="135">
        <v>0</v>
      </c>
      <c r="N165" s="110">
        <v>0</v>
      </c>
      <c r="O165" s="135">
        <v>0</v>
      </c>
      <c r="P165" s="110">
        <v>0</v>
      </c>
      <c r="Q165" s="135">
        <v>0</v>
      </c>
      <c r="R165" s="110">
        <v>0</v>
      </c>
      <c r="S165" s="135">
        <v>1</v>
      </c>
      <c r="T165" s="110">
        <v>2</v>
      </c>
      <c r="U165" s="135">
        <v>1</v>
      </c>
      <c r="V165" s="110">
        <v>4</v>
      </c>
      <c r="W165" s="135">
        <v>0</v>
      </c>
      <c r="X165" s="110">
        <v>0</v>
      </c>
      <c r="Y165" s="135">
        <v>0</v>
      </c>
      <c r="Z165" s="110">
        <v>0</v>
      </c>
      <c r="AA165" s="135">
        <v>3</v>
      </c>
      <c r="AB165" s="110">
        <v>8</v>
      </c>
    </row>
    <row r="166" spans="2:28" x14ac:dyDescent="0.25">
      <c r="B166" s="130">
        <v>9738</v>
      </c>
      <c r="C166" s="109">
        <v>0</v>
      </c>
      <c r="D166" s="110">
        <v>0</v>
      </c>
      <c r="E166" s="135">
        <v>0</v>
      </c>
      <c r="F166" s="110">
        <v>0</v>
      </c>
      <c r="G166" s="135">
        <v>0</v>
      </c>
      <c r="H166" s="110">
        <v>0</v>
      </c>
      <c r="I166" s="135">
        <v>0</v>
      </c>
      <c r="J166" s="110">
        <v>0</v>
      </c>
      <c r="K166" s="135">
        <v>0</v>
      </c>
      <c r="L166" s="110">
        <v>0</v>
      </c>
      <c r="M166" s="135">
        <v>2</v>
      </c>
      <c r="N166" s="110">
        <v>380</v>
      </c>
      <c r="O166" s="135">
        <v>0</v>
      </c>
      <c r="P166" s="110">
        <v>0</v>
      </c>
      <c r="Q166" s="135">
        <v>0</v>
      </c>
      <c r="R166" s="110">
        <v>0</v>
      </c>
      <c r="S166" s="135">
        <v>0</v>
      </c>
      <c r="T166" s="110">
        <v>0</v>
      </c>
      <c r="U166" s="135">
        <v>1</v>
      </c>
      <c r="V166" s="110">
        <v>115</v>
      </c>
      <c r="W166" s="135">
        <v>0</v>
      </c>
      <c r="X166" s="110">
        <v>0</v>
      </c>
      <c r="Y166" s="135">
        <v>0</v>
      </c>
      <c r="Z166" s="110">
        <v>0</v>
      </c>
      <c r="AA166" s="135">
        <v>3</v>
      </c>
      <c r="AB166" s="110">
        <v>495</v>
      </c>
    </row>
    <row r="167" spans="2:28" ht="15.75" thickBot="1" x14ac:dyDescent="0.3">
      <c r="B167" s="133" t="s">
        <v>412</v>
      </c>
      <c r="C167" s="109">
        <v>0</v>
      </c>
      <c r="D167" s="110">
        <v>0</v>
      </c>
      <c r="E167" s="135">
        <v>0</v>
      </c>
      <c r="F167" s="110">
        <v>0</v>
      </c>
      <c r="G167" s="135">
        <v>0</v>
      </c>
      <c r="H167" s="110">
        <v>0</v>
      </c>
      <c r="I167" s="135">
        <v>0</v>
      </c>
      <c r="J167" s="110">
        <v>0</v>
      </c>
      <c r="K167" s="135">
        <v>1</v>
      </c>
      <c r="L167" s="110">
        <v>2</v>
      </c>
      <c r="M167" s="135">
        <v>0</v>
      </c>
      <c r="N167" s="110">
        <v>0</v>
      </c>
      <c r="O167" s="135">
        <v>0</v>
      </c>
      <c r="P167" s="110">
        <v>0</v>
      </c>
      <c r="Q167" s="135">
        <v>0</v>
      </c>
      <c r="R167" s="110">
        <v>0</v>
      </c>
      <c r="S167" s="135">
        <v>1</v>
      </c>
      <c r="T167" s="110">
        <v>1</v>
      </c>
      <c r="U167" s="135">
        <v>1</v>
      </c>
      <c r="V167" s="110">
        <v>1</v>
      </c>
      <c r="W167" s="135">
        <v>0</v>
      </c>
      <c r="X167" s="110">
        <v>0</v>
      </c>
      <c r="Y167" s="135">
        <v>0</v>
      </c>
      <c r="Z167" s="110">
        <v>0</v>
      </c>
      <c r="AA167" s="135">
        <v>3</v>
      </c>
      <c r="AB167" s="110">
        <v>4</v>
      </c>
    </row>
    <row r="168" spans="2:28" x14ac:dyDescent="0.25">
      <c r="B168" s="129">
        <v>4923</v>
      </c>
      <c r="C168" s="109">
        <v>0</v>
      </c>
      <c r="D168" s="110">
        <v>0</v>
      </c>
      <c r="E168" s="135">
        <v>0</v>
      </c>
      <c r="F168" s="110">
        <v>0</v>
      </c>
      <c r="G168" s="135">
        <v>0</v>
      </c>
      <c r="H168" s="110">
        <v>0</v>
      </c>
      <c r="I168" s="135">
        <v>0</v>
      </c>
      <c r="J168" s="110">
        <v>0</v>
      </c>
      <c r="K168" s="135">
        <v>1</v>
      </c>
      <c r="L168" s="110">
        <v>50</v>
      </c>
      <c r="M168" s="135">
        <v>1</v>
      </c>
      <c r="N168" s="110">
        <v>150</v>
      </c>
      <c r="O168" s="135">
        <v>0</v>
      </c>
      <c r="P168" s="110">
        <v>0</v>
      </c>
      <c r="Q168" s="135">
        <v>0</v>
      </c>
      <c r="R168" s="110">
        <v>0</v>
      </c>
      <c r="S168" s="135">
        <v>1</v>
      </c>
      <c r="T168" s="110">
        <v>4</v>
      </c>
      <c r="U168" s="135">
        <v>0</v>
      </c>
      <c r="V168" s="110">
        <v>0</v>
      </c>
      <c r="W168" s="135">
        <v>0</v>
      </c>
      <c r="X168" s="110">
        <v>0</v>
      </c>
      <c r="Y168" s="135">
        <v>0</v>
      </c>
      <c r="Z168" s="110">
        <v>0</v>
      </c>
      <c r="AA168" s="135">
        <v>3</v>
      </c>
      <c r="AB168" s="110">
        <v>204</v>
      </c>
    </row>
    <row r="169" spans="2:28" ht="15.75" thickBot="1" x14ac:dyDescent="0.3">
      <c r="B169" s="133">
        <v>7081</v>
      </c>
      <c r="C169" s="109">
        <v>0</v>
      </c>
      <c r="D169" s="110">
        <v>0</v>
      </c>
      <c r="E169" s="135">
        <v>0</v>
      </c>
      <c r="F169" s="110">
        <v>0</v>
      </c>
      <c r="G169" s="135">
        <v>0</v>
      </c>
      <c r="H169" s="110">
        <v>0</v>
      </c>
      <c r="I169" s="135">
        <v>0</v>
      </c>
      <c r="J169" s="110">
        <v>0</v>
      </c>
      <c r="K169" s="135">
        <v>1</v>
      </c>
      <c r="L169" s="110">
        <v>50</v>
      </c>
      <c r="M169" s="135">
        <v>1</v>
      </c>
      <c r="N169" s="110">
        <v>20</v>
      </c>
      <c r="O169" s="135">
        <v>0</v>
      </c>
      <c r="P169" s="110">
        <v>0</v>
      </c>
      <c r="Q169" s="135">
        <v>1</v>
      </c>
      <c r="R169" s="110">
        <v>1</v>
      </c>
      <c r="S169" s="135">
        <v>0</v>
      </c>
      <c r="T169" s="110">
        <v>0</v>
      </c>
      <c r="U169" s="135">
        <v>0</v>
      </c>
      <c r="V169" s="110">
        <v>0</v>
      </c>
      <c r="W169" s="135">
        <v>0</v>
      </c>
      <c r="X169" s="110">
        <v>0</v>
      </c>
      <c r="Y169" s="135">
        <v>0</v>
      </c>
      <c r="Z169" s="110">
        <v>0</v>
      </c>
      <c r="AA169" s="135">
        <v>3</v>
      </c>
      <c r="AB169" s="110">
        <v>71</v>
      </c>
    </row>
    <row r="170" spans="2:28" ht="15.75" thickBot="1" x14ac:dyDescent="0.3">
      <c r="B170" s="121">
        <v>10094</v>
      </c>
      <c r="C170" s="109">
        <v>0</v>
      </c>
      <c r="D170" s="110">
        <v>0</v>
      </c>
      <c r="E170" s="135">
        <v>0</v>
      </c>
      <c r="F170" s="110">
        <v>0</v>
      </c>
      <c r="G170" s="135">
        <v>0</v>
      </c>
      <c r="H170" s="110">
        <v>0</v>
      </c>
      <c r="I170" s="135">
        <v>0</v>
      </c>
      <c r="J170" s="110">
        <v>0</v>
      </c>
      <c r="K170" s="135">
        <v>1</v>
      </c>
      <c r="L170" s="110">
        <v>2</v>
      </c>
      <c r="M170" s="135">
        <v>0</v>
      </c>
      <c r="N170" s="110">
        <v>0</v>
      </c>
      <c r="O170" s="135">
        <v>1</v>
      </c>
      <c r="P170" s="110">
        <v>2</v>
      </c>
      <c r="Q170" s="135">
        <v>0</v>
      </c>
      <c r="R170" s="110">
        <v>0</v>
      </c>
      <c r="S170" s="135">
        <v>0</v>
      </c>
      <c r="T170" s="110">
        <v>0</v>
      </c>
      <c r="U170" s="135">
        <v>1</v>
      </c>
      <c r="V170" s="110">
        <v>2</v>
      </c>
      <c r="W170" s="135">
        <v>0</v>
      </c>
      <c r="X170" s="110">
        <v>0</v>
      </c>
      <c r="Y170" s="135">
        <v>0</v>
      </c>
      <c r="Z170" s="110">
        <v>0</v>
      </c>
      <c r="AA170" s="135">
        <v>3</v>
      </c>
      <c r="AB170" s="110">
        <v>6</v>
      </c>
    </row>
    <row r="171" spans="2:28" x14ac:dyDescent="0.25">
      <c r="B171" s="129">
        <v>4863</v>
      </c>
      <c r="C171" s="109">
        <v>0</v>
      </c>
      <c r="D171" s="110">
        <v>0</v>
      </c>
      <c r="E171" s="135">
        <v>0</v>
      </c>
      <c r="F171" s="110">
        <v>0</v>
      </c>
      <c r="G171" s="135">
        <v>1</v>
      </c>
      <c r="H171" s="110">
        <v>8</v>
      </c>
      <c r="I171" s="135">
        <v>0</v>
      </c>
      <c r="J171" s="110">
        <v>0</v>
      </c>
      <c r="K171" s="135">
        <v>0</v>
      </c>
      <c r="L171" s="110">
        <v>0</v>
      </c>
      <c r="M171" s="135">
        <v>1</v>
      </c>
      <c r="N171" s="110">
        <v>10</v>
      </c>
      <c r="O171" s="135">
        <v>0</v>
      </c>
      <c r="P171" s="110">
        <v>0</v>
      </c>
      <c r="Q171" s="135">
        <v>1</v>
      </c>
      <c r="R171" s="110">
        <v>10</v>
      </c>
      <c r="S171" s="135">
        <v>0</v>
      </c>
      <c r="T171" s="110">
        <v>0</v>
      </c>
      <c r="U171" s="135">
        <v>0</v>
      </c>
      <c r="V171" s="110">
        <v>0</v>
      </c>
      <c r="W171" s="135">
        <v>0</v>
      </c>
      <c r="X171" s="110">
        <v>0</v>
      </c>
      <c r="Y171" s="135">
        <v>0</v>
      </c>
      <c r="Z171" s="110">
        <v>0</v>
      </c>
      <c r="AA171" s="135">
        <v>3</v>
      </c>
      <c r="AB171" s="110">
        <v>28</v>
      </c>
    </row>
    <row r="172" spans="2:28" x14ac:dyDescent="0.25">
      <c r="B172" s="130">
        <v>7931</v>
      </c>
      <c r="C172" s="109">
        <v>0</v>
      </c>
      <c r="D172" s="110">
        <v>0</v>
      </c>
      <c r="E172" s="135">
        <v>0</v>
      </c>
      <c r="F172" s="110">
        <v>0</v>
      </c>
      <c r="G172" s="135">
        <v>0</v>
      </c>
      <c r="H172" s="110">
        <v>0</v>
      </c>
      <c r="I172" s="135">
        <v>0</v>
      </c>
      <c r="J172" s="110">
        <v>0</v>
      </c>
      <c r="K172" s="135">
        <v>0</v>
      </c>
      <c r="L172" s="110">
        <v>0</v>
      </c>
      <c r="M172" s="135">
        <v>1</v>
      </c>
      <c r="N172" s="110">
        <v>5</v>
      </c>
      <c r="O172" s="135">
        <v>0</v>
      </c>
      <c r="P172" s="110">
        <v>0</v>
      </c>
      <c r="Q172" s="135">
        <v>1</v>
      </c>
      <c r="R172" s="110">
        <v>40</v>
      </c>
      <c r="S172" s="135">
        <v>1</v>
      </c>
      <c r="T172" s="110">
        <v>10</v>
      </c>
      <c r="U172" s="135">
        <v>0</v>
      </c>
      <c r="V172" s="110">
        <v>0</v>
      </c>
      <c r="W172" s="135">
        <v>0</v>
      </c>
      <c r="X172" s="110">
        <v>0</v>
      </c>
      <c r="Y172" s="135">
        <v>0</v>
      </c>
      <c r="Z172" s="110">
        <v>0</v>
      </c>
      <c r="AA172" s="135">
        <v>3</v>
      </c>
      <c r="AB172" s="110">
        <v>55</v>
      </c>
    </row>
    <row r="173" spans="2:28" x14ac:dyDescent="0.25">
      <c r="B173" s="130" t="s">
        <v>163</v>
      </c>
      <c r="C173" s="109">
        <v>0</v>
      </c>
      <c r="D173" s="110">
        <v>0</v>
      </c>
      <c r="E173" s="135">
        <v>0</v>
      </c>
      <c r="F173" s="110">
        <v>0</v>
      </c>
      <c r="G173" s="135">
        <v>0</v>
      </c>
      <c r="H173" s="110">
        <v>0</v>
      </c>
      <c r="I173" s="135">
        <v>1</v>
      </c>
      <c r="J173" s="110">
        <v>3</v>
      </c>
      <c r="K173" s="135">
        <v>0</v>
      </c>
      <c r="L173" s="110">
        <v>0</v>
      </c>
      <c r="M173" s="135">
        <v>0</v>
      </c>
      <c r="N173" s="110">
        <v>0</v>
      </c>
      <c r="O173" s="135">
        <v>0</v>
      </c>
      <c r="P173" s="110">
        <v>0</v>
      </c>
      <c r="Q173" s="135">
        <v>0</v>
      </c>
      <c r="R173" s="110">
        <v>0</v>
      </c>
      <c r="S173" s="135">
        <v>2</v>
      </c>
      <c r="T173" s="110">
        <v>2</v>
      </c>
      <c r="U173" s="135">
        <v>0</v>
      </c>
      <c r="V173" s="110">
        <v>0</v>
      </c>
      <c r="W173" s="135">
        <v>0</v>
      </c>
      <c r="X173" s="110">
        <v>0</v>
      </c>
      <c r="Y173" s="135">
        <v>0</v>
      </c>
      <c r="Z173" s="110">
        <v>0</v>
      </c>
      <c r="AA173" s="135">
        <v>3</v>
      </c>
      <c r="AB173" s="110">
        <v>5</v>
      </c>
    </row>
    <row r="174" spans="2:28" x14ac:dyDescent="0.25">
      <c r="B174" s="130">
        <v>10195</v>
      </c>
      <c r="C174" s="109">
        <v>0</v>
      </c>
      <c r="D174" s="110">
        <v>0</v>
      </c>
      <c r="E174" s="135">
        <v>0</v>
      </c>
      <c r="F174" s="110">
        <v>0</v>
      </c>
      <c r="G174" s="135">
        <v>0</v>
      </c>
      <c r="H174" s="110">
        <v>0</v>
      </c>
      <c r="I174" s="135">
        <v>1</v>
      </c>
      <c r="J174" s="110">
        <v>2</v>
      </c>
      <c r="K174" s="135">
        <v>1</v>
      </c>
      <c r="L174" s="110">
        <v>5</v>
      </c>
      <c r="M174" s="135">
        <v>1</v>
      </c>
      <c r="N174" s="110">
        <v>5</v>
      </c>
      <c r="O174" s="135">
        <v>0</v>
      </c>
      <c r="P174" s="110">
        <v>0</v>
      </c>
      <c r="Q174" s="135">
        <v>0</v>
      </c>
      <c r="R174" s="110">
        <v>0</v>
      </c>
      <c r="S174" s="135">
        <v>0</v>
      </c>
      <c r="T174" s="110">
        <v>0</v>
      </c>
      <c r="U174" s="135">
        <v>0</v>
      </c>
      <c r="V174" s="110">
        <v>0</v>
      </c>
      <c r="W174" s="135">
        <v>0</v>
      </c>
      <c r="X174" s="110">
        <v>0</v>
      </c>
      <c r="Y174" s="135">
        <v>0</v>
      </c>
      <c r="Z174" s="110">
        <v>0</v>
      </c>
      <c r="AA174" s="135">
        <v>3</v>
      </c>
      <c r="AB174" s="110">
        <v>12</v>
      </c>
    </row>
    <row r="175" spans="2:28" x14ac:dyDescent="0.25">
      <c r="B175" s="130">
        <v>10196</v>
      </c>
      <c r="C175" s="109">
        <v>0</v>
      </c>
      <c r="D175" s="110">
        <v>0</v>
      </c>
      <c r="E175" s="135">
        <v>0</v>
      </c>
      <c r="F175" s="110">
        <v>0</v>
      </c>
      <c r="G175" s="135">
        <v>0</v>
      </c>
      <c r="H175" s="110">
        <v>0</v>
      </c>
      <c r="I175" s="135">
        <v>1</v>
      </c>
      <c r="J175" s="110">
        <v>2</v>
      </c>
      <c r="K175" s="135">
        <v>1</v>
      </c>
      <c r="L175" s="110">
        <v>5</v>
      </c>
      <c r="M175" s="135">
        <v>1</v>
      </c>
      <c r="N175" s="110">
        <v>6</v>
      </c>
      <c r="O175" s="135">
        <v>0</v>
      </c>
      <c r="P175" s="110">
        <v>0</v>
      </c>
      <c r="Q175" s="135">
        <v>0</v>
      </c>
      <c r="R175" s="110">
        <v>0</v>
      </c>
      <c r="S175" s="135">
        <v>0</v>
      </c>
      <c r="T175" s="110">
        <v>0</v>
      </c>
      <c r="U175" s="135">
        <v>0</v>
      </c>
      <c r="V175" s="110">
        <v>0</v>
      </c>
      <c r="W175" s="135">
        <v>0</v>
      </c>
      <c r="X175" s="110">
        <v>0</v>
      </c>
      <c r="Y175" s="135">
        <v>0</v>
      </c>
      <c r="Z175" s="110">
        <v>0</v>
      </c>
      <c r="AA175" s="135">
        <v>3</v>
      </c>
      <c r="AB175" s="110">
        <v>13</v>
      </c>
    </row>
    <row r="176" spans="2:28" ht="15.75" thickBot="1" x14ac:dyDescent="0.3">
      <c r="B176" s="133" t="s">
        <v>181</v>
      </c>
      <c r="C176" s="109">
        <v>0</v>
      </c>
      <c r="D176" s="110">
        <v>0</v>
      </c>
      <c r="E176" s="135">
        <v>0</v>
      </c>
      <c r="F176" s="110">
        <v>0</v>
      </c>
      <c r="G176" s="135">
        <v>1</v>
      </c>
      <c r="H176" s="110">
        <v>1</v>
      </c>
      <c r="I176" s="135">
        <v>0</v>
      </c>
      <c r="J176" s="110">
        <v>0</v>
      </c>
      <c r="K176" s="135">
        <v>0</v>
      </c>
      <c r="L176" s="110">
        <v>0</v>
      </c>
      <c r="M176" s="135">
        <v>0</v>
      </c>
      <c r="N176" s="110">
        <v>0</v>
      </c>
      <c r="O176" s="135">
        <v>1</v>
      </c>
      <c r="P176" s="110">
        <v>1</v>
      </c>
      <c r="Q176" s="135">
        <v>1</v>
      </c>
      <c r="R176" s="110">
        <v>2</v>
      </c>
      <c r="S176" s="135">
        <v>0</v>
      </c>
      <c r="T176" s="110">
        <v>0</v>
      </c>
      <c r="U176" s="135">
        <v>0</v>
      </c>
      <c r="V176" s="110">
        <v>0</v>
      </c>
      <c r="W176" s="135">
        <v>0</v>
      </c>
      <c r="X176" s="110">
        <v>0</v>
      </c>
      <c r="Y176" s="135">
        <v>0</v>
      </c>
      <c r="Z176" s="110">
        <v>0</v>
      </c>
      <c r="AA176" s="135">
        <v>3</v>
      </c>
      <c r="AB176" s="110">
        <v>4</v>
      </c>
    </row>
    <row r="177" spans="2:28" ht="15.75" thickBot="1" x14ac:dyDescent="0.3">
      <c r="B177" s="121">
        <v>7998</v>
      </c>
      <c r="C177" s="109">
        <v>0</v>
      </c>
      <c r="D177" s="110">
        <v>0</v>
      </c>
      <c r="E177" s="135">
        <v>0</v>
      </c>
      <c r="F177" s="110">
        <v>0</v>
      </c>
      <c r="G177" s="135">
        <v>0</v>
      </c>
      <c r="H177" s="110">
        <v>0</v>
      </c>
      <c r="I177" s="135">
        <v>0</v>
      </c>
      <c r="J177" s="110">
        <v>0</v>
      </c>
      <c r="K177" s="135">
        <v>0</v>
      </c>
      <c r="L177" s="110">
        <v>0</v>
      </c>
      <c r="M177" s="135">
        <v>1</v>
      </c>
      <c r="N177" s="110">
        <v>120</v>
      </c>
      <c r="O177" s="135">
        <v>1</v>
      </c>
      <c r="P177" s="110">
        <v>1</v>
      </c>
      <c r="Q177" s="135">
        <v>0</v>
      </c>
      <c r="R177" s="110">
        <v>0</v>
      </c>
      <c r="S177" s="135">
        <v>0</v>
      </c>
      <c r="T177" s="110">
        <v>0</v>
      </c>
      <c r="U177" s="135">
        <v>1</v>
      </c>
      <c r="V177" s="110">
        <v>120</v>
      </c>
      <c r="W177" s="135">
        <v>0</v>
      </c>
      <c r="X177" s="110">
        <v>0</v>
      </c>
      <c r="Y177" s="135">
        <v>0</v>
      </c>
      <c r="Z177" s="110">
        <v>0</v>
      </c>
      <c r="AA177" s="135">
        <v>3</v>
      </c>
      <c r="AB177" s="110">
        <v>241</v>
      </c>
    </row>
    <row r="178" spans="2:28" x14ac:dyDescent="0.25">
      <c r="B178" s="129">
        <v>8062</v>
      </c>
      <c r="C178" s="109">
        <v>0</v>
      </c>
      <c r="D178" s="110">
        <v>0</v>
      </c>
      <c r="E178" s="135">
        <v>0</v>
      </c>
      <c r="F178" s="110">
        <v>0</v>
      </c>
      <c r="G178" s="135">
        <v>0</v>
      </c>
      <c r="H178" s="110">
        <v>0</v>
      </c>
      <c r="I178" s="135">
        <v>0</v>
      </c>
      <c r="J178" s="110">
        <v>0</v>
      </c>
      <c r="K178" s="135">
        <v>1</v>
      </c>
      <c r="L178" s="110">
        <v>1</v>
      </c>
      <c r="M178" s="135">
        <v>2</v>
      </c>
      <c r="N178" s="110">
        <v>5</v>
      </c>
      <c r="O178" s="135">
        <v>0</v>
      </c>
      <c r="P178" s="110">
        <v>0</v>
      </c>
      <c r="Q178" s="135">
        <v>0</v>
      </c>
      <c r="R178" s="110">
        <v>0</v>
      </c>
      <c r="S178" s="135">
        <v>0</v>
      </c>
      <c r="T178" s="110">
        <v>0</v>
      </c>
      <c r="U178" s="135">
        <v>0</v>
      </c>
      <c r="V178" s="110">
        <v>0</v>
      </c>
      <c r="W178" s="135">
        <v>0</v>
      </c>
      <c r="X178" s="110">
        <v>0</v>
      </c>
      <c r="Y178" s="135">
        <v>0</v>
      </c>
      <c r="Z178" s="110">
        <v>0</v>
      </c>
      <c r="AA178" s="135">
        <v>3</v>
      </c>
      <c r="AB178" s="110">
        <v>6</v>
      </c>
    </row>
    <row r="179" spans="2:28" ht="15.75" thickBot="1" x14ac:dyDescent="0.3">
      <c r="B179" s="133">
        <v>792</v>
      </c>
      <c r="C179" s="109">
        <v>0</v>
      </c>
      <c r="D179" s="110">
        <v>0</v>
      </c>
      <c r="E179" s="135">
        <v>0</v>
      </c>
      <c r="F179" s="110">
        <v>0</v>
      </c>
      <c r="G179" s="135">
        <v>0</v>
      </c>
      <c r="H179" s="110">
        <v>0</v>
      </c>
      <c r="I179" s="135">
        <v>0</v>
      </c>
      <c r="J179" s="110">
        <v>0</v>
      </c>
      <c r="K179" s="135">
        <v>1</v>
      </c>
      <c r="L179" s="110">
        <v>5</v>
      </c>
      <c r="M179" s="135">
        <v>0</v>
      </c>
      <c r="N179" s="110">
        <v>0</v>
      </c>
      <c r="O179" s="135">
        <v>2</v>
      </c>
      <c r="P179" s="110">
        <v>13</v>
      </c>
      <c r="Q179" s="135">
        <v>0</v>
      </c>
      <c r="R179" s="110">
        <v>0</v>
      </c>
      <c r="S179" s="135">
        <v>0</v>
      </c>
      <c r="T179" s="110">
        <v>0</v>
      </c>
      <c r="U179" s="135">
        <v>0</v>
      </c>
      <c r="V179" s="110">
        <v>0</v>
      </c>
      <c r="W179" s="135">
        <v>0</v>
      </c>
      <c r="X179" s="110">
        <v>0</v>
      </c>
      <c r="Y179" s="135">
        <v>0</v>
      </c>
      <c r="Z179" s="110">
        <v>0</v>
      </c>
      <c r="AA179" s="135">
        <v>3</v>
      </c>
      <c r="AB179" s="110">
        <v>18</v>
      </c>
    </row>
    <row r="180" spans="2:28" x14ac:dyDescent="0.25">
      <c r="B180" s="78">
        <v>1470</v>
      </c>
      <c r="C180" s="109">
        <v>0</v>
      </c>
      <c r="D180" s="110">
        <v>0</v>
      </c>
      <c r="E180" s="135">
        <v>0</v>
      </c>
      <c r="F180" s="110">
        <v>0</v>
      </c>
      <c r="G180" s="135">
        <v>0</v>
      </c>
      <c r="H180" s="110">
        <v>0</v>
      </c>
      <c r="I180" s="135">
        <v>0</v>
      </c>
      <c r="J180" s="110">
        <v>0</v>
      </c>
      <c r="K180" s="135">
        <v>0</v>
      </c>
      <c r="L180" s="110">
        <v>0</v>
      </c>
      <c r="M180" s="135">
        <v>0</v>
      </c>
      <c r="N180" s="110">
        <v>0</v>
      </c>
      <c r="O180" s="135">
        <v>1</v>
      </c>
      <c r="P180" s="110">
        <v>10</v>
      </c>
      <c r="Q180" s="135">
        <v>2</v>
      </c>
      <c r="R180" s="110">
        <v>5</v>
      </c>
      <c r="S180" s="135">
        <v>0</v>
      </c>
      <c r="T180" s="110">
        <v>0</v>
      </c>
      <c r="U180" s="135">
        <v>0</v>
      </c>
      <c r="V180" s="110">
        <v>0</v>
      </c>
      <c r="W180" s="135">
        <v>0</v>
      </c>
      <c r="X180" s="110">
        <v>0</v>
      </c>
      <c r="Y180" s="135">
        <v>0</v>
      </c>
      <c r="Z180" s="110">
        <v>0</v>
      </c>
      <c r="AA180" s="135">
        <v>3</v>
      </c>
      <c r="AB180" s="110">
        <v>15</v>
      </c>
    </row>
    <row r="181" spans="2:28" ht="15.75" thickBot="1" x14ac:dyDescent="0.3">
      <c r="B181" s="80">
        <v>615</v>
      </c>
      <c r="C181" s="109">
        <v>0</v>
      </c>
      <c r="D181" s="110">
        <v>0</v>
      </c>
      <c r="E181" s="135">
        <v>0</v>
      </c>
      <c r="F181" s="110">
        <v>0</v>
      </c>
      <c r="G181" s="135">
        <v>0</v>
      </c>
      <c r="H181" s="110">
        <v>0</v>
      </c>
      <c r="I181" s="135">
        <v>1</v>
      </c>
      <c r="J181" s="110">
        <v>3</v>
      </c>
      <c r="K181" s="135">
        <v>1</v>
      </c>
      <c r="L181" s="110">
        <v>15</v>
      </c>
      <c r="M181" s="135">
        <v>0</v>
      </c>
      <c r="N181" s="110">
        <v>0</v>
      </c>
      <c r="O181" s="135">
        <v>0</v>
      </c>
      <c r="P181" s="110">
        <v>0</v>
      </c>
      <c r="Q181" s="135">
        <v>0</v>
      </c>
      <c r="R181" s="110">
        <v>0</v>
      </c>
      <c r="S181" s="135">
        <v>0</v>
      </c>
      <c r="T181" s="110">
        <v>0</v>
      </c>
      <c r="U181" s="135">
        <v>1</v>
      </c>
      <c r="V181" s="110">
        <v>15</v>
      </c>
      <c r="W181" s="135">
        <v>0</v>
      </c>
      <c r="X181" s="110">
        <v>0</v>
      </c>
      <c r="Y181" s="135">
        <v>0</v>
      </c>
      <c r="Z181" s="110">
        <v>0</v>
      </c>
      <c r="AA181" s="135">
        <v>3</v>
      </c>
      <c r="AB181" s="110">
        <v>33</v>
      </c>
    </row>
    <row r="182" spans="2:28" x14ac:dyDescent="0.25">
      <c r="B182" s="129">
        <v>80</v>
      </c>
      <c r="C182" s="109">
        <v>0</v>
      </c>
      <c r="D182" s="110">
        <v>0</v>
      </c>
      <c r="E182" s="135">
        <v>0</v>
      </c>
      <c r="F182" s="110">
        <v>0</v>
      </c>
      <c r="G182" s="135">
        <v>0</v>
      </c>
      <c r="H182" s="110">
        <v>0</v>
      </c>
      <c r="I182" s="135">
        <v>0</v>
      </c>
      <c r="J182" s="110">
        <v>0</v>
      </c>
      <c r="K182" s="135">
        <v>0</v>
      </c>
      <c r="L182" s="110">
        <v>0</v>
      </c>
      <c r="M182" s="135">
        <v>1</v>
      </c>
      <c r="N182" s="110">
        <v>460</v>
      </c>
      <c r="O182" s="135">
        <v>0</v>
      </c>
      <c r="P182" s="110">
        <v>0</v>
      </c>
      <c r="Q182" s="135">
        <v>0</v>
      </c>
      <c r="R182" s="110">
        <v>0</v>
      </c>
      <c r="S182" s="135">
        <v>2</v>
      </c>
      <c r="T182" s="110">
        <v>400</v>
      </c>
      <c r="U182" s="135">
        <v>0</v>
      </c>
      <c r="V182" s="110">
        <v>0</v>
      </c>
      <c r="W182" s="135">
        <v>0</v>
      </c>
      <c r="X182" s="110">
        <v>0</v>
      </c>
      <c r="Y182" s="135">
        <v>0</v>
      </c>
      <c r="Z182" s="110">
        <v>0</v>
      </c>
      <c r="AA182" s="135">
        <v>3</v>
      </c>
      <c r="AB182" s="110">
        <v>860</v>
      </c>
    </row>
    <row r="183" spans="2:28" x14ac:dyDescent="0.25">
      <c r="B183" s="130">
        <v>174</v>
      </c>
      <c r="C183" s="109">
        <v>0</v>
      </c>
      <c r="D183" s="110">
        <v>0</v>
      </c>
      <c r="E183" s="135">
        <v>0</v>
      </c>
      <c r="F183" s="110">
        <v>0</v>
      </c>
      <c r="G183" s="135">
        <v>0</v>
      </c>
      <c r="H183" s="110">
        <v>0</v>
      </c>
      <c r="I183" s="135">
        <v>0</v>
      </c>
      <c r="J183" s="110">
        <v>0</v>
      </c>
      <c r="K183" s="135">
        <v>0</v>
      </c>
      <c r="L183" s="110">
        <v>0</v>
      </c>
      <c r="M183" s="135">
        <v>1</v>
      </c>
      <c r="N183" s="110">
        <v>14</v>
      </c>
      <c r="O183" s="135">
        <v>1</v>
      </c>
      <c r="P183" s="110">
        <v>22</v>
      </c>
      <c r="Q183" s="135">
        <v>0</v>
      </c>
      <c r="R183" s="110">
        <v>0</v>
      </c>
      <c r="S183" s="135">
        <v>1</v>
      </c>
      <c r="T183" s="110">
        <v>36</v>
      </c>
      <c r="U183" s="135">
        <v>0</v>
      </c>
      <c r="V183" s="110">
        <v>0</v>
      </c>
      <c r="W183" s="135">
        <v>0</v>
      </c>
      <c r="X183" s="110">
        <v>0</v>
      </c>
      <c r="Y183" s="135">
        <v>0</v>
      </c>
      <c r="Z183" s="110">
        <v>0</v>
      </c>
      <c r="AA183" s="135">
        <v>3</v>
      </c>
      <c r="AB183" s="110">
        <v>72</v>
      </c>
    </row>
    <row r="184" spans="2:28" x14ac:dyDescent="0.25">
      <c r="B184" s="130">
        <v>366</v>
      </c>
      <c r="C184" s="109">
        <v>0</v>
      </c>
      <c r="D184" s="110">
        <v>0</v>
      </c>
      <c r="E184" s="135">
        <v>0</v>
      </c>
      <c r="F184" s="110">
        <v>0</v>
      </c>
      <c r="G184" s="135">
        <v>0</v>
      </c>
      <c r="H184" s="110">
        <v>0</v>
      </c>
      <c r="I184" s="135">
        <v>0</v>
      </c>
      <c r="J184" s="110">
        <v>0</v>
      </c>
      <c r="K184" s="135">
        <v>0</v>
      </c>
      <c r="L184" s="110">
        <v>0</v>
      </c>
      <c r="M184" s="135">
        <v>1</v>
      </c>
      <c r="N184" s="110">
        <v>433</v>
      </c>
      <c r="O184" s="135">
        <v>0</v>
      </c>
      <c r="P184" s="110">
        <v>0</v>
      </c>
      <c r="Q184" s="135">
        <v>0</v>
      </c>
      <c r="R184" s="110">
        <v>0</v>
      </c>
      <c r="S184" s="135">
        <v>2</v>
      </c>
      <c r="T184" s="110">
        <v>1209</v>
      </c>
      <c r="U184" s="135">
        <v>0</v>
      </c>
      <c r="V184" s="110">
        <v>0</v>
      </c>
      <c r="W184" s="135">
        <v>0</v>
      </c>
      <c r="X184" s="110">
        <v>0</v>
      </c>
      <c r="Y184" s="135">
        <v>0</v>
      </c>
      <c r="Z184" s="110">
        <v>0</v>
      </c>
      <c r="AA184" s="135">
        <v>3</v>
      </c>
      <c r="AB184" s="110">
        <v>1642</v>
      </c>
    </row>
    <row r="185" spans="2:28" x14ac:dyDescent="0.25">
      <c r="B185" s="130">
        <v>2269</v>
      </c>
      <c r="C185" s="109">
        <v>0</v>
      </c>
      <c r="D185" s="110">
        <v>0</v>
      </c>
      <c r="E185" s="135">
        <v>0</v>
      </c>
      <c r="F185" s="110">
        <v>0</v>
      </c>
      <c r="G185" s="135">
        <v>0</v>
      </c>
      <c r="H185" s="110">
        <v>0</v>
      </c>
      <c r="I185" s="135">
        <v>3</v>
      </c>
      <c r="J185" s="110">
        <v>127</v>
      </c>
      <c r="K185" s="135">
        <v>0</v>
      </c>
      <c r="L185" s="110">
        <v>0</v>
      </c>
      <c r="M185" s="135">
        <v>0</v>
      </c>
      <c r="N185" s="110">
        <v>0</v>
      </c>
      <c r="O185" s="135">
        <v>0</v>
      </c>
      <c r="P185" s="110">
        <v>0</v>
      </c>
      <c r="Q185" s="135">
        <v>0</v>
      </c>
      <c r="R185" s="110">
        <v>0</v>
      </c>
      <c r="S185" s="135">
        <v>0</v>
      </c>
      <c r="T185" s="110">
        <v>0</v>
      </c>
      <c r="U185" s="135">
        <v>0</v>
      </c>
      <c r="V185" s="110">
        <v>0</v>
      </c>
      <c r="W185" s="135">
        <v>0</v>
      </c>
      <c r="X185" s="110">
        <v>0</v>
      </c>
      <c r="Y185" s="135">
        <v>0</v>
      </c>
      <c r="Z185" s="110">
        <v>0</v>
      </c>
      <c r="AA185" s="135">
        <v>3</v>
      </c>
      <c r="AB185" s="110">
        <v>127</v>
      </c>
    </row>
    <row r="186" spans="2:28" ht="15.75" thickBot="1" x14ac:dyDescent="0.3">
      <c r="B186" s="133">
        <v>919</v>
      </c>
      <c r="C186" s="109">
        <v>0</v>
      </c>
      <c r="D186" s="110">
        <v>0</v>
      </c>
      <c r="E186" s="135">
        <v>0</v>
      </c>
      <c r="F186" s="110">
        <v>0</v>
      </c>
      <c r="G186" s="135">
        <v>0</v>
      </c>
      <c r="H186" s="110">
        <v>0</v>
      </c>
      <c r="I186" s="135">
        <v>0</v>
      </c>
      <c r="J186" s="110">
        <v>0</v>
      </c>
      <c r="K186" s="135">
        <v>1</v>
      </c>
      <c r="L186" s="110">
        <v>18</v>
      </c>
      <c r="M186" s="135">
        <v>1</v>
      </c>
      <c r="N186" s="110">
        <v>1</v>
      </c>
      <c r="O186" s="135">
        <v>0</v>
      </c>
      <c r="P186" s="110">
        <v>0</v>
      </c>
      <c r="Q186" s="135">
        <v>1</v>
      </c>
      <c r="R186" s="110">
        <v>10</v>
      </c>
      <c r="S186" s="135">
        <v>0</v>
      </c>
      <c r="T186" s="110">
        <v>0</v>
      </c>
      <c r="U186" s="135">
        <v>0</v>
      </c>
      <c r="V186" s="110">
        <v>0</v>
      </c>
      <c r="W186" s="135">
        <v>0</v>
      </c>
      <c r="X186" s="110">
        <v>0</v>
      </c>
      <c r="Y186" s="135">
        <v>0</v>
      </c>
      <c r="Z186" s="110">
        <v>0</v>
      </c>
      <c r="AA186" s="135">
        <v>3</v>
      </c>
      <c r="AB186" s="110">
        <v>29</v>
      </c>
    </row>
    <row r="187" spans="2:28" ht="15.75" thickBot="1" x14ac:dyDescent="0.3">
      <c r="B187" s="121">
        <v>364</v>
      </c>
      <c r="C187" s="109">
        <v>0</v>
      </c>
      <c r="D187" s="110">
        <v>0</v>
      </c>
      <c r="E187" s="135">
        <v>0</v>
      </c>
      <c r="F187" s="110">
        <v>0</v>
      </c>
      <c r="G187" s="135">
        <v>0</v>
      </c>
      <c r="H187" s="110">
        <v>0</v>
      </c>
      <c r="I187" s="135">
        <v>0</v>
      </c>
      <c r="J187" s="110">
        <v>0</v>
      </c>
      <c r="K187" s="135">
        <v>0</v>
      </c>
      <c r="L187" s="110">
        <v>0</v>
      </c>
      <c r="M187" s="135">
        <v>1</v>
      </c>
      <c r="N187" s="110">
        <v>754</v>
      </c>
      <c r="O187" s="135">
        <v>0</v>
      </c>
      <c r="P187" s="110">
        <v>0</v>
      </c>
      <c r="Q187" s="135">
        <v>0</v>
      </c>
      <c r="R187" s="110">
        <v>0</v>
      </c>
      <c r="S187" s="135">
        <v>2</v>
      </c>
      <c r="T187" s="110">
        <v>710</v>
      </c>
      <c r="U187" s="135">
        <v>0</v>
      </c>
      <c r="V187" s="110">
        <v>0</v>
      </c>
      <c r="W187" s="135">
        <v>0</v>
      </c>
      <c r="X187" s="110">
        <v>0</v>
      </c>
      <c r="Y187" s="135">
        <v>0</v>
      </c>
      <c r="Z187" s="110">
        <v>0</v>
      </c>
      <c r="AA187" s="135">
        <v>3</v>
      </c>
      <c r="AB187" s="110">
        <v>1464</v>
      </c>
    </row>
    <row r="188" spans="2:28" ht="15.75" thickBot="1" x14ac:dyDescent="0.3">
      <c r="B188" s="121">
        <v>289</v>
      </c>
      <c r="C188" s="109">
        <v>0</v>
      </c>
      <c r="D188" s="110">
        <v>0</v>
      </c>
      <c r="E188" s="135">
        <v>0</v>
      </c>
      <c r="F188" s="110">
        <v>0</v>
      </c>
      <c r="G188" s="135">
        <v>0</v>
      </c>
      <c r="H188" s="110">
        <v>0</v>
      </c>
      <c r="I188" s="135">
        <v>1</v>
      </c>
      <c r="J188" s="110">
        <v>9</v>
      </c>
      <c r="K188" s="135">
        <v>0</v>
      </c>
      <c r="L188" s="110">
        <v>0</v>
      </c>
      <c r="M188" s="135">
        <v>0</v>
      </c>
      <c r="N188" s="110">
        <v>0</v>
      </c>
      <c r="O188" s="135">
        <v>1</v>
      </c>
      <c r="P188" s="110">
        <v>8</v>
      </c>
      <c r="Q188" s="135">
        <v>0</v>
      </c>
      <c r="R188" s="110">
        <v>0</v>
      </c>
      <c r="S188" s="135">
        <v>1</v>
      </c>
      <c r="T188" s="110">
        <v>8</v>
      </c>
      <c r="U188" s="135">
        <v>0</v>
      </c>
      <c r="V188" s="110">
        <v>0</v>
      </c>
      <c r="W188" s="135">
        <v>0</v>
      </c>
      <c r="X188" s="110">
        <v>0</v>
      </c>
      <c r="Y188" s="135">
        <v>0</v>
      </c>
      <c r="Z188" s="110">
        <v>0</v>
      </c>
      <c r="AA188" s="135">
        <v>3</v>
      </c>
      <c r="AB188" s="110">
        <v>25</v>
      </c>
    </row>
    <row r="189" spans="2:28" ht="15.75" thickBot="1" x14ac:dyDescent="0.3">
      <c r="B189" s="121">
        <v>1577</v>
      </c>
      <c r="C189" s="109">
        <v>0</v>
      </c>
      <c r="D189" s="110">
        <v>0</v>
      </c>
      <c r="E189" s="135">
        <v>0</v>
      </c>
      <c r="F189" s="110">
        <v>0</v>
      </c>
      <c r="G189" s="135">
        <v>0</v>
      </c>
      <c r="H189" s="110">
        <v>0</v>
      </c>
      <c r="I189" s="135">
        <v>2</v>
      </c>
      <c r="J189" s="110">
        <v>80</v>
      </c>
      <c r="K189" s="135">
        <v>1</v>
      </c>
      <c r="L189" s="110">
        <v>40</v>
      </c>
      <c r="M189" s="135">
        <v>0</v>
      </c>
      <c r="N189" s="110">
        <v>0</v>
      </c>
      <c r="O189" s="135">
        <v>0</v>
      </c>
      <c r="P189" s="110">
        <v>0</v>
      </c>
      <c r="Q189" s="135">
        <v>0</v>
      </c>
      <c r="R189" s="110">
        <v>0</v>
      </c>
      <c r="S189" s="135">
        <v>0</v>
      </c>
      <c r="T189" s="110">
        <v>0</v>
      </c>
      <c r="U189" s="135">
        <v>0</v>
      </c>
      <c r="V189" s="110">
        <v>0</v>
      </c>
      <c r="W189" s="135">
        <v>0</v>
      </c>
      <c r="X189" s="110">
        <v>0</v>
      </c>
      <c r="Y189" s="135">
        <v>0</v>
      </c>
      <c r="Z189" s="110">
        <v>0</v>
      </c>
      <c r="AA189" s="135">
        <v>3</v>
      </c>
      <c r="AB189" s="110">
        <v>120</v>
      </c>
    </row>
    <row r="190" spans="2:28" ht="15.75" thickBot="1" x14ac:dyDescent="0.3">
      <c r="B190" s="121">
        <v>680</v>
      </c>
      <c r="C190" s="109">
        <v>0</v>
      </c>
      <c r="D190" s="110">
        <v>0</v>
      </c>
      <c r="E190" s="135">
        <v>0</v>
      </c>
      <c r="F190" s="110">
        <v>0</v>
      </c>
      <c r="G190" s="135">
        <v>0</v>
      </c>
      <c r="H190" s="110">
        <v>0</v>
      </c>
      <c r="I190" s="135">
        <v>0</v>
      </c>
      <c r="J190" s="110">
        <v>0</v>
      </c>
      <c r="K190" s="135">
        <v>0</v>
      </c>
      <c r="L190" s="110">
        <v>0</v>
      </c>
      <c r="M190" s="135">
        <v>0</v>
      </c>
      <c r="N190" s="110">
        <v>0</v>
      </c>
      <c r="O190" s="135">
        <v>0</v>
      </c>
      <c r="P190" s="110">
        <v>0</v>
      </c>
      <c r="Q190" s="135">
        <v>2</v>
      </c>
      <c r="R190" s="110">
        <v>36</v>
      </c>
      <c r="S190" s="135">
        <v>1</v>
      </c>
      <c r="T190" s="110">
        <v>2</v>
      </c>
      <c r="U190" s="135">
        <v>0</v>
      </c>
      <c r="V190" s="110">
        <v>0</v>
      </c>
      <c r="W190" s="135">
        <v>0</v>
      </c>
      <c r="X190" s="110">
        <v>0</v>
      </c>
      <c r="Y190" s="135">
        <v>0</v>
      </c>
      <c r="Z190" s="110">
        <v>0</v>
      </c>
      <c r="AA190" s="135">
        <v>3</v>
      </c>
      <c r="AB190" s="110">
        <v>38</v>
      </c>
    </row>
    <row r="191" spans="2:28" ht="15.75" thickBot="1" x14ac:dyDescent="0.3">
      <c r="B191" s="121">
        <v>400</v>
      </c>
      <c r="C191" s="109">
        <v>0</v>
      </c>
      <c r="D191" s="110">
        <v>0</v>
      </c>
      <c r="E191" s="135">
        <v>0</v>
      </c>
      <c r="F191" s="110">
        <v>0</v>
      </c>
      <c r="G191" s="135">
        <v>0</v>
      </c>
      <c r="H191" s="110">
        <v>0</v>
      </c>
      <c r="I191" s="135">
        <v>1</v>
      </c>
      <c r="J191" s="110">
        <v>2</v>
      </c>
      <c r="K191" s="135">
        <v>0</v>
      </c>
      <c r="L191" s="110">
        <v>0</v>
      </c>
      <c r="M191" s="135">
        <v>1</v>
      </c>
      <c r="N191" s="110">
        <v>1</v>
      </c>
      <c r="O191" s="135">
        <v>0</v>
      </c>
      <c r="P191" s="110">
        <v>0</v>
      </c>
      <c r="Q191" s="135">
        <v>0</v>
      </c>
      <c r="R191" s="110">
        <v>0</v>
      </c>
      <c r="S191" s="135">
        <v>0</v>
      </c>
      <c r="T191" s="110">
        <v>0</v>
      </c>
      <c r="U191" s="135">
        <v>1</v>
      </c>
      <c r="V191" s="110">
        <v>4</v>
      </c>
      <c r="W191" s="135">
        <v>0</v>
      </c>
      <c r="X191" s="110">
        <v>0</v>
      </c>
      <c r="Y191" s="135">
        <v>0</v>
      </c>
      <c r="Z191" s="110">
        <v>0</v>
      </c>
      <c r="AA191" s="135">
        <v>3</v>
      </c>
      <c r="AB191" s="110">
        <v>7</v>
      </c>
    </row>
    <row r="192" spans="2:28" x14ac:dyDescent="0.25">
      <c r="B192" s="129">
        <v>177</v>
      </c>
      <c r="C192" s="109">
        <v>0</v>
      </c>
      <c r="D192" s="110">
        <v>0</v>
      </c>
      <c r="E192" s="135">
        <v>0</v>
      </c>
      <c r="F192" s="110">
        <v>0</v>
      </c>
      <c r="G192" s="135">
        <v>0</v>
      </c>
      <c r="H192" s="110">
        <v>0</v>
      </c>
      <c r="I192" s="135">
        <v>0</v>
      </c>
      <c r="J192" s="110">
        <v>0</v>
      </c>
      <c r="K192" s="135">
        <v>0</v>
      </c>
      <c r="L192" s="110">
        <v>0</v>
      </c>
      <c r="M192" s="135">
        <v>0</v>
      </c>
      <c r="N192" s="110">
        <v>0</v>
      </c>
      <c r="O192" s="135">
        <v>0</v>
      </c>
      <c r="P192" s="110">
        <v>0</v>
      </c>
      <c r="Q192" s="135">
        <v>2</v>
      </c>
      <c r="R192" s="110">
        <v>30</v>
      </c>
      <c r="S192" s="135">
        <v>1</v>
      </c>
      <c r="T192" s="110">
        <v>18</v>
      </c>
      <c r="U192" s="135">
        <v>0</v>
      </c>
      <c r="V192" s="110">
        <v>0</v>
      </c>
      <c r="W192" s="135">
        <v>0</v>
      </c>
      <c r="X192" s="110">
        <v>0</v>
      </c>
      <c r="Y192" s="135">
        <v>0</v>
      </c>
      <c r="Z192" s="110">
        <v>0</v>
      </c>
      <c r="AA192" s="135">
        <v>3</v>
      </c>
      <c r="AB192" s="110">
        <v>48</v>
      </c>
    </row>
    <row r="193" spans="2:28" x14ac:dyDescent="0.25">
      <c r="B193" s="131">
        <v>2267</v>
      </c>
      <c r="C193" s="109">
        <v>0</v>
      </c>
      <c r="D193" s="110">
        <v>0</v>
      </c>
      <c r="E193" s="135">
        <v>0</v>
      </c>
      <c r="F193" s="110">
        <v>0</v>
      </c>
      <c r="G193" s="135">
        <v>0</v>
      </c>
      <c r="H193" s="110">
        <v>0</v>
      </c>
      <c r="I193" s="135">
        <v>0</v>
      </c>
      <c r="J193" s="110">
        <v>0</v>
      </c>
      <c r="K193" s="135">
        <v>0</v>
      </c>
      <c r="L193" s="110">
        <v>0</v>
      </c>
      <c r="M193" s="135">
        <v>1</v>
      </c>
      <c r="N193" s="110">
        <v>146</v>
      </c>
      <c r="O193" s="135">
        <v>1</v>
      </c>
      <c r="P193" s="110">
        <v>300</v>
      </c>
      <c r="Q193" s="135">
        <v>1</v>
      </c>
      <c r="R193" s="110">
        <v>250</v>
      </c>
      <c r="S193" s="135">
        <v>0</v>
      </c>
      <c r="T193" s="110">
        <v>0</v>
      </c>
      <c r="U193" s="135">
        <v>0</v>
      </c>
      <c r="V193" s="110">
        <v>0</v>
      </c>
      <c r="W193" s="135">
        <v>0</v>
      </c>
      <c r="X193" s="110">
        <v>0</v>
      </c>
      <c r="Y193" s="135">
        <v>0</v>
      </c>
      <c r="Z193" s="110">
        <v>0</v>
      </c>
      <c r="AA193" s="135">
        <v>3</v>
      </c>
      <c r="AB193" s="110">
        <v>696</v>
      </c>
    </row>
    <row r="194" spans="2:28" x14ac:dyDescent="0.25">
      <c r="B194" s="132">
        <v>982</v>
      </c>
      <c r="C194" s="109">
        <v>0</v>
      </c>
      <c r="D194" s="110">
        <v>0</v>
      </c>
      <c r="E194" s="135">
        <v>0</v>
      </c>
      <c r="F194" s="110">
        <v>0</v>
      </c>
      <c r="G194" s="135">
        <v>0</v>
      </c>
      <c r="H194" s="110">
        <v>0</v>
      </c>
      <c r="I194" s="135">
        <v>0</v>
      </c>
      <c r="J194" s="110">
        <v>0</v>
      </c>
      <c r="K194" s="135">
        <v>0</v>
      </c>
      <c r="L194" s="110">
        <v>0</v>
      </c>
      <c r="M194" s="135">
        <v>2</v>
      </c>
      <c r="N194" s="110">
        <v>200</v>
      </c>
      <c r="O194" s="135">
        <v>0</v>
      </c>
      <c r="P194" s="110">
        <v>0</v>
      </c>
      <c r="Q194" s="135">
        <v>0</v>
      </c>
      <c r="R194" s="110">
        <v>0</v>
      </c>
      <c r="S194" s="135">
        <v>0</v>
      </c>
      <c r="T194" s="110">
        <v>0</v>
      </c>
      <c r="U194" s="135">
        <v>1</v>
      </c>
      <c r="V194" s="110">
        <v>100</v>
      </c>
      <c r="W194" s="135">
        <v>0</v>
      </c>
      <c r="X194" s="110">
        <v>0</v>
      </c>
      <c r="Y194" s="135">
        <v>0</v>
      </c>
      <c r="Z194" s="110">
        <v>0</v>
      </c>
      <c r="AA194" s="135">
        <v>3</v>
      </c>
      <c r="AB194" s="110">
        <v>300</v>
      </c>
    </row>
    <row r="195" spans="2:28" ht="15.75" thickBot="1" x14ac:dyDescent="0.3">
      <c r="B195" s="133">
        <v>3002</v>
      </c>
      <c r="C195" s="109">
        <v>0</v>
      </c>
      <c r="D195" s="110">
        <v>0</v>
      </c>
      <c r="E195" s="135">
        <v>0</v>
      </c>
      <c r="F195" s="110">
        <v>0</v>
      </c>
      <c r="G195" s="135">
        <v>1</v>
      </c>
      <c r="H195" s="110">
        <v>3</v>
      </c>
      <c r="I195" s="135">
        <v>0</v>
      </c>
      <c r="J195" s="110">
        <v>0</v>
      </c>
      <c r="K195" s="135">
        <v>1</v>
      </c>
      <c r="L195" s="110">
        <v>5</v>
      </c>
      <c r="M195" s="135">
        <v>0</v>
      </c>
      <c r="N195" s="110">
        <v>0</v>
      </c>
      <c r="O195" s="135">
        <v>0</v>
      </c>
      <c r="P195" s="110">
        <v>0</v>
      </c>
      <c r="Q195" s="135">
        <v>0</v>
      </c>
      <c r="R195" s="110">
        <v>0</v>
      </c>
      <c r="S195" s="135">
        <v>0</v>
      </c>
      <c r="T195" s="110">
        <v>0</v>
      </c>
      <c r="U195" s="135">
        <v>1</v>
      </c>
      <c r="V195" s="110">
        <v>3</v>
      </c>
      <c r="W195" s="135">
        <v>0</v>
      </c>
      <c r="X195" s="110">
        <v>0</v>
      </c>
      <c r="Y195" s="135">
        <v>0</v>
      </c>
      <c r="Z195" s="110">
        <v>0</v>
      </c>
      <c r="AA195" s="135">
        <v>3</v>
      </c>
      <c r="AB195" s="110">
        <v>11</v>
      </c>
    </row>
    <row r="196" spans="2:28" ht="15.75" thickBot="1" x14ac:dyDescent="0.3">
      <c r="B196" s="121">
        <v>983</v>
      </c>
      <c r="C196" s="109">
        <v>0</v>
      </c>
      <c r="D196" s="110">
        <v>0</v>
      </c>
      <c r="E196" s="135">
        <v>0</v>
      </c>
      <c r="F196" s="110">
        <v>0</v>
      </c>
      <c r="G196" s="135">
        <v>0</v>
      </c>
      <c r="H196" s="110">
        <v>0</v>
      </c>
      <c r="I196" s="135">
        <v>0</v>
      </c>
      <c r="J196" s="110">
        <v>0</v>
      </c>
      <c r="K196" s="135">
        <v>0</v>
      </c>
      <c r="L196" s="110">
        <v>0</v>
      </c>
      <c r="M196" s="135">
        <v>0</v>
      </c>
      <c r="N196" s="110">
        <v>0</v>
      </c>
      <c r="O196" s="135">
        <v>0</v>
      </c>
      <c r="P196" s="110">
        <v>0</v>
      </c>
      <c r="Q196" s="135">
        <v>0</v>
      </c>
      <c r="R196" s="110">
        <v>0</v>
      </c>
      <c r="S196" s="135">
        <v>1</v>
      </c>
      <c r="T196" s="110">
        <v>100</v>
      </c>
      <c r="U196" s="135">
        <v>2</v>
      </c>
      <c r="V196" s="110">
        <v>480</v>
      </c>
      <c r="W196" s="135">
        <v>0</v>
      </c>
      <c r="X196" s="110">
        <v>0</v>
      </c>
      <c r="Y196" s="135">
        <v>0</v>
      </c>
      <c r="Z196" s="110">
        <v>0</v>
      </c>
      <c r="AA196" s="135">
        <v>3</v>
      </c>
      <c r="AB196" s="110">
        <v>580</v>
      </c>
    </row>
    <row r="197" spans="2:28" x14ac:dyDescent="0.25">
      <c r="B197" s="129">
        <v>462</v>
      </c>
      <c r="C197" s="109">
        <v>0</v>
      </c>
      <c r="D197" s="110">
        <v>0</v>
      </c>
      <c r="E197" s="135">
        <v>0</v>
      </c>
      <c r="F197" s="110">
        <v>0</v>
      </c>
      <c r="G197" s="135">
        <v>0</v>
      </c>
      <c r="H197" s="110">
        <v>0</v>
      </c>
      <c r="I197" s="135">
        <v>0</v>
      </c>
      <c r="J197" s="110">
        <v>0</v>
      </c>
      <c r="K197" s="135">
        <v>1</v>
      </c>
      <c r="L197" s="110">
        <v>6</v>
      </c>
      <c r="M197" s="135">
        <v>0</v>
      </c>
      <c r="N197" s="110">
        <v>0</v>
      </c>
      <c r="O197" s="135">
        <v>1</v>
      </c>
      <c r="P197" s="110">
        <v>6</v>
      </c>
      <c r="Q197" s="135">
        <v>0</v>
      </c>
      <c r="R197" s="110">
        <v>0</v>
      </c>
      <c r="S197" s="135">
        <v>1</v>
      </c>
      <c r="T197" s="110">
        <v>4</v>
      </c>
      <c r="U197" s="135">
        <v>0</v>
      </c>
      <c r="V197" s="110">
        <v>0</v>
      </c>
      <c r="W197" s="135">
        <v>0</v>
      </c>
      <c r="X197" s="110">
        <v>0</v>
      </c>
      <c r="Y197" s="135">
        <v>0</v>
      </c>
      <c r="Z197" s="110">
        <v>0</v>
      </c>
      <c r="AA197" s="135">
        <v>3</v>
      </c>
      <c r="AB197" s="110">
        <v>16</v>
      </c>
    </row>
    <row r="198" spans="2:28" ht="15.75" thickBot="1" x14ac:dyDescent="0.3">
      <c r="B198" s="133">
        <v>693</v>
      </c>
      <c r="C198" s="109">
        <v>0</v>
      </c>
      <c r="D198" s="110">
        <v>0</v>
      </c>
      <c r="E198" s="135">
        <v>0</v>
      </c>
      <c r="F198" s="110">
        <v>0</v>
      </c>
      <c r="G198" s="135">
        <v>0</v>
      </c>
      <c r="H198" s="110">
        <v>0</v>
      </c>
      <c r="I198" s="135">
        <v>0</v>
      </c>
      <c r="J198" s="110">
        <v>0</v>
      </c>
      <c r="K198" s="135">
        <v>1</v>
      </c>
      <c r="L198" s="110">
        <v>10</v>
      </c>
      <c r="M198" s="135">
        <v>0</v>
      </c>
      <c r="N198" s="110">
        <v>0</v>
      </c>
      <c r="O198" s="135">
        <v>0</v>
      </c>
      <c r="P198" s="110">
        <v>0</v>
      </c>
      <c r="Q198" s="135">
        <v>1</v>
      </c>
      <c r="R198" s="110">
        <v>26</v>
      </c>
      <c r="S198" s="135">
        <v>1</v>
      </c>
      <c r="T198" s="110">
        <v>44</v>
      </c>
      <c r="U198" s="135">
        <v>0</v>
      </c>
      <c r="V198" s="110">
        <v>0</v>
      </c>
      <c r="W198" s="135">
        <v>0</v>
      </c>
      <c r="X198" s="110">
        <v>0</v>
      </c>
      <c r="Y198" s="135">
        <v>0</v>
      </c>
      <c r="Z198" s="110">
        <v>0</v>
      </c>
      <c r="AA198" s="135">
        <v>3</v>
      </c>
      <c r="AB198" s="110">
        <v>80</v>
      </c>
    </row>
    <row r="199" spans="2:28" ht="15.75" thickBot="1" x14ac:dyDescent="0.3">
      <c r="B199" s="121">
        <v>741</v>
      </c>
      <c r="C199" s="109">
        <v>0</v>
      </c>
      <c r="D199" s="110">
        <v>0</v>
      </c>
      <c r="E199" s="135">
        <v>0</v>
      </c>
      <c r="F199" s="110">
        <v>0</v>
      </c>
      <c r="G199" s="135">
        <v>0</v>
      </c>
      <c r="H199" s="110">
        <v>0</v>
      </c>
      <c r="I199" s="135">
        <v>0</v>
      </c>
      <c r="J199" s="110">
        <v>0</v>
      </c>
      <c r="K199" s="135">
        <v>0</v>
      </c>
      <c r="L199" s="110">
        <v>0</v>
      </c>
      <c r="M199" s="135">
        <v>1</v>
      </c>
      <c r="N199" s="110">
        <v>6</v>
      </c>
      <c r="O199" s="135">
        <v>0</v>
      </c>
      <c r="P199" s="110">
        <v>0</v>
      </c>
      <c r="Q199" s="135">
        <v>1</v>
      </c>
      <c r="R199" s="110">
        <v>5</v>
      </c>
      <c r="S199" s="135">
        <v>0</v>
      </c>
      <c r="T199" s="110">
        <v>0</v>
      </c>
      <c r="U199" s="135">
        <v>1</v>
      </c>
      <c r="V199" s="110">
        <v>4</v>
      </c>
      <c r="W199" s="135">
        <v>0</v>
      </c>
      <c r="X199" s="110">
        <v>0</v>
      </c>
      <c r="Y199" s="135">
        <v>0</v>
      </c>
      <c r="Z199" s="110">
        <v>0</v>
      </c>
      <c r="AA199" s="135">
        <v>3</v>
      </c>
      <c r="AB199" s="110">
        <v>15</v>
      </c>
    </row>
    <row r="200" spans="2:28" x14ac:dyDescent="0.25">
      <c r="B200" s="78">
        <v>1261</v>
      </c>
      <c r="C200" s="109">
        <v>0</v>
      </c>
      <c r="D200" s="110">
        <v>0</v>
      </c>
      <c r="E200" s="135">
        <v>0</v>
      </c>
      <c r="F200" s="110">
        <v>0</v>
      </c>
      <c r="G200" s="135">
        <v>1</v>
      </c>
      <c r="H200" s="110">
        <v>1</v>
      </c>
      <c r="I200" s="135">
        <v>1</v>
      </c>
      <c r="J200" s="110">
        <v>1</v>
      </c>
      <c r="K200" s="135">
        <v>0</v>
      </c>
      <c r="L200" s="110">
        <v>0</v>
      </c>
      <c r="M200" s="135">
        <v>0</v>
      </c>
      <c r="N200" s="110">
        <v>0</v>
      </c>
      <c r="O200" s="135">
        <v>0</v>
      </c>
      <c r="P200" s="110">
        <v>0</v>
      </c>
      <c r="Q200" s="135">
        <v>0</v>
      </c>
      <c r="R200" s="110">
        <v>0</v>
      </c>
      <c r="S200" s="135">
        <v>0</v>
      </c>
      <c r="T200" s="110">
        <v>0</v>
      </c>
      <c r="U200" s="135">
        <v>1</v>
      </c>
      <c r="V200" s="110">
        <v>2</v>
      </c>
      <c r="W200" s="135">
        <v>0</v>
      </c>
      <c r="X200" s="110">
        <v>0</v>
      </c>
      <c r="Y200" s="135">
        <v>0</v>
      </c>
      <c r="Z200" s="110">
        <v>0</v>
      </c>
      <c r="AA200" s="135">
        <v>3</v>
      </c>
      <c r="AB200" s="110">
        <v>4</v>
      </c>
    </row>
    <row r="201" spans="2:28" ht="15.75" thickBot="1" x14ac:dyDescent="0.3">
      <c r="B201" s="80">
        <v>1508</v>
      </c>
      <c r="C201" s="109">
        <v>0</v>
      </c>
      <c r="D201" s="110">
        <v>0</v>
      </c>
      <c r="E201" s="135">
        <v>0</v>
      </c>
      <c r="F201" s="110">
        <v>0</v>
      </c>
      <c r="G201" s="135">
        <v>0</v>
      </c>
      <c r="H201" s="110">
        <v>0</v>
      </c>
      <c r="I201" s="135">
        <v>1</v>
      </c>
      <c r="J201" s="110">
        <v>2</v>
      </c>
      <c r="K201" s="135">
        <v>0</v>
      </c>
      <c r="L201" s="110">
        <v>0</v>
      </c>
      <c r="M201" s="135">
        <v>0</v>
      </c>
      <c r="N201" s="110">
        <v>0</v>
      </c>
      <c r="O201" s="135">
        <v>0</v>
      </c>
      <c r="P201" s="110">
        <v>0</v>
      </c>
      <c r="Q201" s="135">
        <v>0</v>
      </c>
      <c r="R201" s="110">
        <v>0</v>
      </c>
      <c r="S201" s="135">
        <v>0</v>
      </c>
      <c r="T201" s="110">
        <v>0</v>
      </c>
      <c r="U201" s="135">
        <v>2</v>
      </c>
      <c r="V201" s="110">
        <v>5</v>
      </c>
      <c r="W201" s="135">
        <v>0</v>
      </c>
      <c r="X201" s="110">
        <v>0</v>
      </c>
      <c r="Y201" s="135">
        <v>0</v>
      </c>
      <c r="Z201" s="110">
        <v>0</v>
      </c>
      <c r="AA201" s="135">
        <v>3</v>
      </c>
      <c r="AB201" s="110">
        <v>7</v>
      </c>
    </row>
    <row r="202" spans="2:28" ht="15.75" thickBot="1" x14ac:dyDescent="0.3">
      <c r="B202" s="121">
        <v>1303</v>
      </c>
      <c r="C202" s="109">
        <v>0</v>
      </c>
      <c r="D202" s="110">
        <v>0</v>
      </c>
      <c r="E202" s="135">
        <v>0</v>
      </c>
      <c r="F202" s="110">
        <v>0</v>
      </c>
      <c r="G202" s="135">
        <v>1</v>
      </c>
      <c r="H202" s="110">
        <v>1000</v>
      </c>
      <c r="I202" s="135">
        <v>1</v>
      </c>
      <c r="J202" s="110">
        <v>500</v>
      </c>
      <c r="K202" s="135">
        <v>1</v>
      </c>
      <c r="L202" s="110">
        <v>1</v>
      </c>
      <c r="M202" s="135">
        <v>0</v>
      </c>
      <c r="N202" s="110">
        <v>0</v>
      </c>
      <c r="O202" s="135">
        <v>0</v>
      </c>
      <c r="P202" s="110">
        <v>0</v>
      </c>
      <c r="Q202" s="135">
        <v>0</v>
      </c>
      <c r="R202" s="110">
        <v>0</v>
      </c>
      <c r="S202" s="135">
        <v>0</v>
      </c>
      <c r="T202" s="110">
        <v>0</v>
      </c>
      <c r="U202" s="135">
        <v>0</v>
      </c>
      <c r="V202" s="110">
        <v>0</v>
      </c>
      <c r="W202" s="135">
        <v>0</v>
      </c>
      <c r="X202" s="110">
        <v>0</v>
      </c>
      <c r="Y202" s="135">
        <v>0</v>
      </c>
      <c r="Z202" s="110">
        <v>0</v>
      </c>
      <c r="AA202" s="135">
        <v>3</v>
      </c>
      <c r="AB202" s="110">
        <v>1501</v>
      </c>
    </row>
    <row r="203" spans="2:28" ht="15.75" thickBot="1" x14ac:dyDescent="0.3">
      <c r="B203" s="121">
        <v>1587</v>
      </c>
      <c r="C203" s="109">
        <v>0</v>
      </c>
      <c r="D203" s="110">
        <v>0</v>
      </c>
      <c r="E203" s="135">
        <v>0</v>
      </c>
      <c r="F203" s="110">
        <v>0</v>
      </c>
      <c r="G203" s="135">
        <v>0</v>
      </c>
      <c r="H203" s="110">
        <v>0</v>
      </c>
      <c r="I203" s="135">
        <v>0</v>
      </c>
      <c r="J203" s="110">
        <v>0</v>
      </c>
      <c r="K203" s="135">
        <v>0</v>
      </c>
      <c r="L203" s="110">
        <v>0</v>
      </c>
      <c r="M203" s="135">
        <v>0</v>
      </c>
      <c r="N203" s="110">
        <v>0</v>
      </c>
      <c r="O203" s="135">
        <v>1</v>
      </c>
      <c r="P203" s="110">
        <v>3200</v>
      </c>
      <c r="Q203" s="135">
        <v>1</v>
      </c>
      <c r="R203" s="110">
        <v>20</v>
      </c>
      <c r="S203" s="135">
        <v>0</v>
      </c>
      <c r="T203" s="110">
        <v>0</v>
      </c>
      <c r="U203" s="135">
        <v>1</v>
      </c>
      <c r="V203" s="110">
        <v>24</v>
      </c>
      <c r="W203" s="135">
        <v>0</v>
      </c>
      <c r="X203" s="110">
        <v>0</v>
      </c>
      <c r="Y203" s="135">
        <v>0</v>
      </c>
      <c r="Z203" s="110">
        <v>0</v>
      </c>
      <c r="AA203" s="135">
        <v>3</v>
      </c>
      <c r="AB203" s="110">
        <v>3244</v>
      </c>
    </row>
    <row r="204" spans="2:28" x14ac:dyDescent="0.25">
      <c r="B204" s="129">
        <v>1426</v>
      </c>
      <c r="C204" s="109">
        <v>0</v>
      </c>
      <c r="D204" s="110">
        <v>0</v>
      </c>
      <c r="E204" s="135">
        <v>0</v>
      </c>
      <c r="F204" s="110">
        <v>0</v>
      </c>
      <c r="G204" s="135">
        <v>1</v>
      </c>
      <c r="H204" s="110">
        <v>1</v>
      </c>
      <c r="I204" s="135">
        <v>0</v>
      </c>
      <c r="J204" s="110">
        <v>0</v>
      </c>
      <c r="K204" s="135">
        <v>0</v>
      </c>
      <c r="L204" s="110">
        <v>0</v>
      </c>
      <c r="M204" s="135">
        <v>1</v>
      </c>
      <c r="N204" s="110">
        <v>200</v>
      </c>
      <c r="O204" s="135">
        <v>0</v>
      </c>
      <c r="P204" s="110">
        <v>0</v>
      </c>
      <c r="Q204" s="135">
        <v>1</v>
      </c>
      <c r="R204" s="110">
        <v>4</v>
      </c>
      <c r="S204" s="135">
        <v>0</v>
      </c>
      <c r="T204" s="110">
        <v>0</v>
      </c>
      <c r="U204" s="135">
        <v>0</v>
      </c>
      <c r="V204" s="110">
        <v>0</v>
      </c>
      <c r="W204" s="135">
        <v>0</v>
      </c>
      <c r="X204" s="110">
        <v>0</v>
      </c>
      <c r="Y204" s="135">
        <v>0</v>
      </c>
      <c r="Z204" s="110">
        <v>0</v>
      </c>
      <c r="AA204" s="135">
        <v>3</v>
      </c>
      <c r="AB204" s="110">
        <v>205</v>
      </c>
    </row>
    <row r="205" spans="2:28" ht="15.75" thickBot="1" x14ac:dyDescent="0.3">
      <c r="B205" s="133">
        <v>1595</v>
      </c>
      <c r="C205" s="109">
        <v>0</v>
      </c>
      <c r="D205" s="110">
        <v>0</v>
      </c>
      <c r="E205" s="135">
        <v>0</v>
      </c>
      <c r="F205" s="110">
        <v>0</v>
      </c>
      <c r="G205" s="135">
        <v>0</v>
      </c>
      <c r="H205" s="110">
        <v>0</v>
      </c>
      <c r="I205" s="135">
        <v>1</v>
      </c>
      <c r="J205" s="110">
        <v>500</v>
      </c>
      <c r="K205" s="135">
        <v>1</v>
      </c>
      <c r="L205" s="110">
        <v>800</v>
      </c>
      <c r="M205" s="135">
        <v>0</v>
      </c>
      <c r="N205" s="110">
        <v>0</v>
      </c>
      <c r="O205" s="135">
        <v>1</v>
      </c>
      <c r="P205" s="110">
        <v>150</v>
      </c>
      <c r="Q205" s="135">
        <v>0</v>
      </c>
      <c r="R205" s="110">
        <v>0</v>
      </c>
      <c r="S205" s="135">
        <v>0</v>
      </c>
      <c r="T205" s="110">
        <v>0</v>
      </c>
      <c r="U205" s="135">
        <v>0</v>
      </c>
      <c r="V205" s="110">
        <v>0</v>
      </c>
      <c r="W205" s="135">
        <v>0</v>
      </c>
      <c r="X205" s="110">
        <v>0</v>
      </c>
      <c r="Y205" s="135">
        <v>0</v>
      </c>
      <c r="Z205" s="110">
        <v>0</v>
      </c>
      <c r="AA205" s="135">
        <v>3</v>
      </c>
      <c r="AB205" s="110">
        <v>1450</v>
      </c>
    </row>
    <row r="206" spans="2:28" ht="15.75" thickBot="1" x14ac:dyDescent="0.3">
      <c r="B206" s="121">
        <v>700</v>
      </c>
      <c r="C206" s="109">
        <v>0</v>
      </c>
      <c r="D206" s="110">
        <v>0</v>
      </c>
      <c r="E206" s="135">
        <v>0</v>
      </c>
      <c r="F206" s="110">
        <v>0</v>
      </c>
      <c r="G206" s="135">
        <v>0</v>
      </c>
      <c r="H206" s="110">
        <v>0</v>
      </c>
      <c r="I206" s="135">
        <v>0</v>
      </c>
      <c r="J206" s="110">
        <v>0</v>
      </c>
      <c r="K206" s="135">
        <v>1</v>
      </c>
      <c r="L206" s="110">
        <v>52</v>
      </c>
      <c r="M206" s="135">
        <v>1</v>
      </c>
      <c r="N206" s="110">
        <v>1</v>
      </c>
      <c r="O206" s="135">
        <v>0</v>
      </c>
      <c r="P206" s="110">
        <v>0</v>
      </c>
      <c r="Q206" s="135">
        <v>1</v>
      </c>
      <c r="R206" s="110">
        <v>2</v>
      </c>
      <c r="S206" s="135">
        <v>0</v>
      </c>
      <c r="T206" s="110">
        <v>0</v>
      </c>
      <c r="U206" s="135">
        <v>0</v>
      </c>
      <c r="V206" s="110">
        <v>0</v>
      </c>
      <c r="W206" s="135">
        <v>0</v>
      </c>
      <c r="X206" s="110">
        <v>0</v>
      </c>
      <c r="Y206" s="135">
        <v>0</v>
      </c>
      <c r="Z206" s="110">
        <v>0</v>
      </c>
      <c r="AA206" s="135">
        <v>3</v>
      </c>
      <c r="AB206" s="110">
        <v>55</v>
      </c>
    </row>
    <row r="207" spans="2:28" x14ac:dyDescent="0.25">
      <c r="B207" s="129">
        <v>767</v>
      </c>
      <c r="C207" s="109">
        <v>0</v>
      </c>
      <c r="D207" s="110">
        <v>0</v>
      </c>
      <c r="E207" s="135">
        <v>0</v>
      </c>
      <c r="F207" s="110">
        <v>0</v>
      </c>
      <c r="G207" s="135">
        <v>0</v>
      </c>
      <c r="H207" s="110">
        <v>0</v>
      </c>
      <c r="I207" s="135">
        <v>0</v>
      </c>
      <c r="J207" s="110">
        <v>0</v>
      </c>
      <c r="K207" s="135">
        <v>1</v>
      </c>
      <c r="L207" s="110">
        <v>2</v>
      </c>
      <c r="M207" s="135">
        <v>1</v>
      </c>
      <c r="N207" s="110">
        <v>5</v>
      </c>
      <c r="O207" s="135">
        <v>0</v>
      </c>
      <c r="P207" s="110">
        <v>0</v>
      </c>
      <c r="Q207" s="135">
        <v>1</v>
      </c>
      <c r="R207" s="110">
        <v>9</v>
      </c>
      <c r="S207" s="135">
        <v>0</v>
      </c>
      <c r="T207" s="110">
        <v>0</v>
      </c>
      <c r="U207" s="135">
        <v>0</v>
      </c>
      <c r="V207" s="110">
        <v>0</v>
      </c>
      <c r="W207" s="135">
        <v>0</v>
      </c>
      <c r="X207" s="110">
        <v>0</v>
      </c>
      <c r="Y207" s="135">
        <v>0</v>
      </c>
      <c r="Z207" s="110">
        <v>0</v>
      </c>
      <c r="AA207" s="135">
        <v>3</v>
      </c>
      <c r="AB207" s="110">
        <v>16</v>
      </c>
    </row>
    <row r="208" spans="2:28" ht="15.75" thickBot="1" x14ac:dyDescent="0.3">
      <c r="B208" s="133">
        <v>1429</v>
      </c>
      <c r="C208" s="109">
        <v>0</v>
      </c>
      <c r="D208" s="110">
        <v>0</v>
      </c>
      <c r="E208" s="135">
        <v>0</v>
      </c>
      <c r="F208" s="110">
        <v>0</v>
      </c>
      <c r="G208" s="135">
        <v>1</v>
      </c>
      <c r="H208" s="110">
        <v>50</v>
      </c>
      <c r="I208" s="135">
        <v>0</v>
      </c>
      <c r="J208" s="110">
        <v>0</v>
      </c>
      <c r="K208" s="135">
        <v>2</v>
      </c>
      <c r="L208" s="110">
        <v>1000</v>
      </c>
      <c r="M208" s="135">
        <v>0</v>
      </c>
      <c r="N208" s="110">
        <v>0</v>
      </c>
      <c r="O208" s="135">
        <v>0</v>
      </c>
      <c r="P208" s="110">
        <v>0</v>
      </c>
      <c r="Q208" s="135">
        <v>0</v>
      </c>
      <c r="R208" s="110">
        <v>0</v>
      </c>
      <c r="S208" s="135">
        <v>0</v>
      </c>
      <c r="T208" s="110">
        <v>0</v>
      </c>
      <c r="U208" s="135">
        <v>0</v>
      </c>
      <c r="V208" s="110">
        <v>0</v>
      </c>
      <c r="W208" s="135">
        <v>0</v>
      </c>
      <c r="X208" s="110">
        <v>0</v>
      </c>
      <c r="Y208" s="135">
        <v>0</v>
      </c>
      <c r="Z208" s="110">
        <v>0</v>
      </c>
      <c r="AA208" s="135">
        <v>3</v>
      </c>
      <c r="AB208" s="110">
        <v>1050</v>
      </c>
    </row>
    <row r="209" spans="2:28" x14ac:dyDescent="0.25">
      <c r="B209" s="129">
        <v>822</v>
      </c>
      <c r="C209" s="109">
        <v>0</v>
      </c>
      <c r="D209" s="110">
        <v>0</v>
      </c>
      <c r="E209" s="135">
        <v>0</v>
      </c>
      <c r="F209" s="110">
        <v>0</v>
      </c>
      <c r="G209" s="135">
        <v>0</v>
      </c>
      <c r="H209" s="110">
        <v>0</v>
      </c>
      <c r="I209" s="135">
        <v>1</v>
      </c>
      <c r="J209" s="110">
        <v>5</v>
      </c>
      <c r="K209" s="135">
        <v>2</v>
      </c>
      <c r="L209" s="110">
        <v>8</v>
      </c>
      <c r="M209" s="135">
        <v>0</v>
      </c>
      <c r="N209" s="110">
        <v>0</v>
      </c>
      <c r="O209" s="135">
        <v>0</v>
      </c>
      <c r="P209" s="110">
        <v>0</v>
      </c>
      <c r="Q209" s="135">
        <v>0</v>
      </c>
      <c r="R209" s="110">
        <v>0</v>
      </c>
      <c r="S209" s="135">
        <v>0</v>
      </c>
      <c r="T209" s="110">
        <v>0</v>
      </c>
      <c r="U209" s="135">
        <v>0</v>
      </c>
      <c r="V209" s="110">
        <v>0</v>
      </c>
      <c r="W209" s="135">
        <v>0</v>
      </c>
      <c r="X209" s="110">
        <v>0</v>
      </c>
      <c r="Y209" s="135">
        <v>0</v>
      </c>
      <c r="Z209" s="110">
        <v>0</v>
      </c>
      <c r="AA209" s="135">
        <v>3</v>
      </c>
      <c r="AB209" s="110">
        <v>13</v>
      </c>
    </row>
    <row r="210" spans="2:28" ht="15.75" thickBot="1" x14ac:dyDescent="0.3">
      <c r="B210" s="133">
        <v>268</v>
      </c>
      <c r="C210" s="109">
        <v>0</v>
      </c>
      <c r="D210" s="110">
        <v>0</v>
      </c>
      <c r="E210" s="135">
        <v>0</v>
      </c>
      <c r="F210" s="110">
        <v>0</v>
      </c>
      <c r="G210" s="135">
        <v>0</v>
      </c>
      <c r="H210" s="110">
        <v>0</v>
      </c>
      <c r="I210" s="135">
        <v>0</v>
      </c>
      <c r="J210" s="110">
        <v>0</v>
      </c>
      <c r="K210" s="135">
        <v>0</v>
      </c>
      <c r="L210" s="110">
        <v>0</v>
      </c>
      <c r="M210" s="135">
        <v>1</v>
      </c>
      <c r="N210" s="110">
        <v>10</v>
      </c>
      <c r="O210" s="135">
        <v>1</v>
      </c>
      <c r="P210" s="110">
        <v>10</v>
      </c>
      <c r="Q210" s="135">
        <v>0</v>
      </c>
      <c r="R210" s="110">
        <v>0</v>
      </c>
      <c r="S210" s="135">
        <v>1</v>
      </c>
      <c r="T210" s="110">
        <v>20</v>
      </c>
      <c r="U210" s="135">
        <v>0</v>
      </c>
      <c r="V210" s="110">
        <v>0</v>
      </c>
      <c r="W210" s="135">
        <v>0</v>
      </c>
      <c r="X210" s="110">
        <v>0</v>
      </c>
      <c r="Y210" s="135">
        <v>0</v>
      </c>
      <c r="Z210" s="110">
        <v>0</v>
      </c>
      <c r="AA210" s="135">
        <v>3</v>
      </c>
      <c r="AB210" s="110">
        <v>40</v>
      </c>
    </row>
    <row r="211" spans="2:28" x14ac:dyDescent="0.25">
      <c r="B211" s="129">
        <v>424</v>
      </c>
      <c r="C211" s="109">
        <v>0</v>
      </c>
      <c r="D211" s="110">
        <v>0</v>
      </c>
      <c r="E211" s="135">
        <v>0</v>
      </c>
      <c r="F211" s="110">
        <v>0</v>
      </c>
      <c r="G211" s="135">
        <v>1</v>
      </c>
      <c r="H211" s="110">
        <v>8</v>
      </c>
      <c r="I211" s="135">
        <v>1</v>
      </c>
      <c r="J211" s="110">
        <v>7</v>
      </c>
      <c r="K211" s="135">
        <v>0</v>
      </c>
      <c r="L211" s="110">
        <v>0</v>
      </c>
      <c r="M211" s="135">
        <v>1</v>
      </c>
      <c r="N211" s="110">
        <v>6</v>
      </c>
      <c r="O211" s="135">
        <v>0</v>
      </c>
      <c r="P211" s="110">
        <v>0</v>
      </c>
      <c r="Q211" s="135">
        <v>0</v>
      </c>
      <c r="R211" s="110">
        <v>0</v>
      </c>
      <c r="S211" s="135">
        <v>0</v>
      </c>
      <c r="T211" s="110">
        <v>0</v>
      </c>
      <c r="U211" s="135">
        <v>0</v>
      </c>
      <c r="V211" s="110">
        <v>0</v>
      </c>
      <c r="W211" s="135">
        <v>0</v>
      </c>
      <c r="X211" s="110">
        <v>0</v>
      </c>
      <c r="Y211" s="135">
        <v>0</v>
      </c>
      <c r="Z211" s="110">
        <v>0</v>
      </c>
      <c r="AA211" s="135">
        <v>3</v>
      </c>
      <c r="AB211" s="110">
        <v>21</v>
      </c>
    </row>
    <row r="212" spans="2:28" x14ac:dyDescent="0.25">
      <c r="B212" s="130">
        <v>3629</v>
      </c>
      <c r="C212" s="109">
        <v>0</v>
      </c>
      <c r="D212" s="110">
        <v>0</v>
      </c>
      <c r="E212" s="135">
        <v>0</v>
      </c>
      <c r="F212" s="110">
        <v>0</v>
      </c>
      <c r="G212" s="135">
        <v>0</v>
      </c>
      <c r="H212" s="110">
        <v>0</v>
      </c>
      <c r="I212" s="135">
        <v>0</v>
      </c>
      <c r="J212" s="110">
        <v>0</v>
      </c>
      <c r="K212" s="135">
        <v>2</v>
      </c>
      <c r="L212" s="110">
        <v>6</v>
      </c>
      <c r="M212" s="135">
        <v>0</v>
      </c>
      <c r="N212" s="110">
        <v>0</v>
      </c>
      <c r="O212" s="135">
        <v>0</v>
      </c>
      <c r="P212" s="110">
        <v>0</v>
      </c>
      <c r="Q212" s="135">
        <v>1</v>
      </c>
      <c r="R212" s="110">
        <v>1</v>
      </c>
      <c r="S212" s="135">
        <v>0</v>
      </c>
      <c r="T212" s="110">
        <v>0</v>
      </c>
      <c r="U212" s="135">
        <v>0</v>
      </c>
      <c r="V212" s="110">
        <v>0</v>
      </c>
      <c r="W212" s="135">
        <v>0</v>
      </c>
      <c r="X212" s="110">
        <v>0</v>
      </c>
      <c r="Y212" s="135">
        <v>0</v>
      </c>
      <c r="Z212" s="110">
        <v>0</v>
      </c>
      <c r="AA212" s="135">
        <v>3</v>
      </c>
      <c r="AB212" s="110">
        <v>7</v>
      </c>
    </row>
    <row r="213" spans="2:28" x14ac:dyDescent="0.25">
      <c r="B213" s="130">
        <v>445</v>
      </c>
      <c r="C213" s="109">
        <v>0</v>
      </c>
      <c r="D213" s="110">
        <v>0</v>
      </c>
      <c r="E213" s="135">
        <v>0</v>
      </c>
      <c r="F213" s="110">
        <v>0</v>
      </c>
      <c r="G213" s="135">
        <v>0</v>
      </c>
      <c r="H213" s="110">
        <v>0</v>
      </c>
      <c r="I213" s="135">
        <v>2</v>
      </c>
      <c r="J213" s="110">
        <v>9</v>
      </c>
      <c r="K213" s="135">
        <v>1</v>
      </c>
      <c r="L213" s="110">
        <v>301</v>
      </c>
      <c r="M213" s="135">
        <v>0</v>
      </c>
      <c r="N213" s="110">
        <v>0</v>
      </c>
      <c r="O213" s="135">
        <v>0</v>
      </c>
      <c r="P213" s="110">
        <v>0</v>
      </c>
      <c r="Q213" s="135">
        <v>0</v>
      </c>
      <c r="R213" s="110">
        <v>0</v>
      </c>
      <c r="S213" s="135">
        <v>0</v>
      </c>
      <c r="T213" s="110">
        <v>0</v>
      </c>
      <c r="U213" s="135">
        <v>0</v>
      </c>
      <c r="V213" s="110">
        <v>0</v>
      </c>
      <c r="W213" s="135">
        <v>0</v>
      </c>
      <c r="X213" s="110">
        <v>0</v>
      </c>
      <c r="Y213" s="135">
        <v>0</v>
      </c>
      <c r="Z213" s="110">
        <v>0</v>
      </c>
      <c r="AA213" s="135">
        <v>3</v>
      </c>
      <c r="AB213" s="110">
        <v>310</v>
      </c>
    </row>
    <row r="214" spans="2:28" x14ac:dyDescent="0.25">
      <c r="B214" s="130">
        <v>724</v>
      </c>
      <c r="C214" s="109">
        <v>0</v>
      </c>
      <c r="D214" s="110">
        <v>0</v>
      </c>
      <c r="E214" s="135">
        <v>0</v>
      </c>
      <c r="F214" s="110">
        <v>0</v>
      </c>
      <c r="G214" s="135">
        <v>0</v>
      </c>
      <c r="H214" s="110">
        <v>0</v>
      </c>
      <c r="I214" s="135">
        <v>0</v>
      </c>
      <c r="J214" s="110">
        <v>0</v>
      </c>
      <c r="K214" s="135">
        <v>0</v>
      </c>
      <c r="L214" s="110">
        <v>0</v>
      </c>
      <c r="M214" s="135">
        <v>1</v>
      </c>
      <c r="N214" s="110">
        <v>61</v>
      </c>
      <c r="O214" s="135">
        <v>0</v>
      </c>
      <c r="P214" s="110">
        <v>0</v>
      </c>
      <c r="Q214" s="135">
        <v>0</v>
      </c>
      <c r="R214" s="110">
        <v>0</v>
      </c>
      <c r="S214" s="135">
        <v>2</v>
      </c>
      <c r="T214" s="110">
        <v>700</v>
      </c>
      <c r="U214" s="135">
        <v>0</v>
      </c>
      <c r="V214" s="110">
        <v>0</v>
      </c>
      <c r="W214" s="135">
        <v>0</v>
      </c>
      <c r="X214" s="110">
        <v>0</v>
      </c>
      <c r="Y214" s="135">
        <v>0</v>
      </c>
      <c r="Z214" s="110">
        <v>0</v>
      </c>
      <c r="AA214" s="135">
        <v>3</v>
      </c>
      <c r="AB214" s="110">
        <v>761</v>
      </c>
    </row>
    <row r="215" spans="2:28" ht="15.75" thickBot="1" x14ac:dyDescent="0.3">
      <c r="B215" s="133">
        <v>904</v>
      </c>
      <c r="C215" s="109">
        <v>0</v>
      </c>
      <c r="D215" s="110">
        <v>0</v>
      </c>
      <c r="E215" s="135">
        <v>0</v>
      </c>
      <c r="F215" s="110">
        <v>0</v>
      </c>
      <c r="G215" s="135">
        <v>0</v>
      </c>
      <c r="H215" s="110">
        <v>0</v>
      </c>
      <c r="I215" s="135">
        <v>0</v>
      </c>
      <c r="J215" s="110">
        <v>0</v>
      </c>
      <c r="K215" s="135">
        <v>0</v>
      </c>
      <c r="L215" s="110">
        <v>0</v>
      </c>
      <c r="M215" s="135">
        <v>0</v>
      </c>
      <c r="N215" s="110">
        <v>0</v>
      </c>
      <c r="O215" s="135">
        <v>2</v>
      </c>
      <c r="P215" s="110">
        <v>11</v>
      </c>
      <c r="Q215" s="135">
        <v>0</v>
      </c>
      <c r="R215" s="110">
        <v>0</v>
      </c>
      <c r="S215" s="135">
        <v>1</v>
      </c>
      <c r="T215" s="110">
        <v>10</v>
      </c>
      <c r="U215" s="135">
        <v>0</v>
      </c>
      <c r="V215" s="110">
        <v>0</v>
      </c>
      <c r="W215" s="135">
        <v>0</v>
      </c>
      <c r="X215" s="110">
        <v>0</v>
      </c>
      <c r="Y215" s="135">
        <v>0</v>
      </c>
      <c r="Z215" s="110">
        <v>0</v>
      </c>
      <c r="AA215" s="135">
        <v>3</v>
      </c>
      <c r="AB215" s="110">
        <v>21</v>
      </c>
    </row>
    <row r="216" spans="2:28" ht="15.75" thickBot="1" x14ac:dyDescent="0.3">
      <c r="B216" s="121">
        <v>269</v>
      </c>
      <c r="C216" s="109">
        <v>0</v>
      </c>
      <c r="D216" s="110">
        <v>0</v>
      </c>
      <c r="E216" s="135">
        <v>0</v>
      </c>
      <c r="F216" s="110">
        <v>0</v>
      </c>
      <c r="G216" s="135">
        <v>0</v>
      </c>
      <c r="H216" s="110">
        <v>0</v>
      </c>
      <c r="I216" s="135">
        <v>0</v>
      </c>
      <c r="J216" s="110">
        <v>0</v>
      </c>
      <c r="K216" s="135">
        <v>0</v>
      </c>
      <c r="L216" s="110">
        <v>0</v>
      </c>
      <c r="M216" s="135">
        <v>0</v>
      </c>
      <c r="N216" s="110">
        <v>0</v>
      </c>
      <c r="O216" s="135">
        <v>1</v>
      </c>
      <c r="P216" s="110">
        <v>80</v>
      </c>
      <c r="Q216" s="135">
        <v>1</v>
      </c>
      <c r="R216" s="110">
        <v>80</v>
      </c>
      <c r="S216" s="135">
        <v>1</v>
      </c>
      <c r="T216" s="110">
        <v>80</v>
      </c>
      <c r="U216" s="135">
        <v>0</v>
      </c>
      <c r="V216" s="110">
        <v>0</v>
      </c>
      <c r="W216" s="135">
        <v>0</v>
      </c>
      <c r="X216" s="110">
        <v>0</v>
      </c>
      <c r="Y216" s="135">
        <v>0</v>
      </c>
      <c r="Z216" s="110">
        <v>0</v>
      </c>
      <c r="AA216" s="135">
        <v>3</v>
      </c>
      <c r="AB216" s="110">
        <v>240</v>
      </c>
    </row>
    <row r="217" spans="2:28" x14ac:dyDescent="0.25">
      <c r="B217" s="129">
        <v>616</v>
      </c>
      <c r="C217" s="109">
        <v>0</v>
      </c>
      <c r="D217" s="110">
        <v>0</v>
      </c>
      <c r="E217" s="135">
        <v>0</v>
      </c>
      <c r="F217" s="110">
        <v>0</v>
      </c>
      <c r="G217" s="135">
        <v>1</v>
      </c>
      <c r="H217" s="110">
        <v>10</v>
      </c>
      <c r="I217" s="135">
        <v>0</v>
      </c>
      <c r="J217" s="110">
        <v>0</v>
      </c>
      <c r="K217" s="135">
        <v>0</v>
      </c>
      <c r="L217" s="110">
        <v>0</v>
      </c>
      <c r="M217" s="135">
        <v>1</v>
      </c>
      <c r="N217" s="110">
        <v>20</v>
      </c>
      <c r="O217" s="135">
        <v>0</v>
      </c>
      <c r="P217" s="110">
        <v>0</v>
      </c>
      <c r="Q217" s="135">
        <v>0</v>
      </c>
      <c r="R217" s="110">
        <v>0</v>
      </c>
      <c r="S217" s="135">
        <v>1</v>
      </c>
      <c r="T217" s="110">
        <v>20</v>
      </c>
      <c r="U217" s="135">
        <v>0</v>
      </c>
      <c r="V217" s="110">
        <v>0</v>
      </c>
      <c r="W217" s="135">
        <v>0</v>
      </c>
      <c r="X217" s="110">
        <v>0</v>
      </c>
      <c r="Y217" s="135">
        <v>0</v>
      </c>
      <c r="Z217" s="110">
        <v>0</v>
      </c>
      <c r="AA217" s="135">
        <v>3</v>
      </c>
      <c r="AB217" s="110">
        <v>50</v>
      </c>
    </row>
    <row r="218" spans="2:28" ht="15.75" thickBot="1" x14ac:dyDescent="0.3">
      <c r="B218" s="133">
        <v>1450</v>
      </c>
      <c r="C218" s="109">
        <v>1</v>
      </c>
      <c r="D218" s="110">
        <v>0</v>
      </c>
      <c r="E218" s="135">
        <v>0</v>
      </c>
      <c r="F218" s="110">
        <v>0</v>
      </c>
      <c r="G218" s="135">
        <v>0</v>
      </c>
      <c r="H218" s="110">
        <v>0</v>
      </c>
      <c r="I218" s="135">
        <v>0</v>
      </c>
      <c r="J218" s="110">
        <v>0</v>
      </c>
      <c r="K218" s="135">
        <v>0</v>
      </c>
      <c r="L218" s="110">
        <v>0</v>
      </c>
      <c r="M218" s="135">
        <v>0</v>
      </c>
      <c r="N218" s="110">
        <v>0</v>
      </c>
      <c r="O218" s="135">
        <v>0</v>
      </c>
      <c r="P218" s="110">
        <v>0</v>
      </c>
      <c r="Q218" s="135">
        <v>0</v>
      </c>
      <c r="R218" s="110">
        <v>0</v>
      </c>
      <c r="S218" s="135">
        <v>2</v>
      </c>
      <c r="T218" s="110">
        <v>9</v>
      </c>
      <c r="U218" s="135">
        <v>0</v>
      </c>
      <c r="V218" s="110">
        <v>0</v>
      </c>
      <c r="W218" s="135">
        <v>0</v>
      </c>
      <c r="X218" s="110">
        <v>0</v>
      </c>
      <c r="Y218" s="135">
        <v>0</v>
      </c>
      <c r="Z218" s="110">
        <v>0</v>
      </c>
      <c r="AA218" s="135">
        <v>3</v>
      </c>
      <c r="AB218" s="110">
        <v>9</v>
      </c>
    </row>
    <row r="219" spans="2:28" ht="15.75" thickBot="1" x14ac:dyDescent="0.3">
      <c r="B219" s="121">
        <v>551</v>
      </c>
      <c r="C219" s="109">
        <v>0</v>
      </c>
      <c r="D219" s="110">
        <v>0</v>
      </c>
      <c r="E219" s="135">
        <v>0</v>
      </c>
      <c r="F219" s="110">
        <v>0</v>
      </c>
      <c r="G219" s="135">
        <v>0</v>
      </c>
      <c r="H219" s="110">
        <v>0</v>
      </c>
      <c r="I219" s="135">
        <v>0</v>
      </c>
      <c r="J219" s="110">
        <v>0</v>
      </c>
      <c r="K219" s="135">
        <v>0</v>
      </c>
      <c r="L219" s="110">
        <v>0</v>
      </c>
      <c r="M219" s="135">
        <v>1</v>
      </c>
      <c r="N219" s="110">
        <v>1</v>
      </c>
      <c r="O219" s="135">
        <v>1</v>
      </c>
      <c r="P219" s="110">
        <v>10</v>
      </c>
      <c r="Q219" s="135">
        <v>1</v>
      </c>
      <c r="R219" s="110">
        <v>4</v>
      </c>
      <c r="S219" s="135">
        <v>0</v>
      </c>
      <c r="T219" s="110">
        <v>0</v>
      </c>
      <c r="U219" s="135">
        <v>0</v>
      </c>
      <c r="V219" s="110">
        <v>0</v>
      </c>
      <c r="W219" s="135">
        <v>0</v>
      </c>
      <c r="X219" s="110">
        <v>0</v>
      </c>
      <c r="Y219" s="135">
        <v>0</v>
      </c>
      <c r="Z219" s="110">
        <v>0</v>
      </c>
      <c r="AA219" s="135">
        <v>3</v>
      </c>
      <c r="AB219" s="110">
        <v>15</v>
      </c>
    </row>
    <row r="220" spans="2:28" ht="15.75" thickBot="1" x14ac:dyDescent="0.3">
      <c r="B220" s="121">
        <v>716</v>
      </c>
      <c r="C220" s="109">
        <v>0</v>
      </c>
      <c r="D220" s="110">
        <v>0</v>
      </c>
      <c r="E220" s="135">
        <v>0</v>
      </c>
      <c r="F220" s="110">
        <v>0</v>
      </c>
      <c r="G220" s="135">
        <v>0</v>
      </c>
      <c r="H220" s="110">
        <v>0</v>
      </c>
      <c r="I220" s="135">
        <v>0</v>
      </c>
      <c r="J220" s="110">
        <v>0</v>
      </c>
      <c r="K220" s="135">
        <v>1</v>
      </c>
      <c r="L220" s="110">
        <v>3</v>
      </c>
      <c r="M220" s="135">
        <v>0</v>
      </c>
      <c r="N220" s="110">
        <v>0</v>
      </c>
      <c r="O220" s="135">
        <v>0</v>
      </c>
      <c r="P220" s="110">
        <v>0</v>
      </c>
      <c r="Q220" s="135">
        <v>0</v>
      </c>
      <c r="R220" s="110">
        <v>0</v>
      </c>
      <c r="S220" s="135">
        <v>2</v>
      </c>
      <c r="T220" s="110">
        <v>11</v>
      </c>
      <c r="U220" s="135">
        <v>0</v>
      </c>
      <c r="V220" s="110">
        <v>0</v>
      </c>
      <c r="W220" s="135">
        <v>0</v>
      </c>
      <c r="X220" s="110">
        <v>0</v>
      </c>
      <c r="Y220" s="135">
        <v>0</v>
      </c>
      <c r="Z220" s="110">
        <v>0</v>
      </c>
      <c r="AA220" s="135">
        <v>3</v>
      </c>
      <c r="AB220" s="110">
        <v>14</v>
      </c>
    </row>
    <row r="221" spans="2:28" ht="15.75" thickBot="1" x14ac:dyDescent="0.3">
      <c r="B221" s="121">
        <v>3640</v>
      </c>
      <c r="C221" s="109">
        <v>0</v>
      </c>
      <c r="D221" s="110">
        <v>0</v>
      </c>
      <c r="E221" s="135">
        <v>0</v>
      </c>
      <c r="F221" s="110">
        <v>0</v>
      </c>
      <c r="G221" s="135">
        <v>1</v>
      </c>
      <c r="H221" s="110">
        <v>16</v>
      </c>
      <c r="I221" s="135">
        <v>1</v>
      </c>
      <c r="J221" s="110">
        <v>40</v>
      </c>
      <c r="K221" s="135">
        <v>1</v>
      </c>
      <c r="L221" s="110">
        <v>5</v>
      </c>
      <c r="M221" s="135">
        <v>0</v>
      </c>
      <c r="N221" s="110">
        <v>0</v>
      </c>
      <c r="O221" s="135">
        <v>0</v>
      </c>
      <c r="P221" s="110">
        <v>0</v>
      </c>
      <c r="Q221" s="135">
        <v>0</v>
      </c>
      <c r="R221" s="110">
        <v>0</v>
      </c>
      <c r="S221" s="135">
        <v>0</v>
      </c>
      <c r="T221" s="110">
        <v>0</v>
      </c>
      <c r="U221" s="135">
        <v>0</v>
      </c>
      <c r="V221" s="110">
        <v>0</v>
      </c>
      <c r="W221" s="135">
        <v>0</v>
      </c>
      <c r="X221" s="110">
        <v>0</v>
      </c>
      <c r="Y221" s="135">
        <v>0</v>
      </c>
      <c r="Z221" s="110">
        <v>0</v>
      </c>
      <c r="AA221" s="135">
        <v>3</v>
      </c>
      <c r="AB221" s="110">
        <v>61</v>
      </c>
    </row>
    <row r="222" spans="2:28" x14ac:dyDescent="0.25">
      <c r="B222" s="129">
        <v>10713</v>
      </c>
      <c r="C222" s="109">
        <v>0</v>
      </c>
      <c r="D222" s="110">
        <v>0</v>
      </c>
      <c r="E222" s="135">
        <v>0</v>
      </c>
      <c r="F222" s="110">
        <v>0</v>
      </c>
      <c r="G222" s="135">
        <v>0</v>
      </c>
      <c r="H222" s="110">
        <v>0</v>
      </c>
      <c r="I222" s="135">
        <v>0</v>
      </c>
      <c r="J222" s="110">
        <v>0</v>
      </c>
      <c r="K222" s="135">
        <v>0</v>
      </c>
      <c r="L222" s="110">
        <v>0</v>
      </c>
      <c r="M222" s="135">
        <v>0</v>
      </c>
      <c r="N222" s="110">
        <v>0</v>
      </c>
      <c r="O222" s="135">
        <v>1</v>
      </c>
      <c r="P222" s="110">
        <v>2000</v>
      </c>
      <c r="Q222" s="135">
        <v>0</v>
      </c>
      <c r="R222" s="110">
        <v>0</v>
      </c>
      <c r="S222" s="135">
        <v>1</v>
      </c>
      <c r="T222" s="110">
        <v>2000</v>
      </c>
      <c r="U222" s="135">
        <v>0</v>
      </c>
      <c r="V222" s="110">
        <v>0</v>
      </c>
      <c r="W222" s="135">
        <v>0</v>
      </c>
      <c r="X222" s="110">
        <v>0</v>
      </c>
      <c r="Y222" s="135">
        <v>0</v>
      </c>
      <c r="Z222" s="110">
        <v>0</v>
      </c>
      <c r="AA222" s="135">
        <v>2</v>
      </c>
      <c r="AB222" s="110">
        <v>4000</v>
      </c>
    </row>
    <row r="223" spans="2:28" x14ac:dyDescent="0.25">
      <c r="B223" s="130" t="s">
        <v>535</v>
      </c>
      <c r="C223" s="109">
        <v>0</v>
      </c>
      <c r="D223" s="110">
        <v>0</v>
      </c>
      <c r="E223" s="135">
        <v>0</v>
      </c>
      <c r="F223" s="110">
        <v>0</v>
      </c>
      <c r="G223" s="135">
        <v>0</v>
      </c>
      <c r="H223" s="110">
        <v>0</v>
      </c>
      <c r="I223" s="135">
        <v>0</v>
      </c>
      <c r="J223" s="110">
        <v>0</v>
      </c>
      <c r="K223" s="135">
        <v>0</v>
      </c>
      <c r="L223" s="110">
        <v>0</v>
      </c>
      <c r="M223" s="135">
        <v>0</v>
      </c>
      <c r="N223" s="110">
        <v>0</v>
      </c>
      <c r="O223" s="135">
        <v>0</v>
      </c>
      <c r="P223" s="110">
        <v>0</v>
      </c>
      <c r="Q223" s="135">
        <v>1</v>
      </c>
      <c r="R223" s="110">
        <v>3</v>
      </c>
      <c r="S223" s="135">
        <v>1</v>
      </c>
      <c r="T223" s="110">
        <v>5</v>
      </c>
      <c r="U223" s="135">
        <v>0</v>
      </c>
      <c r="V223" s="110">
        <v>0</v>
      </c>
      <c r="W223" s="135">
        <v>0</v>
      </c>
      <c r="X223" s="110">
        <v>0</v>
      </c>
      <c r="Y223" s="135">
        <v>0</v>
      </c>
      <c r="Z223" s="110">
        <v>0</v>
      </c>
      <c r="AA223" s="135">
        <v>2</v>
      </c>
      <c r="AB223" s="110">
        <v>8</v>
      </c>
    </row>
    <row r="224" spans="2:28" x14ac:dyDescent="0.25">
      <c r="B224" s="130">
        <v>5119</v>
      </c>
      <c r="C224" s="109">
        <v>0</v>
      </c>
      <c r="D224" s="110">
        <v>0</v>
      </c>
      <c r="E224" s="135">
        <v>0</v>
      </c>
      <c r="F224" s="110">
        <v>0</v>
      </c>
      <c r="G224" s="135">
        <v>0</v>
      </c>
      <c r="H224" s="110">
        <v>0</v>
      </c>
      <c r="I224" s="135">
        <v>0</v>
      </c>
      <c r="J224" s="110">
        <v>0</v>
      </c>
      <c r="K224" s="135">
        <v>0</v>
      </c>
      <c r="L224" s="110">
        <v>0</v>
      </c>
      <c r="M224" s="135">
        <v>1</v>
      </c>
      <c r="N224" s="110">
        <v>13100</v>
      </c>
      <c r="O224" s="135">
        <v>0</v>
      </c>
      <c r="P224" s="110">
        <v>0</v>
      </c>
      <c r="Q224" s="135">
        <v>0</v>
      </c>
      <c r="R224" s="110">
        <v>0</v>
      </c>
      <c r="S224" s="135">
        <v>1</v>
      </c>
      <c r="T224" s="110">
        <v>1200</v>
      </c>
      <c r="U224" s="135">
        <v>0</v>
      </c>
      <c r="V224" s="110">
        <v>0</v>
      </c>
      <c r="W224" s="135">
        <v>0</v>
      </c>
      <c r="X224" s="110">
        <v>0</v>
      </c>
      <c r="Y224" s="135">
        <v>0</v>
      </c>
      <c r="Z224" s="110">
        <v>0</v>
      </c>
      <c r="AA224" s="135">
        <v>2</v>
      </c>
      <c r="AB224" s="110">
        <v>14300</v>
      </c>
    </row>
    <row r="225" spans="2:28" ht="15.75" thickBot="1" x14ac:dyDescent="0.3">
      <c r="B225" s="133">
        <v>8822</v>
      </c>
      <c r="C225" s="109">
        <v>0</v>
      </c>
      <c r="D225" s="110">
        <v>0</v>
      </c>
      <c r="E225" s="135">
        <v>0</v>
      </c>
      <c r="F225" s="110">
        <v>0</v>
      </c>
      <c r="G225" s="135">
        <v>0</v>
      </c>
      <c r="H225" s="110">
        <v>0</v>
      </c>
      <c r="I225" s="135">
        <v>0</v>
      </c>
      <c r="J225" s="110">
        <v>0</v>
      </c>
      <c r="K225" s="135">
        <v>0</v>
      </c>
      <c r="L225" s="110">
        <v>0</v>
      </c>
      <c r="M225" s="135">
        <v>1</v>
      </c>
      <c r="N225" s="110">
        <v>36</v>
      </c>
      <c r="O225" s="135">
        <v>1</v>
      </c>
      <c r="P225" s="110">
        <v>8</v>
      </c>
      <c r="Q225" s="135">
        <v>0</v>
      </c>
      <c r="R225" s="110">
        <v>0</v>
      </c>
      <c r="S225" s="135">
        <v>0</v>
      </c>
      <c r="T225" s="110">
        <v>0</v>
      </c>
      <c r="U225" s="135">
        <v>0</v>
      </c>
      <c r="V225" s="110">
        <v>0</v>
      </c>
      <c r="W225" s="135">
        <v>0</v>
      </c>
      <c r="X225" s="110">
        <v>0</v>
      </c>
      <c r="Y225" s="135">
        <v>0</v>
      </c>
      <c r="Z225" s="110">
        <v>0</v>
      </c>
      <c r="AA225" s="135">
        <v>2</v>
      </c>
      <c r="AB225" s="110">
        <v>44</v>
      </c>
    </row>
    <row r="226" spans="2:28" ht="15.75" thickBot="1" x14ac:dyDescent="0.3">
      <c r="B226" s="121">
        <v>8690</v>
      </c>
      <c r="C226" s="109">
        <v>0</v>
      </c>
      <c r="D226" s="110">
        <v>0</v>
      </c>
      <c r="E226" s="135">
        <v>0</v>
      </c>
      <c r="F226" s="110">
        <v>0</v>
      </c>
      <c r="G226" s="135">
        <v>0</v>
      </c>
      <c r="H226" s="110">
        <v>0</v>
      </c>
      <c r="I226" s="135">
        <v>1</v>
      </c>
      <c r="J226" s="110">
        <v>1</v>
      </c>
      <c r="K226" s="135">
        <v>0</v>
      </c>
      <c r="L226" s="110">
        <v>0</v>
      </c>
      <c r="M226" s="135">
        <v>0</v>
      </c>
      <c r="N226" s="110">
        <v>0</v>
      </c>
      <c r="O226" s="135">
        <v>0</v>
      </c>
      <c r="P226" s="110">
        <v>0</v>
      </c>
      <c r="Q226" s="135">
        <v>0</v>
      </c>
      <c r="R226" s="110">
        <v>0</v>
      </c>
      <c r="S226" s="135">
        <v>0</v>
      </c>
      <c r="T226" s="110">
        <v>0</v>
      </c>
      <c r="U226" s="135">
        <v>1</v>
      </c>
      <c r="V226" s="110">
        <v>1</v>
      </c>
      <c r="W226" s="135">
        <v>0</v>
      </c>
      <c r="X226" s="110">
        <v>0</v>
      </c>
      <c r="Y226" s="135">
        <v>0</v>
      </c>
      <c r="Z226" s="110">
        <v>0</v>
      </c>
      <c r="AA226" s="135">
        <v>2</v>
      </c>
      <c r="AB226" s="110">
        <v>2</v>
      </c>
    </row>
    <row r="227" spans="2:28" ht="15.75" thickBot="1" x14ac:dyDescent="0.3">
      <c r="B227" s="121">
        <v>5680</v>
      </c>
      <c r="C227" s="109">
        <v>0</v>
      </c>
      <c r="D227" s="110">
        <v>0</v>
      </c>
      <c r="E227" s="135">
        <v>0</v>
      </c>
      <c r="F227" s="110">
        <v>0</v>
      </c>
      <c r="G227" s="135">
        <v>0</v>
      </c>
      <c r="H227" s="110">
        <v>0</v>
      </c>
      <c r="I227" s="135">
        <v>1</v>
      </c>
      <c r="J227" s="110">
        <v>100</v>
      </c>
      <c r="K227" s="135">
        <v>0</v>
      </c>
      <c r="L227" s="110">
        <v>0</v>
      </c>
      <c r="M227" s="135">
        <v>0</v>
      </c>
      <c r="N227" s="110">
        <v>0</v>
      </c>
      <c r="O227" s="135">
        <v>0</v>
      </c>
      <c r="P227" s="110">
        <v>0</v>
      </c>
      <c r="Q227" s="135">
        <v>1</v>
      </c>
      <c r="R227" s="110">
        <v>100</v>
      </c>
      <c r="S227" s="135">
        <v>0</v>
      </c>
      <c r="T227" s="110">
        <v>0</v>
      </c>
      <c r="U227" s="135">
        <v>0</v>
      </c>
      <c r="V227" s="110">
        <v>0</v>
      </c>
      <c r="W227" s="135">
        <v>0</v>
      </c>
      <c r="X227" s="110">
        <v>0</v>
      </c>
      <c r="Y227" s="135">
        <v>0</v>
      </c>
      <c r="Z227" s="110">
        <v>0</v>
      </c>
      <c r="AA227" s="135">
        <v>2</v>
      </c>
      <c r="AB227" s="110">
        <v>200</v>
      </c>
    </row>
    <row r="228" spans="2:28" x14ac:dyDescent="0.25">
      <c r="B228" s="129">
        <v>8063</v>
      </c>
      <c r="C228" s="109">
        <v>0</v>
      </c>
      <c r="D228" s="110">
        <v>0</v>
      </c>
      <c r="E228" s="135">
        <v>0</v>
      </c>
      <c r="F228" s="110">
        <v>0</v>
      </c>
      <c r="G228" s="135">
        <v>0</v>
      </c>
      <c r="H228" s="110">
        <v>0</v>
      </c>
      <c r="I228" s="135">
        <v>0</v>
      </c>
      <c r="J228" s="110">
        <v>0</v>
      </c>
      <c r="K228" s="135">
        <v>1</v>
      </c>
      <c r="L228" s="110">
        <v>2</v>
      </c>
      <c r="M228" s="135">
        <v>0</v>
      </c>
      <c r="N228" s="110">
        <v>0</v>
      </c>
      <c r="O228" s="135">
        <v>1</v>
      </c>
      <c r="P228" s="110">
        <v>2</v>
      </c>
      <c r="Q228" s="135">
        <v>0</v>
      </c>
      <c r="R228" s="110">
        <v>0</v>
      </c>
      <c r="S228" s="135">
        <v>0</v>
      </c>
      <c r="T228" s="110">
        <v>0</v>
      </c>
      <c r="U228" s="135">
        <v>0</v>
      </c>
      <c r="V228" s="110">
        <v>0</v>
      </c>
      <c r="W228" s="135">
        <v>0</v>
      </c>
      <c r="X228" s="110">
        <v>0</v>
      </c>
      <c r="Y228" s="135">
        <v>0</v>
      </c>
      <c r="Z228" s="110">
        <v>0</v>
      </c>
      <c r="AA228" s="135">
        <v>2</v>
      </c>
      <c r="AB228" s="110">
        <v>4</v>
      </c>
    </row>
    <row r="229" spans="2:28" ht="15.75" thickBot="1" x14ac:dyDescent="0.3">
      <c r="B229" s="133">
        <v>5016</v>
      </c>
      <c r="C229" s="109">
        <v>0</v>
      </c>
      <c r="D229" s="110">
        <v>0</v>
      </c>
      <c r="E229" s="135">
        <v>0</v>
      </c>
      <c r="F229" s="110">
        <v>0</v>
      </c>
      <c r="G229" s="135">
        <v>0</v>
      </c>
      <c r="H229" s="110">
        <v>0</v>
      </c>
      <c r="I229" s="135">
        <v>0</v>
      </c>
      <c r="J229" s="110">
        <v>0</v>
      </c>
      <c r="K229" s="135">
        <v>0</v>
      </c>
      <c r="L229" s="110">
        <v>0</v>
      </c>
      <c r="M229" s="135">
        <v>0</v>
      </c>
      <c r="N229" s="110">
        <v>0</v>
      </c>
      <c r="O229" s="135">
        <v>1</v>
      </c>
      <c r="P229" s="110">
        <v>160</v>
      </c>
      <c r="Q229" s="135">
        <v>1</v>
      </c>
      <c r="R229" s="110">
        <v>100</v>
      </c>
      <c r="S229" s="135">
        <v>0</v>
      </c>
      <c r="T229" s="110">
        <v>0</v>
      </c>
      <c r="U229" s="135">
        <v>0</v>
      </c>
      <c r="V229" s="110">
        <v>0</v>
      </c>
      <c r="W229" s="135">
        <v>0</v>
      </c>
      <c r="X229" s="110">
        <v>0</v>
      </c>
      <c r="Y229" s="135">
        <v>0</v>
      </c>
      <c r="Z229" s="110">
        <v>0</v>
      </c>
      <c r="AA229" s="135">
        <v>2</v>
      </c>
      <c r="AB229" s="110">
        <v>260</v>
      </c>
    </row>
    <row r="230" spans="2:28" x14ac:dyDescent="0.25">
      <c r="B230" s="78">
        <v>8464</v>
      </c>
      <c r="C230" s="109">
        <v>0</v>
      </c>
      <c r="D230" s="110">
        <v>0</v>
      </c>
      <c r="E230" s="135">
        <v>0</v>
      </c>
      <c r="F230" s="110">
        <v>0</v>
      </c>
      <c r="G230" s="135">
        <v>0</v>
      </c>
      <c r="H230" s="110">
        <v>0</v>
      </c>
      <c r="I230" s="135">
        <v>0</v>
      </c>
      <c r="J230" s="110">
        <v>0</v>
      </c>
      <c r="K230" s="135">
        <v>1</v>
      </c>
      <c r="L230" s="110">
        <v>36</v>
      </c>
      <c r="M230" s="135">
        <v>0</v>
      </c>
      <c r="N230" s="110">
        <v>0</v>
      </c>
      <c r="O230" s="135">
        <v>0</v>
      </c>
      <c r="P230" s="110">
        <v>0</v>
      </c>
      <c r="Q230" s="135">
        <v>1</v>
      </c>
      <c r="R230" s="110">
        <v>36</v>
      </c>
      <c r="S230" s="135">
        <v>0</v>
      </c>
      <c r="T230" s="110">
        <v>0</v>
      </c>
      <c r="U230" s="135">
        <v>0</v>
      </c>
      <c r="V230" s="110">
        <v>0</v>
      </c>
      <c r="W230" s="135">
        <v>0</v>
      </c>
      <c r="X230" s="110">
        <v>0</v>
      </c>
      <c r="Y230" s="135">
        <v>0</v>
      </c>
      <c r="Z230" s="110">
        <v>0</v>
      </c>
      <c r="AA230" s="135">
        <v>2</v>
      </c>
      <c r="AB230" s="110">
        <v>72</v>
      </c>
    </row>
    <row r="231" spans="2:28" x14ac:dyDescent="0.25">
      <c r="B231" s="132">
        <v>4377</v>
      </c>
      <c r="C231" s="109">
        <v>0</v>
      </c>
      <c r="D231" s="110">
        <v>0</v>
      </c>
      <c r="E231" s="135">
        <v>0</v>
      </c>
      <c r="F231" s="110">
        <v>0</v>
      </c>
      <c r="G231" s="135">
        <v>1</v>
      </c>
      <c r="H231" s="110">
        <v>688</v>
      </c>
      <c r="I231" s="135">
        <v>1</v>
      </c>
      <c r="J231" s="110">
        <v>538</v>
      </c>
      <c r="K231" s="135">
        <v>0</v>
      </c>
      <c r="L231" s="110">
        <v>0</v>
      </c>
      <c r="M231" s="135">
        <v>0</v>
      </c>
      <c r="N231" s="110">
        <v>0</v>
      </c>
      <c r="O231" s="135">
        <v>0</v>
      </c>
      <c r="P231" s="110">
        <v>0</v>
      </c>
      <c r="Q231" s="135">
        <v>0</v>
      </c>
      <c r="R231" s="110">
        <v>0</v>
      </c>
      <c r="S231" s="135">
        <v>0</v>
      </c>
      <c r="T231" s="110">
        <v>0</v>
      </c>
      <c r="U231" s="135">
        <v>0</v>
      </c>
      <c r="V231" s="110">
        <v>0</v>
      </c>
      <c r="W231" s="135">
        <v>0</v>
      </c>
      <c r="X231" s="110">
        <v>0</v>
      </c>
      <c r="Y231" s="135">
        <v>0</v>
      </c>
      <c r="Z231" s="110">
        <v>0</v>
      </c>
      <c r="AA231" s="135">
        <v>2</v>
      </c>
      <c r="AB231" s="110">
        <v>1226</v>
      </c>
    </row>
    <row r="232" spans="2:28" x14ac:dyDescent="0.25">
      <c r="B232" s="130">
        <v>8555</v>
      </c>
      <c r="C232" s="109">
        <v>0</v>
      </c>
      <c r="D232" s="110">
        <v>0</v>
      </c>
      <c r="E232" s="135">
        <v>0</v>
      </c>
      <c r="F232" s="110">
        <v>0</v>
      </c>
      <c r="G232" s="135">
        <v>0</v>
      </c>
      <c r="H232" s="110">
        <v>0</v>
      </c>
      <c r="I232" s="135">
        <v>0</v>
      </c>
      <c r="J232" s="110">
        <v>0</v>
      </c>
      <c r="K232" s="135">
        <v>1</v>
      </c>
      <c r="L232" s="110">
        <v>3</v>
      </c>
      <c r="M232" s="135">
        <v>0</v>
      </c>
      <c r="N232" s="110">
        <v>0</v>
      </c>
      <c r="O232" s="135">
        <v>1</v>
      </c>
      <c r="P232" s="110">
        <v>1</v>
      </c>
      <c r="Q232" s="135">
        <v>0</v>
      </c>
      <c r="R232" s="110">
        <v>0</v>
      </c>
      <c r="S232" s="135">
        <v>0</v>
      </c>
      <c r="T232" s="110">
        <v>0</v>
      </c>
      <c r="U232" s="135">
        <v>0</v>
      </c>
      <c r="V232" s="110">
        <v>0</v>
      </c>
      <c r="W232" s="135">
        <v>0</v>
      </c>
      <c r="X232" s="110">
        <v>0</v>
      </c>
      <c r="Y232" s="135">
        <v>0</v>
      </c>
      <c r="Z232" s="110">
        <v>0</v>
      </c>
      <c r="AA232" s="135">
        <v>2</v>
      </c>
      <c r="AB232" s="110">
        <v>4</v>
      </c>
    </row>
    <row r="233" spans="2:28" ht="15.75" thickBot="1" x14ac:dyDescent="0.3">
      <c r="B233" s="133">
        <v>7976</v>
      </c>
      <c r="C233" s="109">
        <v>0</v>
      </c>
      <c r="D233" s="110">
        <v>0</v>
      </c>
      <c r="E233" s="135">
        <v>0</v>
      </c>
      <c r="F233" s="110">
        <v>0</v>
      </c>
      <c r="G233" s="135">
        <v>0</v>
      </c>
      <c r="H233" s="110">
        <v>0</v>
      </c>
      <c r="I233" s="135">
        <v>1</v>
      </c>
      <c r="J233" s="110">
        <v>1</v>
      </c>
      <c r="K233" s="135">
        <v>0</v>
      </c>
      <c r="L233" s="110">
        <v>0</v>
      </c>
      <c r="M233" s="135">
        <v>0</v>
      </c>
      <c r="N233" s="110">
        <v>0</v>
      </c>
      <c r="O233" s="135">
        <v>1</v>
      </c>
      <c r="P233" s="110">
        <v>20</v>
      </c>
      <c r="Q233" s="135">
        <v>0</v>
      </c>
      <c r="R233" s="110">
        <v>0</v>
      </c>
      <c r="S233" s="135">
        <v>0</v>
      </c>
      <c r="T233" s="110">
        <v>0</v>
      </c>
      <c r="U233" s="135">
        <v>0</v>
      </c>
      <c r="V233" s="110">
        <v>0</v>
      </c>
      <c r="W233" s="135">
        <v>0</v>
      </c>
      <c r="X233" s="110">
        <v>0</v>
      </c>
      <c r="Y233" s="135">
        <v>0</v>
      </c>
      <c r="Z233" s="110">
        <v>0</v>
      </c>
      <c r="AA233" s="135">
        <v>2</v>
      </c>
      <c r="AB233" s="110">
        <v>21</v>
      </c>
    </row>
    <row r="234" spans="2:28" ht="15.75" thickBot="1" x14ac:dyDescent="0.3">
      <c r="B234" s="128">
        <v>3152</v>
      </c>
      <c r="C234" s="109">
        <v>0</v>
      </c>
      <c r="D234" s="110">
        <v>0</v>
      </c>
      <c r="E234" s="135">
        <v>0</v>
      </c>
      <c r="F234" s="110">
        <v>0</v>
      </c>
      <c r="G234" s="135">
        <v>0</v>
      </c>
      <c r="H234" s="110">
        <v>0</v>
      </c>
      <c r="I234" s="135">
        <v>0</v>
      </c>
      <c r="J234" s="110">
        <v>0</v>
      </c>
      <c r="K234" s="135">
        <v>0</v>
      </c>
      <c r="L234" s="110">
        <v>0</v>
      </c>
      <c r="M234" s="135">
        <v>0</v>
      </c>
      <c r="N234" s="110">
        <v>0</v>
      </c>
      <c r="O234" s="135">
        <v>0</v>
      </c>
      <c r="P234" s="110">
        <v>0</v>
      </c>
      <c r="Q234" s="135">
        <v>0</v>
      </c>
      <c r="R234" s="110">
        <v>0</v>
      </c>
      <c r="S234" s="135">
        <v>0</v>
      </c>
      <c r="T234" s="110">
        <v>0</v>
      </c>
      <c r="U234" s="135">
        <v>2</v>
      </c>
      <c r="V234" s="110">
        <v>17</v>
      </c>
      <c r="W234" s="135">
        <v>0</v>
      </c>
      <c r="X234" s="110">
        <v>0</v>
      </c>
      <c r="Y234" s="135">
        <v>0</v>
      </c>
      <c r="Z234" s="110">
        <v>0</v>
      </c>
      <c r="AA234" s="135">
        <v>2</v>
      </c>
      <c r="AB234" s="110">
        <v>17</v>
      </c>
    </row>
    <row r="235" spans="2:28" x14ac:dyDescent="0.25">
      <c r="B235" s="129">
        <v>8914</v>
      </c>
      <c r="C235" s="109">
        <v>0</v>
      </c>
      <c r="D235" s="110">
        <v>0</v>
      </c>
      <c r="E235" s="135">
        <v>0</v>
      </c>
      <c r="F235" s="110">
        <v>0</v>
      </c>
      <c r="G235" s="135">
        <v>0</v>
      </c>
      <c r="H235" s="110">
        <v>0</v>
      </c>
      <c r="I235" s="135">
        <v>1</v>
      </c>
      <c r="J235" s="110">
        <v>1</v>
      </c>
      <c r="K235" s="135">
        <v>0</v>
      </c>
      <c r="L235" s="110">
        <v>0</v>
      </c>
      <c r="M235" s="135">
        <v>0</v>
      </c>
      <c r="N235" s="110">
        <v>0</v>
      </c>
      <c r="O235" s="135">
        <v>0</v>
      </c>
      <c r="P235" s="110">
        <v>0</v>
      </c>
      <c r="Q235" s="135">
        <v>0</v>
      </c>
      <c r="R235" s="110">
        <v>0</v>
      </c>
      <c r="S235" s="135">
        <v>1</v>
      </c>
      <c r="T235" s="110">
        <v>6</v>
      </c>
      <c r="U235" s="135">
        <v>0</v>
      </c>
      <c r="V235" s="110">
        <v>0</v>
      </c>
      <c r="W235" s="135">
        <v>0</v>
      </c>
      <c r="X235" s="110">
        <v>0</v>
      </c>
      <c r="Y235" s="135">
        <v>0</v>
      </c>
      <c r="Z235" s="110">
        <v>0</v>
      </c>
      <c r="AA235" s="135">
        <v>2</v>
      </c>
      <c r="AB235" s="110">
        <v>7</v>
      </c>
    </row>
    <row r="236" spans="2:28" x14ac:dyDescent="0.25">
      <c r="B236" s="130" t="s">
        <v>397</v>
      </c>
      <c r="C236" s="109">
        <v>0</v>
      </c>
      <c r="D236" s="110">
        <v>0</v>
      </c>
      <c r="E236" s="135">
        <v>0</v>
      </c>
      <c r="F236" s="110">
        <v>0</v>
      </c>
      <c r="G236" s="135">
        <v>0</v>
      </c>
      <c r="H236" s="110">
        <v>0</v>
      </c>
      <c r="I236" s="135">
        <v>0</v>
      </c>
      <c r="J236" s="110">
        <v>0</v>
      </c>
      <c r="K236" s="135">
        <v>1</v>
      </c>
      <c r="L236" s="110">
        <v>1</v>
      </c>
      <c r="M236" s="135">
        <v>1</v>
      </c>
      <c r="N236" s="110">
        <v>1</v>
      </c>
      <c r="O236" s="135">
        <v>0</v>
      </c>
      <c r="P236" s="110">
        <v>0</v>
      </c>
      <c r="Q236" s="135">
        <v>0</v>
      </c>
      <c r="R236" s="110">
        <v>0</v>
      </c>
      <c r="S236" s="135">
        <v>0</v>
      </c>
      <c r="T236" s="110">
        <v>0</v>
      </c>
      <c r="U236" s="135">
        <v>0</v>
      </c>
      <c r="V236" s="110">
        <v>0</v>
      </c>
      <c r="W236" s="135">
        <v>0</v>
      </c>
      <c r="X236" s="110">
        <v>0</v>
      </c>
      <c r="Y236" s="135">
        <v>0</v>
      </c>
      <c r="Z236" s="110">
        <v>0</v>
      </c>
      <c r="AA236" s="135">
        <v>2</v>
      </c>
      <c r="AB236" s="110">
        <v>2</v>
      </c>
    </row>
    <row r="237" spans="2:28" x14ac:dyDescent="0.25">
      <c r="B237" s="130">
        <v>8918</v>
      </c>
      <c r="C237" s="109">
        <v>0</v>
      </c>
      <c r="D237" s="110">
        <v>0</v>
      </c>
      <c r="E237" s="135">
        <v>0</v>
      </c>
      <c r="F237" s="110">
        <v>0</v>
      </c>
      <c r="G237" s="135">
        <v>0</v>
      </c>
      <c r="H237" s="110">
        <v>0</v>
      </c>
      <c r="I237" s="135">
        <v>0</v>
      </c>
      <c r="J237" s="110">
        <v>0</v>
      </c>
      <c r="K237" s="135">
        <v>0</v>
      </c>
      <c r="L237" s="110">
        <v>0</v>
      </c>
      <c r="M237" s="135">
        <v>0</v>
      </c>
      <c r="N237" s="110">
        <v>0</v>
      </c>
      <c r="O237" s="135">
        <v>0</v>
      </c>
      <c r="P237" s="110">
        <v>0</v>
      </c>
      <c r="Q237" s="135">
        <v>0</v>
      </c>
      <c r="R237" s="110">
        <v>0</v>
      </c>
      <c r="S237" s="135">
        <v>2</v>
      </c>
      <c r="T237" s="110">
        <v>8</v>
      </c>
      <c r="U237" s="135">
        <v>0</v>
      </c>
      <c r="V237" s="110">
        <v>0</v>
      </c>
      <c r="W237" s="135">
        <v>0</v>
      </c>
      <c r="X237" s="110">
        <v>0</v>
      </c>
      <c r="Y237" s="135">
        <v>0</v>
      </c>
      <c r="Z237" s="110">
        <v>0</v>
      </c>
      <c r="AA237" s="135">
        <v>2</v>
      </c>
      <c r="AB237" s="110">
        <v>8</v>
      </c>
    </row>
    <row r="238" spans="2:28" x14ac:dyDescent="0.25">
      <c r="B238" s="130">
        <v>8214</v>
      </c>
      <c r="C238" s="109">
        <v>0</v>
      </c>
      <c r="D238" s="110">
        <v>0</v>
      </c>
      <c r="E238" s="135">
        <v>0</v>
      </c>
      <c r="F238" s="110">
        <v>0</v>
      </c>
      <c r="G238" s="135">
        <v>1</v>
      </c>
      <c r="H238" s="110">
        <v>197</v>
      </c>
      <c r="I238" s="135">
        <v>0</v>
      </c>
      <c r="J238" s="110">
        <v>0</v>
      </c>
      <c r="K238" s="135">
        <v>0</v>
      </c>
      <c r="L238" s="110">
        <v>0</v>
      </c>
      <c r="M238" s="135">
        <v>1</v>
      </c>
      <c r="N238" s="110">
        <v>27</v>
      </c>
      <c r="O238" s="135">
        <v>0</v>
      </c>
      <c r="P238" s="110">
        <v>0</v>
      </c>
      <c r="Q238" s="135">
        <v>0</v>
      </c>
      <c r="R238" s="110">
        <v>0</v>
      </c>
      <c r="S238" s="135">
        <v>0</v>
      </c>
      <c r="T238" s="110">
        <v>0</v>
      </c>
      <c r="U238" s="135">
        <v>0</v>
      </c>
      <c r="V238" s="110">
        <v>0</v>
      </c>
      <c r="W238" s="135">
        <v>0</v>
      </c>
      <c r="X238" s="110">
        <v>0</v>
      </c>
      <c r="Y238" s="135">
        <v>0</v>
      </c>
      <c r="Z238" s="110">
        <v>0</v>
      </c>
      <c r="AA238" s="135">
        <v>2</v>
      </c>
      <c r="AB238" s="110">
        <v>224</v>
      </c>
    </row>
    <row r="239" spans="2:28" x14ac:dyDescent="0.25">
      <c r="B239" s="130">
        <v>5020</v>
      </c>
      <c r="C239" s="109">
        <v>0</v>
      </c>
      <c r="D239" s="110">
        <v>0</v>
      </c>
      <c r="E239" s="135">
        <v>0</v>
      </c>
      <c r="F239" s="110">
        <v>0</v>
      </c>
      <c r="G239" s="135">
        <v>0</v>
      </c>
      <c r="H239" s="110">
        <v>0</v>
      </c>
      <c r="I239" s="135">
        <v>0</v>
      </c>
      <c r="J239" s="110">
        <v>0</v>
      </c>
      <c r="K239" s="135">
        <v>0</v>
      </c>
      <c r="L239" s="110">
        <v>0</v>
      </c>
      <c r="M239" s="135">
        <v>1</v>
      </c>
      <c r="N239" s="110">
        <v>727</v>
      </c>
      <c r="O239" s="135">
        <v>0</v>
      </c>
      <c r="P239" s="110">
        <v>0</v>
      </c>
      <c r="Q239" s="135">
        <v>0</v>
      </c>
      <c r="R239" s="110">
        <v>0</v>
      </c>
      <c r="S239" s="135">
        <v>1</v>
      </c>
      <c r="T239" s="110">
        <v>1100</v>
      </c>
      <c r="U239" s="135">
        <v>0</v>
      </c>
      <c r="V239" s="110">
        <v>0</v>
      </c>
      <c r="W239" s="135">
        <v>0</v>
      </c>
      <c r="X239" s="110">
        <v>0</v>
      </c>
      <c r="Y239" s="135">
        <v>0</v>
      </c>
      <c r="Z239" s="110">
        <v>0</v>
      </c>
      <c r="AA239" s="135">
        <v>2</v>
      </c>
      <c r="AB239" s="110">
        <v>1827</v>
      </c>
    </row>
    <row r="240" spans="2:28" x14ac:dyDescent="0.25">
      <c r="B240" s="130" t="s">
        <v>308</v>
      </c>
      <c r="C240" s="109">
        <v>0</v>
      </c>
      <c r="D240" s="110">
        <v>0</v>
      </c>
      <c r="E240" s="135">
        <v>0</v>
      </c>
      <c r="F240" s="110">
        <v>0</v>
      </c>
      <c r="G240" s="135">
        <v>0</v>
      </c>
      <c r="H240" s="110">
        <v>0</v>
      </c>
      <c r="I240" s="135">
        <v>0</v>
      </c>
      <c r="J240" s="110">
        <v>0</v>
      </c>
      <c r="K240" s="135">
        <v>1</v>
      </c>
      <c r="L240" s="110">
        <v>4</v>
      </c>
      <c r="M240" s="135">
        <v>0</v>
      </c>
      <c r="N240" s="110">
        <v>0</v>
      </c>
      <c r="O240" s="135">
        <v>0</v>
      </c>
      <c r="P240" s="110">
        <v>0</v>
      </c>
      <c r="Q240" s="135">
        <v>0</v>
      </c>
      <c r="R240" s="110">
        <v>0</v>
      </c>
      <c r="S240" s="135">
        <v>1</v>
      </c>
      <c r="T240" s="110">
        <v>5</v>
      </c>
      <c r="U240" s="135">
        <v>0</v>
      </c>
      <c r="V240" s="110">
        <v>0</v>
      </c>
      <c r="W240" s="135">
        <v>0</v>
      </c>
      <c r="X240" s="110">
        <v>0</v>
      </c>
      <c r="Y240" s="135">
        <v>0</v>
      </c>
      <c r="Z240" s="110">
        <v>0</v>
      </c>
      <c r="AA240" s="135">
        <v>2</v>
      </c>
      <c r="AB240" s="110">
        <v>9</v>
      </c>
    </row>
    <row r="241" spans="2:28" ht="15.75" thickBot="1" x14ac:dyDescent="0.3">
      <c r="B241" s="133">
        <v>7079</v>
      </c>
      <c r="C241" s="109">
        <v>0</v>
      </c>
      <c r="D241" s="110">
        <v>0</v>
      </c>
      <c r="E241" s="135">
        <v>0</v>
      </c>
      <c r="F241" s="110">
        <v>0</v>
      </c>
      <c r="G241" s="135">
        <v>0</v>
      </c>
      <c r="H241" s="110">
        <v>0</v>
      </c>
      <c r="I241" s="135">
        <v>0</v>
      </c>
      <c r="J241" s="110">
        <v>0</v>
      </c>
      <c r="K241" s="135">
        <v>0</v>
      </c>
      <c r="L241" s="110">
        <v>0</v>
      </c>
      <c r="M241" s="135">
        <v>1</v>
      </c>
      <c r="N241" s="110">
        <v>30</v>
      </c>
      <c r="O241" s="135">
        <v>1</v>
      </c>
      <c r="P241" s="110">
        <v>10</v>
      </c>
      <c r="Q241" s="135">
        <v>0</v>
      </c>
      <c r="R241" s="110">
        <v>0</v>
      </c>
      <c r="S241" s="135">
        <v>0</v>
      </c>
      <c r="T241" s="110">
        <v>0</v>
      </c>
      <c r="U241" s="135">
        <v>0</v>
      </c>
      <c r="V241" s="110">
        <v>0</v>
      </c>
      <c r="W241" s="135">
        <v>0</v>
      </c>
      <c r="X241" s="110">
        <v>0</v>
      </c>
      <c r="Y241" s="135">
        <v>0</v>
      </c>
      <c r="Z241" s="110">
        <v>0</v>
      </c>
      <c r="AA241" s="135">
        <v>2</v>
      </c>
      <c r="AB241" s="110">
        <v>40</v>
      </c>
    </row>
    <row r="242" spans="2:28" ht="15.75" thickBot="1" x14ac:dyDescent="0.3">
      <c r="B242" s="121">
        <v>8465</v>
      </c>
      <c r="C242" s="109">
        <v>0</v>
      </c>
      <c r="D242" s="110">
        <v>0</v>
      </c>
      <c r="E242" s="135">
        <v>0</v>
      </c>
      <c r="F242" s="110">
        <v>0</v>
      </c>
      <c r="G242" s="135">
        <v>0</v>
      </c>
      <c r="H242" s="110">
        <v>0</v>
      </c>
      <c r="I242" s="135">
        <v>0</v>
      </c>
      <c r="J242" s="110">
        <v>0</v>
      </c>
      <c r="K242" s="135">
        <v>0</v>
      </c>
      <c r="L242" s="110">
        <v>0</v>
      </c>
      <c r="M242" s="135">
        <v>1</v>
      </c>
      <c r="N242" s="110">
        <v>3</v>
      </c>
      <c r="O242" s="135">
        <v>0</v>
      </c>
      <c r="P242" s="110">
        <v>0</v>
      </c>
      <c r="Q242" s="135">
        <v>0</v>
      </c>
      <c r="R242" s="110">
        <v>0</v>
      </c>
      <c r="S242" s="135">
        <v>1</v>
      </c>
      <c r="T242" s="110">
        <v>2</v>
      </c>
      <c r="U242" s="135">
        <v>0</v>
      </c>
      <c r="V242" s="110">
        <v>0</v>
      </c>
      <c r="W242" s="135">
        <v>0</v>
      </c>
      <c r="X242" s="110">
        <v>0</v>
      </c>
      <c r="Y242" s="135">
        <v>0</v>
      </c>
      <c r="Z242" s="110">
        <v>0</v>
      </c>
      <c r="AA242" s="135">
        <v>2</v>
      </c>
      <c r="AB242" s="110">
        <v>5</v>
      </c>
    </row>
    <row r="243" spans="2:28" x14ac:dyDescent="0.25">
      <c r="B243" s="129">
        <v>8986</v>
      </c>
      <c r="C243" s="109">
        <v>0</v>
      </c>
      <c r="D243" s="110">
        <v>0</v>
      </c>
      <c r="E243" s="135">
        <v>0</v>
      </c>
      <c r="F243" s="110">
        <v>0</v>
      </c>
      <c r="G243" s="135">
        <v>0</v>
      </c>
      <c r="H243" s="110">
        <v>0</v>
      </c>
      <c r="I243" s="135">
        <v>0</v>
      </c>
      <c r="J243" s="110">
        <v>0</v>
      </c>
      <c r="K243" s="135">
        <v>1</v>
      </c>
      <c r="L243" s="110">
        <v>100</v>
      </c>
      <c r="M243" s="135">
        <v>0</v>
      </c>
      <c r="N243" s="110">
        <v>0</v>
      </c>
      <c r="O243" s="135">
        <v>1</v>
      </c>
      <c r="P243" s="110">
        <v>110</v>
      </c>
      <c r="Q243" s="135">
        <v>0</v>
      </c>
      <c r="R243" s="110">
        <v>0</v>
      </c>
      <c r="S243" s="135">
        <v>0</v>
      </c>
      <c r="T243" s="110">
        <v>0</v>
      </c>
      <c r="U243" s="135">
        <v>0</v>
      </c>
      <c r="V243" s="110">
        <v>0</v>
      </c>
      <c r="W243" s="135">
        <v>0</v>
      </c>
      <c r="X243" s="110">
        <v>0</v>
      </c>
      <c r="Y243" s="135">
        <v>0</v>
      </c>
      <c r="Z243" s="110">
        <v>0</v>
      </c>
      <c r="AA243" s="135">
        <v>2</v>
      </c>
      <c r="AB243" s="110">
        <v>210</v>
      </c>
    </row>
    <row r="244" spans="2:28" x14ac:dyDescent="0.25">
      <c r="B244" s="130">
        <v>8508</v>
      </c>
      <c r="C244" s="109">
        <v>0</v>
      </c>
      <c r="D244" s="110">
        <v>0</v>
      </c>
      <c r="E244" s="135">
        <v>0</v>
      </c>
      <c r="F244" s="110">
        <v>0</v>
      </c>
      <c r="G244" s="135">
        <v>0</v>
      </c>
      <c r="H244" s="110">
        <v>0</v>
      </c>
      <c r="I244" s="135">
        <v>0</v>
      </c>
      <c r="J244" s="110">
        <v>0</v>
      </c>
      <c r="K244" s="135">
        <v>1</v>
      </c>
      <c r="L244" s="110">
        <v>1</v>
      </c>
      <c r="M244" s="135">
        <v>0</v>
      </c>
      <c r="N244" s="110">
        <v>0</v>
      </c>
      <c r="O244" s="135">
        <v>1</v>
      </c>
      <c r="P244" s="110">
        <v>3</v>
      </c>
      <c r="Q244" s="135">
        <v>0</v>
      </c>
      <c r="R244" s="110">
        <v>0</v>
      </c>
      <c r="S244" s="135">
        <v>0</v>
      </c>
      <c r="T244" s="110">
        <v>0</v>
      </c>
      <c r="U244" s="135">
        <v>0</v>
      </c>
      <c r="V244" s="110">
        <v>0</v>
      </c>
      <c r="W244" s="135">
        <v>0</v>
      </c>
      <c r="X244" s="110">
        <v>0</v>
      </c>
      <c r="Y244" s="135">
        <v>0</v>
      </c>
      <c r="Z244" s="110">
        <v>0</v>
      </c>
      <c r="AA244" s="135">
        <v>2</v>
      </c>
      <c r="AB244" s="110">
        <v>4</v>
      </c>
    </row>
    <row r="245" spans="2:28" ht="15.75" thickBot="1" x14ac:dyDescent="0.3">
      <c r="B245" s="133">
        <v>7997</v>
      </c>
      <c r="C245" s="109">
        <v>0</v>
      </c>
      <c r="D245" s="110">
        <v>0</v>
      </c>
      <c r="E245" s="135">
        <v>0</v>
      </c>
      <c r="F245" s="110">
        <v>0</v>
      </c>
      <c r="G245" s="135">
        <v>1</v>
      </c>
      <c r="H245" s="110">
        <v>120</v>
      </c>
      <c r="I245" s="135">
        <v>0</v>
      </c>
      <c r="J245" s="110">
        <v>0</v>
      </c>
      <c r="K245" s="135">
        <v>1</v>
      </c>
      <c r="L245" s="110">
        <v>76</v>
      </c>
      <c r="M245" s="135">
        <v>0</v>
      </c>
      <c r="N245" s="110">
        <v>0</v>
      </c>
      <c r="O245" s="135">
        <v>0</v>
      </c>
      <c r="P245" s="110">
        <v>0</v>
      </c>
      <c r="Q245" s="135">
        <v>0</v>
      </c>
      <c r="R245" s="110">
        <v>0</v>
      </c>
      <c r="S245" s="135">
        <v>0</v>
      </c>
      <c r="T245" s="110">
        <v>0</v>
      </c>
      <c r="U245" s="135">
        <v>0</v>
      </c>
      <c r="V245" s="110">
        <v>0</v>
      </c>
      <c r="W245" s="135">
        <v>0</v>
      </c>
      <c r="X245" s="110">
        <v>0</v>
      </c>
      <c r="Y245" s="135">
        <v>0</v>
      </c>
      <c r="Z245" s="110">
        <v>0</v>
      </c>
      <c r="AA245" s="135">
        <v>2</v>
      </c>
      <c r="AB245" s="110">
        <v>196</v>
      </c>
    </row>
    <row r="246" spans="2:28" ht="15.75" thickBot="1" x14ac:dyDescent="0.3">
      <c r="B246" s="121">
        <v>5679</v>
      </c>
      <c r="C246" s="109">
        <v>0</v>
      </c>
      <c r="D246" s="110">
        <v>0</v>
      </c>
      <c r="E246" s="135">
        <v>0</v>
      </c>
      <c r="F246" s="110">
        <v>0</v>
      </c>
      <c r="G246" s="135">
        <v>0</v>
      </c>
      <c r="H246" s="110">
        <v>0</v>
      </c>
      <c r="I246" s="135">
        <v>0</v>
      </c>
      <c r="J246" s="110">
        <v>0</v>
      </c>
      <c r="K246" s="135">
        <v>0</v>
      </c>
      <c r="L246" s="110">
        <v>0</v>
      </c>
      <c r="M246" s="135">
        <v>0</v>
      </c>
      <c r="N246" s="110">
        <v>0</v>
      </c>
      <c r="O246" s="135">
        <v>0</v>
      </c>
      <c r="P246" s="110">
        <v>0</v>
      </c>
      <c r="Q246" s="135">
        <v>2</v>
      </c>
      <c r="R246" s="110">
        <v>100</v>
      </c>
      <c r="S246" s="135">
        <v>0</v>
      </c>
      <c r="T246" s="110">
        <v>0</v>
      </c>
      <c r="U246" s="135">
        <v>0</v>
      </c>
      <c r="V246" s="110">
        <v>0</v>
      </c>
      <c r="W246" s="135">
        <v>0</v>
      </c>
      <c r="X246" s="110">
        <v>0</v>
      </c>
      <c r="Y246" s="135">
        <v>0</v>
      </c>
      <c r="Z246" s="110">
        <v>0</v>
      </c>
      <c r="AA246" s="135">
        <v>2</v>
      </c>
      <c r="AB246" s="110">
        <v>100</v>
      </c>
    </row>
    <row r="247" spans="2:28" x14ac:dyDescent="0.25">
      <c r="B247" s="129">
        <v>4894</v>
      </c>
      <c r="C247" s="109">
        <v>0</v>
      </c>
      <c r="D247" s="110">
        <v>0</v>
      </c>
      <c r="E247" s="135">
        <v>0</v>
      </c>
      <c r="F247" s="110">
        <v>0</v>
      </c>
      <c r="G247" s="135">
        <v>0</v>
      </c>
      <c r="H247" s="110">
        <v>0</v>
      </c>
      <c r="I247" s="135">
        <v>1</v>
      </c>
      <c r="J247" s="110">
        <v>1</v>
      </c>
      <c r="K247" s="135">
        <v>1</v>
      </c>
      <c r="L247" s="110">
        <v>19</v>
      </c>
      <c r="M247" s="135">
        <v>0</v>
      </c>
      <c r="N247" s="110">
        <v>0</v>
      </c>
      <c r="O247" s="135">
        <v>0</v>
      </c>
      <c r="P247" s="110">
        <v>0</v>
      </c>
      <c r="Q247" s="135">
        <v>0</v>
      </c>
      <c r="R247" s="110">
        <v>0</v>
      </c>
      <c r="S247" s="135">
        <v>0</v>
      </c>
      <c r="T247" s="110">
        <v>0</v>
      </c>
      <c r="U247" s="135">
        <v>0</v>
      </c>
      <c r="V247" s="110">
        <v>0</v>
      </c>
      <c r="W247" s="135">
        <v>0</v>
      </c>
      <c r="X247" s="110">
        <v>0</v>
      </c>
      <c r="Y247" s="135">
        <v>0</v>
      </c>
      <c r="Z247" s="110">
        <v>0</v>
      </c>
      <c r="AA247" s="135">
        <v>2</v>
      </c>
      <c r="AB247" s="110">
        <v>20</v>
      </c>
    </row>
    <row r="248" spans="2:28" x14ac:dyDescent="0.25">
      <c r="B248" s="130">
        <v>8808</v>
      </c>
      <c r="C248" s="109">
        <v>0</v>
      </c>
      <c r="D248" s="110">
        <v>0</v>
      </c>
      <c r="E248" s="135">
        <v>0</v>
      </c>
      <c r="F248" s="110">
        <v>0</v>
      </c>
      <c r="G248" s="135">
        <v>0</v>
      </c>
      <c r="H248" s="110">
        <v>0</v>
      </c>
      <c r="I248" s="135">
        <v>1</v>
      </c>
      <c r="J248" s="110">
        <v>100</v>
      </c>
      <c r="K248" s="135">
        <v>1</v>
      </c>
      <c r="L248" s="110">
        <v>5</v>
      </c>
      <c r="M248" s="135">
        <v>0</v>
      </c>
      <c r="N248" s="110">
        <v>0</v>
      </c>
      <c r="O248" s="135">
        <v>0</v>
      </c>
      <c r="P248" s="110">
        <v>0</v>
      </c>
      <c r="Q248" s="135">
        <v>0</v>
      </c>
      <c r="R248" s="110">
        <v>0</v>
      </c>
      <c r="S248" s="135">
        <v>0</v>
      </c>
      <c r="T248" s="110">
        <v>0</v>
      </c>
      <c r="U248" s="135">
        <v>0</v>
      </c>
      <c r="V248" s="110">
        <v>0</v>
      </c>
      <c r="W248" s="135">
        <v>0</v>
      </c>
      <c r="X248" s="110">
        <v>0</v>
      </c>
      <c r="Y248" s="135">
        <v>0</v>
      </c>
      <c r="Z248" s="110">
        <v>0</v>
      </c>
      <c r="AA248" s="135">
        <v>2</v>
      </c>
      <c r="AB248" s="110">
        <v>105</v>
      </c>
    </row>
    <row r="249" spans="2:28" ht="15.75" thickBot="1" x14ac:dyDescent="0.3">
      <c r="B249" s="133">
        <v>9170</v>
      </c>
      <c r="C249" s="109">
        <v>0</v>
      </c>
      <c r="D249" s="110">
        <v>0</v>
      </c>
      <c r="E249" s="135">
        <v>0</v>
      </c>
      <c r="F249" s="110">
        <v>0</v>
      </c>
      <c r="G249" s="135">
        <v>0</v>
      </c>
      <c r="H249" s="110">
        <v>0</v>
      </c>
      <c r="I249" s="135">
        <v>1</v>
      </c>
      <c r="J249" s="110">
        <v>1</v>
      </c>
      <c r="K249" s="135">
        <v>1</v>
      </c>
      <c r="L249" s="110">
        <v>6</v>
      </c>
      <c r="M249" s="135">
        <v>0</v>
      </c>
      <c r="N249" s="110">
        <v>0</v>
      </c>
      <c r="O249" s="135">
        <v>0</v>
      </c>
      <c r="P249" s="110">
        <v>0</v>
      </c>
      <c r="Q249" s="135">
        <v>0</v>
      </c>
      <c r="R249" s="110">
        <v>0</v>
      </c>
      <c r="S249" s="135">
        <v>0</v>
      </c>
      <c r="T249" s="110">
        <v>0</v>
      </c>
      <c r="U249" s="135">
        <v>0</v>
      </c>
      <c r="V249" s="110">
        <v>0</v>
      </c>
      <c r="W249" s="135">
        <v>0</v>
      </c>
      <c r="X249" s="110">
        <v>0</v>
      </c>
      <c r="Y249" s="135">
        <v>0</v>
      </c>
      <c r="Z249" s="110">
        <v>0</v>
      </c>
      <c r="AA249" s="135">
        <v>2</v>
      </c>
      <c r="AB249" s="110">
        <v>7</v>
      </c>
    </row>
    <row r="250" spans="2:28" x14ac:dyDescent="0.25">
      <c r="B250" s="78">
        <v>10711</v>
      </c>
      <c r="C250" s="109">
        <v>0</v>
      </c>
      <c r="D250" s="110">
        <v>0</v>
      </c>
      <c r="E250" s="135">
        <v>0</v>
      </c>
      <c r="F250" s="110">
        <v>0</v>
      </c>
      <c r="G250" s="135">
        <v>0</v>
      </c>
      <c r="H250" s="110">
        <v>0</v>
      </c>
      <c r="I250" s="135">
        <v>0</v>
      </c>
      <c r="J250" s="110">
        <v>0</v>
      </c>
      <c r="K250" s="135">
        <v>0</v>
      </c>
      <c r="L250" s="110">
        <v>0</v>
      </c>
      <c r="M250" s="135">
        <v>0</v>
      </c>
      <c r="N250" s="110">
        <v>0</v>
      </c>
      <c r="O250" s="135">
        <v>1</v>
      </c>
      <c r="P250" s="110">
        <v>9</v>
      </c>
      <c r="Q250" s="135">
        <v>0</v>
      </c>
      <c r="R250" s="110">
        <v>0</v>
      </c>
      <c r="S250" s="135">
        <v>0</v>
      </c>
      <c r="T250" s="110">
        <v>0</v>
      </c>
      <c r="U250" s="135">
        <v>1</v>
      </c>
      <c r="V250" s="110">
        <v>1</v>
      </c>
      <c r="W250" s="135">
        <v>0</v>
      </c>
      <c r="X250" s="110">
        <v>0</v>
      </c>
      <c r="Y250" s="135">
        <v>0</v>
      </c>
      <c r="Z250" s="110">
        <v>0</v>
      </c>
      <c r="AA250" s="135">
        <v>2</v>
      </c>
      <c r="AB250" s="110">
        <v>10</v>
      </c>
    </row>
    <row r="251" spans="2:28" ht="15.75" thickBot="1" x14ac:dyDescent="0.3">
      <c r="B251" s="80">
        <v>9337</v>
      </c>
      <c r="C251" s="109">
        <v>0</v>
      </c>
      <c r="D251" s="110">
        <v>0</v>
      </c>
      <c r="E251" s="135">
        <v>0</v>
      </c>
      <c r="F251" s="110">
        <v>0</v>
      </c>
      <c r="G251" s="135">
        <v>0</v>
      </c>
      <c r="H251" s="110">
        <v>0</v>
      </c>
      <c r="I251" s="135">
        <v>0</v>
      </c>
      <c r="J251" s="110">
        <v>0</v>
      </c>
      <c r="K251" s="135">
        <v>1</v>
      </c>
      <c r="L251" s="110">
        <v>20</v>
      </c>
      <c r="M251" s="135">
        <v>0</v>
      </c>
      <c r="N251" s="110">
        <v>0</v>
      </c>
      <c r="O251" s="135">
        <v>0</v>
      </c>
      <c r="P251" s="110">
        <v>0</v>
      </c>
      <c r="Q251" s="135">
        <v>0</v>
      </c>
      <c r="R251" s="110">
        <v>0</v>
      </c>
      <c r="S251" s="135">
        <v>0</v>
      </c>
      <c r="T251" s="110">
        <v>0</v>
      </c>
      <c r="U251" s="135">
        <v>1</v>
      </c>
      <c r="V251" s="110">
        <v>10</v>
      </c>
      <c r="W251" s="135">
        <v>0</v>
      </c>
      <c r="X251" s="110">
        <v>0</v>
      </c>
      <c r="Y251" s="135">
        <v>0</v>
      </c>
      <c r="Z251" s="110">
        <v>0</v>
      </c>
      <c r="AA251" s="135">
        <v>2</v>
      </c>
      <c r="AB251" s="110">
        <v>30</v>
      </c>
    </row>
    <row r="252" spans="2:28" ht="15.75" thickBot="1" x14ac:dyDescent="0.3">
      <c r="B252" s="128">
        <v>3151</v>
      </c>
      <c r="C252" s="109">
        <v>0</v>
      </c>
      <c r="D252" s="110">
        <v>0</v>
      </c>
      <c r="E252" s="135">
        <v>0</v>
      </c>
      <c r="F252" s="110">
        <v>0</v>
      </c>
      <c r="G252" s="135">
        <v>0</v>
      </c>
      <c r="H252" s="110">
        <v>0</v>
      </c>
      <c r="I252" s="135">
        <v>0</v>
      </c>
      <c r="J252" s="110">
        <v>0</v>
      </c>
      <c r="K252" s="135">
        <v>0</v>
      </c>
      <c r="L252" s="110">
        <v>0</v>
      </c>
      <c r="M252" s="135">
        <v>0</v>
      </c>
      <c r="N252" s="110">
        <v>0</v>
      </c>
      <c r="O252" s="135">
        <v>0</v>
      </c>
      <c r="P252" s="110">
        <v>0</v>
      </c>
      <c r="Q252" s="135">
        <v>0</v>
      </c>
      <c r="R252" s="110">
        <v>0</v>
      </c>
      <c r="S252" s="135">
        <v>0</v>
      </c>
      <c r="T252" s="110">
        <v>0</v>
      </c>
      <c r="U252" s="135">
        <v>2</v>
      </c>
      <c r="V252" s="110">
        <v>18</v>
      </c>
      <c r="W252" s="135">
        <v>0</v>
      </c>
      <c r="X252" s="110">
        <v>0</v>
      </c>
      <c r="Y252" s="135">
        <v>0</v>
      </c>
      <c r="Z252" s="110">
        <v>0</v>
      </c>
      <c r="AA252" s="135">
        <v>2</v>
      </c>
      <c r="AB252" s="110">
        <v>18</v>
      </c>
    </row>
    <row r="253" spans="2:28" ht="15.75" thickBot="1" x14ac:dyDescent="0.3">
      <c r="B253" s="121">
        <v>9491</v>
      </c>
      <c r="C253" s="109">
        <v>0</v>
      </c>
      <c r="D253" s="110">
        <v>0</v>
      </c>
      <c r="E253" s="135">
        <v>0</v>
      </c>
      <c r="F253" s="110">
        <v>0</v>
      </c>
      <c r="G253" s="135">
        <v>0</v>
      </c>
      <c r="H253" s="110">
        <v>0</v>
      </c>
      <c r="I253" s="135">
        <v>0</v>
      </c>
      <c r="J253" s="110">
        <v>0</v>
      </c>
      <c r="K253" s="135">
        <v>0</v>
      </c>
      <c r="L253" s="110">
        <v>0</v>
      </c>
      <c r="M253" s="135">
        <v>0</v>
      </c>
      <c r="N253" s="110">
        <v>0</v>
      </c>
      <c r="O253" s="135">
        <v>0</v>
      </c>
      <c r="P253" s="110">
        <v>0</v>
      </c>
      <c r="Q253" s="135">
        <v>1</v>
      </c>
      <c r="R253" s="110">
        <v>4</v>
      </c>
      <c r="S253" s="135">
        <v>1</v>
      </c>
      <c r="T253" s="110">
        <v>16</v>
      </c>
      <c r="U253" s="135">
        <v>0</v>
      </c>
      <c r="V253" s="110">
        <v>0</v>
      </c>
      <c r="W253" s="135">
        <v>0</v>
      </c>
      <c r="X253" s="110">
        <v>0</v>
      </c>
      <c r="Y253" s="135">
        <v>0</v>
      </c>
      <c r="Z253" s="110">
        <v>0</v>
      </c>
      <c r="AA253" s="135">
        <v>2</v>
      </c>
      <c r="AB253" s="110">
        <v>20</v>
      </c>
    </row>
    <row r="254" spans="2:28" ht="15.75" thickBot="1" x14ac:dyDescent="0.3">
      <c r="B254" s="121" t="s">
        <v>579</v>
      </c>
      <c r="C254" s="109">
        <v>0</v>
      </c>
      <c r="D254" s="110">
        <v>0</v>
      </c>
      <c r="E254" s="135">
        <v>0</v>
      </c>
      <c r="F254" s="110">
        <v>0</v>
      </c>
      <c r="G254" s="135">
        <v>0</v>
      </c>
      <c r="H254" s="110">
        <v>0</v>
      </c>
      <c r="I254" s="135">
        <v>0</v>
      </c>
      <c r="J254" s="110">
        <v>0</v>
      </c>
      <c r="K254" s="135">
        <v>0</v>
      </c>
      <c r="L254" s="110">
        <v>0</v>
      </c>
      <c r="M254" s="135">
        <v>0</v>
      </c>
      <c r="N254" s="110">
        <v>0</v>
      </c>
      <c r="O254" s="135">
        <v>0</v>
      </c>
      <c r="P254" s="110">
        <v>0</v>
      </c>
      <c r="Q254" s="135">
        <v>0</v>
      </c>
      <c r="R254" s="110">
        <v>0</v>
      </c>
      <c r="S254" s="135">
        <v>1</v>
      </c>
      <c r="T254" s="110">
        <v>1</v>
      </c>
      <c r="U254" s="135">
        <v>1</v>
      </c>
      <c r="V254" s="110">
        <v>1</v>
      </c>
      <c r="W254" s="135">
        <v>0</v>
      </c>
      <c r="X254" s="110">
        <v>0</v>
      </c>
      <c r="Y254" s="135">
        <v>0</v>
      </c>
      <c r="Z254" s="110">
        <v>0</v>
      </c>
      <c r="AA254" s="135">
        <v>2</v>
      </c>
      <c r="AB254" s="110">
        <v>2</v>
      </c>
    </row>
    <row r="255" spans="2:28" x14ac:dyDescent="0.25">
      <c r="B255" s="129">
        <v>9526</v>
      </c>
      <c r="C255" s="109">
        <v>0</v>
      </c>
      <c r="D255" s="110">
        <v>0</v>
      </c>
      <c r="E255" s="135">
        <v>0</v>
      </c>
      <c r="F255" s="110">
        <v>0</v>
      </c>
      <c r="G255" s="135">
        <v>1</v>
      </c>
      <c r="H255" s="110">
        <v>60</v>
      </c>
      <c r="I255" s="135">
        <v>1</v>
      </c>
      <c r="J255" s="110">
        <v>33</v>
      </c>
      <c r="K255" s="135">
        <v>0</v>
      </c>
      <c r="L255" s="110">
        <v>0</v>
      </c>
      <c r="M255" s="135">
        <v>0</v>
      </c>
      <c r="N255" s="110">
        <v>0</v>
      </c>
      <c r="O255" s="135">
        <v>0</v>
      </c>
      <c r="P255" s="110">
        <v>0</v>
      </c>
      <c r="Q255" s="135">
        <v>0</v>
      </c>
      <c r="R255" s="110">
        <v>0</v>
      </c>
      <c r="S255" s="135">
        <v>0</v>
      </c>
      <c r="T255" s="110">
        <v>0</v>
      </c>
      <c r="U255" s="135">
        <v>0</v>
      </c>
      <c r="V255" s="110">
        <v>0</v>
      </c>
      <c r="W255" s="135">
        <v>0</v>
      </c>
      <c r="X255" s="110">
        <v>0</v>
      </c>
      <c r="Y255" s="135">
        <v>0</v>
      </c>
      <c r="Z255" s="110">
        <v>0</v>
      </c>
      <c r="AA255" s="135">
        <v>2</v>
      </c>
      <c r="AB255" s="110">
        <v>93</v>
      </c>
    </row>
    <row r="256" spans="2:28" ht="15.75" thickBot="1" x14ac:dyDescent="0.3">
      <c r="B256" s="133">
        <v>8093</v>
      </c>
      <c r="C256" s="109">
        <v>0</v>
      </c>
      <c r="D256" s="110">
        <v>0</v>
      </c>
      <c r="E256" s="135">
        <v>0</v>
      </c>
      <c r="F256" s="110">
        <v>0</v>
      </c>
      <c r="G256" s="135">
        <v>1</v>
      </c>
      <c r="H256" s="110">
        <v>1</v>
      </c>
      <c r="I256" s="135">
        <v>0</v>
      </c>
      <c r="J256" s="110">
        <v>0</v>
      </c>
      <c r="K256" s="135">
        <v>1</v>
      </c>
      <c r="L256" s="110">
        <v>2</v>
      </c>
      <c r="M256" s="135">
        <v>0</v>
      </c>
      <c r="N256" s="110">
        <v>0</v>
      </c>
      <c r="O256" s="135">
        <v>0</v>
      </c>
      <c r="P256" s="110">
        <v>0</v>
      </c>
      <c r="Q256" s="135">
        <v>0</v>
      </c>
      <c r="R256" s="110">
        <v>0</v>
      </c>
      <c r="S256" s="135">
        <v>0</v>
      </c>
      <c r="T256" s="110">
        <v>0</v>
      </c>
      <c r="U256" s="135">
        <v>0</v>
      </c>
      <c r="V256" s="110">
        <v>0</v>
      </c>
      <c r="W256" s="135">
        <v>0</v>
      </c>
      <c r="X256" s="110">
        <v>0</v>
      </c>
      <c r="Y256" s="135">
        <v>0</v>
      </c>
      <c r="Z256" s="110">
        <v>0</v>
      </c>
      <c r="AA256" s="135">
        <v>2</v>
      </c>
      <c r="AB256" s="110">
        <v>3</v>
      </c>
    </row>
    <row r="257" spans="2:28" ht="15.75" thickBot="1" x14ac:dyDescent="0.3">
      <c r="B257" s="121">
        <v>7999</v>
      </c>
      <c r="C257" s="109">
        <v>0</v>
      </c>
      <c r="D257" s="110">
        <v>0</v>
      </c>
      <c r="E257" s="135">
        <v>0</v>
      </c>
      <c r="F257" s="110">
        <v>0</v>
      </c>
      <c r="G257" s="135">
        <v>0</v>
      </c>
      <c r="H257" s="110">
        <v>0</v>
      </c>
      <c r="I257" s="135">
        <v>0</v>
      </c>
      <c r="J257" s="110">
        <v>0</v>
      </c>
      <c r="K257" s="135">
        <v>1</v>
      </c>
      <c r="L257" s="110">
        <v>120</v>
      </c>
      <c r="M257" s="135">
        <v>0</v>
      </c>
      <c r="N257" s="110">
        <v>0</v>
      </c>
      <c r="O257" s="135">
        <v>0</v>
      </c>
      <c r="P257" s="110">
        <v>0</v>
      </c>
      <c r="Q257" s="135">
        <v>0</v>
      </c>
      <c r="R257" s="110">
        <v>0</v>
      </c>
      <c r="S257" s="135">
        <v>0</v>
      </c>
      <c r="T257" s="110">
        <v>0</v>
      </c>
      <c r="U257" s="135">
        <v>1</v>
      </c>
      <c r="V257" s="110">
        <v>120</v>
      </c>
      <c r="W257" s="135">
        <v>0</v>
      </c>
      <c r="X257" s="110">
        <v>0</v>
      </c>
      <c r="Y257" s="135">
        <v>0</v>
      </c>
      <c r="Z257" s="110">
        <v>0</v>
      </c>
      <c r="AA257" s="135">
        <v>2</v>
      </c>
      <c r="AB257" s="110">
        <v>240</v>
      </c>
    </row>
    <row r="258" spans="2:28" x14ac:dyDescent="0.25">
      <c r="B258" s="129">
        <v>5118</v>
      </c>
      <c r="C258" s="109">
        <v>0</v>
      </c>
      <c r="D258" s="110">
        <v>0</v>
      </c>
      <c r="E258" s="135">
        <v>0</v>
      </c>
      <c r="F258" s="110">
        <v>0</v>
      </c>
      <c r="G258" s="135">
        <v>0</v>
      </c>
      <c r="H258" s="110">
        <v>0</v>
      </c>
      <c r="I258" s="135">
        <v>0</v>
      </c>
      <c r="J258" s="110">
        <v>0</v>
      </c>
      <c r="K258" s="135">
        <v>0</v>
      </c>
      <c r="L258" s="110">
        <v>0</v>
      </c>
      <c r="M258" s="135">
        <v>1</v>
      </c>
      <c r="N258" s="110">
        <v>8400</v>
      </c>
      <c r="O258" s="135">
        <v>0</v>
      </c>
      <c r="P258" s="110">
        <v>0</v>
      </c>
      <c r="Q258" s="135">
        <v>0</v>
      </c>
      <c r="R258" s="110">
        <v>0</v>
      </c>
      <c r="S258" s="135">
        <v>1</v>
      </c>
      <c r="T258" s="110">
        <v>1200</v>
      </c>
      <c r="U258" s="135">
        <v>0</v>
      </c>
      <c r="V258" s="110">
        <v>0</v>
      </c>
      <c r="W258" s="135">
        <v>0</v>
      </c>
      <c r="X258" s="110">
        <v>0</v>
      </c>
      <c r="Y258" s="135">
        <v>0</v>
      </c>
      <c r="Z258" s="110">
        <v>0</v>
      </c>
      <c r="AA258" s="135">
        <v>2</v>
      </c>
      <c r="AB258" s="110">
        <v>9600</v>
      </c>
    </row>
    <row r="259" spans="2:28" x14ac:dyDescent="0.25">
      <c r="B259" s="130">
        <v>4905</v>
      </c>
      <c r="C259" s="109">
        <v>0</v>
      </c>
      <c r="D259" s="110">
        <v>0</v>
      </c>
      <c r="E259" s="135">
        <v>0</v>
      </c>
      <c r="F259" s="110">
        <v>0</v>
      </c>
      <c r="G259" s="135">
        <v>1</v>
      </c>
      <c r="H259" s="110">
        <v>30</v>
      </c>
      <c r="I259" s="135">
        <v>0</v>
      </c>
      <c r="J259" s="110">
        <v>0</v>
      </c>
      <c r="K259" s="135">
        <v>0</v>
      </c>
      <c r="L259" s="110">
        <v>0</v>
      </c>
      <c r="M259" s="135">
        <v>0</v>
      </c>
      <c r="N259" s="110">
        <v>0</v>
      </c>
      <c r="O259" s="135">
        <v>0</v>
      </c>
      <c r="P259" s="110">
        <v>0</v>
      </c>
      <c r="Q259" s="135">
        <v>0</v>
      </c>
      <c r="R259" s="110">
        <v>0</v>
      </c>
      <c r="S259" s="135">
        <v>1</v>
      </c>
      <c r="T259" s="110">
        <v>30</v>
      </c>
      <c r="U259" s="135">
        <v>0</v>
      </c>
      <c r="V259" s="110">
        <v>0</v>
      </c>
      <c r="W259" s="135">
        <v>0</v>
      </c>
      <c r="X259" s="110">
        <v>0</v>
      </c>
      <c r="Y259" s="135">
        <v>0</v>
      </c>
      <c r="Z259" s="110">
        <v>0</v>
      </c>
      <c r="AA259" s="135">
        <v>2</v>
      </c>
      <c r="AB259" s="110">
        <v>60</v>
      </c>
    </row>
    <row r="260" spans="2:28" ht="15.75" thickBot="1" x14ac:dyDescent="0.3">
      <c r="B260" s="133">
        <v>4924</v>
      </c>
      <c r="C260" s="109">
        <v>0</v>
      </c>
      <c r="D260" s="110">
        <v>0</v>
      </c>
      <c r="E260" s="135">
        <v>0</v>
      </c>
      <c r="F260" s="110">
        <v>0</v>
      </c>
      <c r="G260" s="135">
        <v>0</v>
      </c>
      <c r="H260" s="110">
        <v>0</v>
      </c>
      <c r="I260" s="135">
        <v>0</v>
      </c>
      <c r="J260" s="110">
        <v>0</v>
      </c>
      <c r="K260" s="135">
        <v>1</v>
      </c>
      <c r="L260" s="110">
        <v>100</v>
      </c>
      <c r="M260" s="135">
        <v>1</v>
      </c>
      <c r="N260" s="110">
        <v>100</v>
      </c>
      <c r="O260" s="135">
        <v>0</v>
      </c>
      <c r="P260" s="110">
        <v>0</v>
      </c>
      <c r="Q260" s="135">
        <v>0</v>
      </c>
      <c r="R260" s="110">
        <v>0</v>
      </c>
      <c r="S260" s="135">
        <v>0</v>
      </c>
      <c r="T260" s="110">
        <v>0</v>
      </c>
      <c r="U260" s="135">
        <v>0</v>
      </c>
      <c r="V260" s="110">
        <v>0</v>
      </c>
      <c r="W260" s="135">
        <v>0</v>
      </c>
      <c r="X260" s="110">
        <v>0</v>
      </c>
      <c r="Y260" s="135">
        <v>0</v>
      </c>
      <c r="Z260" s="110">
        <v>0</v>
      </c>
      <c r="AA260" s="135">
        <v>2</v>
      </c>
      <c r="AB260" s="110">
        <v>200</v>
      </c>
    </row>
    <row r="261" spans="2:28" ht="15.75" thickBot="1" x14ac:dyDescent="0.3">
      <c r="B261" s="121">
        <v>9702</v>
      </c>
      <c r="C261" s="109">
        <v>0</v>
      </c>
      <c r="D261" s="110">
        <v>0</v>
      </c>
      <c r="E261" s="135">
        <v>0</v>
      </c>
      <c r="F261" s="110">
        <v>0</v>
      </c>
      <c r="G261" s="135">
        <v>0</v>
      </c>
      <c r="H261" s="110">
        <v>0</v>
      </c>
      <c r="I261" s="135">
        <v>0</v>
      </c>
      <c r="J261" s="110">
        <v>0</v>
      </c>
      <c r="K261" s="135">
        <v>0</v>
      </c>
      <c r="L261" s="110">
        <v>0</v>
      </c>
      <c r="M261" s="135">
        <v>1</v>
      </c>
      <c r="N261" s="110">
        <v>94</v>
      </c>
      <c r="O261" s="135">
        <v>0</v>
      </c>
      <c r="P261" s="110">
        <v>0</v>
      </c>
      <c r="Q261" s="135">
        <v>0</v>
      </c>
      <c r="R261" s="110">
        <v>0</v>
      </c>
      <c r="S261" s="135">
        <v>1</v>
      </c>
      <c r="T261" s="110">
        <v>100</v>
      </c>
      <c r="U261" s="135">
        <v>0</v>
      </c>
      <c r="V261" s="110">
        <v>0</v>
      </c>
      <c r="W261" s="135">
        <v>0</v>
      </c>
      <c r="X261" s="110">
        <v>0</v>
      </c>
      <c r="Y261" s="135">
        <v>0</v>
      </c>
      <c r="Z261" s="110">
        <v>0</v>
      </c>
      <c r="AA261" s="135">
        <v>2</v>
      </c>
      <c r="AB261" s="110">
        <v>194</v>
      </c>
    </row>
    <row r="262" spans="2:28" ht="15.75" thickBot="1" x14ac:dyDescent="0.3">
      <c r="B262" s="121">
        <v>5121</v>
      </c>
      <c r="C262" s="109">
        <v>0</v>
      </c>
      <c r="D262" s="110">
        <v>0</v>
      </c>
      <c r="E262" s="135">
        <v>0</v>
      </c>
      <c r="F262" s="110">
        <v>0</v>
      </c>
      <c r="G262" s="135">
        <v>0</v>
      </c>
      <c r="H262" s="110">
        <v>0</v>
      </c>
      <c r="I262" s="135">
        <v>0</v>
      </c>
      <c r="J262" s="110">
        <v>0</v>
      </c>
      <c r="K262" s="135">
        <v>0</v>
      </c>
      <c r="L262" s="110">
        <v>0</v>
      </c>
      <c r="M262" s="135">
        <v>1</v>
      </c>
      <c r="N262" s="110">
        <v>400</v>
      </c>
      <c r="O262" s="135">
        <v>1</v>
      </c>
      <c r="P262" s="110">
        <v>4800</v>
      </c>
      <c r="Q262" s="135">
        <v>0</v>
      </c>
      <c r="R262" s="110">
        <v>0</v>
      </c>
      <c r="S262" s="135">
        <v>0</v>
      </c>
      <c r="T262" s="110">
        <v>0</v>
      </c>
      <c r="U262" s="135">
        <v>0</v>
      </c>
      <c r="V262" s="110">
        <v>0</v>
      </c>
      <c r="W262" s="135">
        <v>0</v>
      </c>
      <c r="X262" s="110">
        <v>0</v>
      </c>
      <c r="Y262" s="135">
        <v>0</v>
      </c>
      <c r="Z262" s="110">
        <v>0</v>
      </c>
      <c r="AA262" s="135">
        <v>2</v>
      </c>
      <c r="AB262" s="110">
        <v>5200</v>
      </c>
    </row>
    <row r="263" spans="2:28" x14ac:dyDescent="0.25">
      <c r="B263" s="78">
        <v>8004</v>
      </c>
      <c r="C263" s="109">
        <v>0</v>
      </c>
      <c r="D263" s="110">
        <v>0</v>
      </c>
      <c r="E263" s="135">
        <v>0</v>
      </c>
      <c r="F263" s="110">
        <v>0</v>
      </c>
      <c r="G263" s="135">
        <v>0</v>
      </c>
      <c r="H263" s="110">
        <v>0</v>
      </c>
      <c r="I263" s="135">
        <v>1</v>
      </c>
      <c r="J263" s="110">
        <v>1</v>
      </c>
      <c r="K263" s="135">
        <v>0</v>
      </c>
      <c r="L263" s="110">
        <v>0</v>
      </c>
      <c r="M263" s="135">
        <v>0</v>
      </c>
      <c r="N263" s="110">
        <v>0</v>
      </c>
      <c r="O263" s="135">
        <v>0</v>
      </c>
      <c r="P263" s="110">
        <v>0</v>
      </c>
      <c r="Q263" s="135">
        <v>0</v>
      </c>
      <c r="R263" s="110">
        <v>0</v>
      </c>
      <c r="S263" s="135">
        <v>0</v>
      </c>
      <c r="T263" s="110">
        <v>0</v>
      </c>
      <c r="U263" s="135">
        <v>1</v>
      </c>
      <c r="V263" s="110">
        <v>3</v>
      </c>
      <c r="W263" s="135">
        <v>0</v>
      </c>
      <c r="X263" s="110">
        <v>0</v>
      </c>
      <c r="Y263" s="135">
        <v>0</v>
      </c>
      <c r="Z263" s="110">
        <v>0</v>
      </c>
      <c r="AA263" s="135">
        <v>2</v>
      </c>
      <c r="AB263" s="110">
        <v>4</v>
      </c>
    </row>
    <row r="264" spans="2:28" x14ac:dyDescent="0.25">
      <c r="B264" s="132" t="s">
        <v>229</v>
      </c>
      <c r="C264" s="109">
        <v>0</v>
      </c>
      <c r="D264" s="110">
        <v>0</v>
      </c>
      <c r="E264" s="135">
        <v>0</v>
      </c>
      <c r="F264" s="110">
        <v>0</v>
      </c>
      <c r="G264" s="135">
        <v>0</v>
      </c>
      <c r="H264" s="110">
        <v>0</v>
      </c>
      <c r="I264" s="135">
        <v>0</v>
      </c>
      <c r="J264" s="110">
        <v>0</v>
      </c>
      <c r="K264" s="135">
        <v>0</v>
      </c>
      <c r="L264" s="110">
        <v>0</v>
      </c>
      <c r="M264" s="135">
        <v>0</v>
      </c>
      <c r="N264" s="110">
        <v>0</v>
      </c>
      <c r="O264" s="135">
        <v>0</v>
      </c>
      <c r="P264" s="110">
        <v>0</v>
      </c>
      <c r="Q264" s="135">
        <v>1</v>
      </c>
      <c r="R264" s="110">
        <v>5</v>
      </c>
      <c r="S264" s="135">
        <v>1</v>
      </c>
      <c r="T264" s="110">
        <v>1</v>
      </c>
      <c r="U264" s="135">
        <v>0</v>
      </c>
      <c r="V264" s="110">
        <v>0</v>
      </c>
      <c r="W264" s="135">
        <v>0</v>
      </c>
      <c r="X264" s="110">
        <v>0</v>
      </c>
      <c r="Y264" s="135">
        <v>0</v>
      </c>
      <c r="Z264" s="110">
        <v>0</v>
      </c>
      <c r="AA264" s="135">
        <v>2</v>
      </c>
      <c r="AB264" s="110">
        <v>6</v>
      </c>
    </row>
    <row r="265" spans="2:28" x14ac:dyDescent="0.25">
      <c r="B265" s="130">
        <v>4278</v>
      </c>
      <c r="C265" s="109">
        <v>0</v>
      </c>
      <c r="D265" s="110">
        <v>0</v>
      </c>
      <c r="E265" s="135">
        <v>0</v>
      </c>
      <c r="F265" s="110">
        <v>0</v>
      </c>
      <c r="G265" s="135">
        <v>1</v>
      </c>
      <c r="H265" s="110">
        <v>1</v>
      </c>
      <c r="I265" s="135">
        <v>0</v>
      </c>
      <c r="J265" s="110">
        <v>0</v>
      </c>
      <c r="K265" s="135">
        <v>0</v>
      </c>
      <c r="L265" s="110">
        <v>0</v>
      </c>
      <c r="M265" s="135">
        <v>0</v>
      </c>
      <c r="N265" s="110">
        <v>0</v>
      </c>
      <c r="O265" s="135">
        <v>1</v>
      </c>
      <c r="P265" s="110">
        <v>30</v>
      </c>
      <c r="Q265" s="135">
        <v>0</v>
      </c>
      <c r="R265" s="110">
        <v>0</v>
      </c>
      <c r="S265" s="135">
        <v>0</v>
      </c>
      <c r="T265" s="110">
        <v>0</v>
      </c>
      <c r="U265" s="135">
        <v>0</v>
      </c>
      <c r="V265" s="110">
        <v>0</v>
      </c>
      <c r="W265" s="135">
        <v>0</v>
      </c>
      <c r="X265" s="110">
        <v>0</v>
      </c>
      <c r="Y265" s="135">
        <v>0</v>
      </c>
      <c r="Z265" s="110">
        <v>0</v>
      </c>
      <c r="AA265" s="135">
        <v>2</v>
      </c>
      <c r="AB265" s="110">
        <v>31</v>
      </c>
    </row>
    <row r="266" spans="2:28" ht="15.75" thickBot="1" x14ac:dyDescent="0.3">
      <c r="B266" s="133">
        <v>5340</v>
      </c>
      <c r="C266" s="109">
        <v>0</v>
      </c>
      <c r="D266" s="110">
        <v>0</v>
      </c>
      <c r="E266" s="135">
        <v>0</v>
      </c>
      <c r="F266" s="110">
        <v>0</v>
      </c>
      <c r="G266" s="135">
        <v>0</v>
      </c>
      <c r="H266" s="110">
        <v>0</v>
      </c>
      <c r="I266" s="135">
        <v>0</v>
      </c>
      <c r="J266" s="110">
        <v>0</v>
      </c>
      <c r="K266" s="135">
        <v>0</v>
      </c>
      <c r="L266" s="110">
        <v>0</v>
      </c>
      <c r="M266" s="135">
        <v>1</v>
      </c>
      <c r="N266" s="110">
        <v>200</v>
      </c>
      <c r="O266" s="135">
        <v>1</v>
      </c>
      <c r="P266" s="110">
        <v>600</v>
      </c>
      <c r="Q266" s="135">
        <v>0</v>
      </c>
      <c r="R266" s="110">
        <v>0</v>
      </c>
      <c r="S266" s="135">
        <v>0</v>
      </c>
      <c r="T266" s="110">
        <v>0</v>
      </c>
      <c r="U266" s="135">
        <v>0</v>
      </c>
      <c r="V266" s="110">
        <v>0</v>
      </c>
      <c r="W266" s="135">
        <v>0</v>
      </c>
      <c r="X266" s="110">
        <v>0</v>
      </c>
      <c r="Y266" s="135">
        <v>0</v>
      </c>
      <c r="Z266" s="110">
        <v>0</v>
      </c>
      <c r="AA266" s="135">
        <v>2</v>
      </c>
      <c r="AB266" s="110">
        <v>800</v>
      </c>
    </row>
    <row r="267" spans="2:28" ht="15.75" thickBot="1" x14ac:dyDescent="0.3">
      <c r="B267" s="121">
        <v>8008</v>
      </c>
      <c r="C267" s="109">
        <v>0</v>
      </c>
      <c r="D267" s="110">
        <v>0</v>
      </c>
      <c r="E267" s="135">
        <v>0</v>
      </c>
      <c r="F267" s="110">
        <v>0</v>
      </c>
      <c r="G267" s="135">
        <v>0</v>
      </c>
      <c r="H267" s="110">
        <v>0</v>
      </c>
      <c r="I267" s="135">
        <v>0</v>
      </c>
      <c r="J267" s="110">
        <v>0</v>
      </c>
      <c r="K267" s="135">
        <v>1</v>
      </c>
      <c r="L267" s="110">
        <v>1</v>
      </c>
      <c r="M267" s="135">
        <v>0</v>
      </c>
      <c r="N267" s="110">
        <v>0</v>
      </c>
      <c r="O267" s="135">
        <v>0</v>
      </c>
      <c r="P267" s="110">
        <v>0</v>
      </c>
      <c r="Q267" s="135">
        <v>0</v>
      </c>
      <c r="R267" s="110">
        <v>0</v>
      </c>
      <c r="S267" s="135">
        <v>0</v>
      </c>
      <c r="T267" s="110">
        <v>0</v>
      </c>
      <c r="U267" s="135">
        <v>1</v>
      </c>
      <c r="V267" s="110">
        <v>2</v>
      </c>
      <c r="W267" s="135">
        <v>0</v>
      </c>
      <c r="X267" s="110">
        <v>0</v>
      </c>
      <c r="Y267" s="135">
        <v>0</v>
      </c>
      <c r="Z267" s="110">
        <v>0</v>
      </c>
      <c r="AA267" s="135">
        <v>2</v>
      </c>
      <c r="AB267" s="110">
        <v>3</v>
      </c>
    </row>
    <row r="268" spans="2:28" x14ac:dyDescent="0.25">
      <c r="B268" s="129">
        <v>8507</v>
      </c>
      <c r="C268" s="109">
        <v>0</v>
      </c>
      <c r="D268" s="110">
        <v>0</v>
      </c>
      <c r="E268" s="135">
        <v>0</v>
      </c>
      <c r="F268" s="110">
        <v>0</v>
      </c>
      <c r="G268" s="135">
        <v>0</v>
      </c>
      <c r="H268" s="110">
        <v>0</v>
      </c>
      <c r="I268" s="135">
        <v>0</v>
      </c>
      <c r="J268" s="110">
        <v>0</v>
      </c>
      <c r="K268" s="135">
        <v>1</v>
      </c>
      <c r="L268" s="110">
        <v>1</v>
      </c>
      <c r="M268" s="135">
        <v>1</v>
      </c>
      <c r="N268" s="110">
        <v>3</v>
      </c>
      <c r="O268" s="135">
        <v>0</v>
      </c>
      <c r="P268" s="110">
        <v>0</v>
      </c>
      <c r="Q268" s="135">
        <v>0</v>
      </c>
      <c r="R268" s="110">
        <v>0</v>
      </c>
      <c r="S268" s="135">
        <v>0</v>
      </c>
      <c r="T268" s="110">
        <v>0</v>
      </c>
      <c r="U268" s="135">
        <v>0</v>
      </c>
      <c r="V268" s="110">
        <v>0</v>
      </c>
      <c r="W268" s="135">
        <v>0</v>
      </c>
      <c r="X268" s="110">
        <v>0</v>
      </c>
      <c r="Y268" s="135">
        <v>0</v>
      </c>
      <c r="Z268" s="110">
        <v>0</v>
      </c>
      <c r="AA268" s="135">
        <v>2</v>
      </c>
      <c r="AB268" s="110">
        <v>4</v>
      </c>
    </row>
    <row r="269" spans="2:28" ht="15.75" thickBot="1" x14ac:dyDescent="0.3">
      <c r="B269" s="133">
        <v>10155</v>
      </c>
      <c r="C269" s="109">
        <v>0</v>
      </c>
      <c r="D269" s="110">
        <v>0</v>
      </c>
      <c r="E269" s="135">
        <v>0</v>
      </c>
      <c r="F269" s="110">
        <v>0</v>
      </c>
      <c r="G269" s="135">
        <v>1</v>
      </c>
      <c r="H269" s="110">
        <v>30</v>
      </c>
      <c r="I269" s="135">
        <v>0</v>
      </c>
      <c r="J269" s="110">
        <v>0</v>
      </c>
      <c r="K269" s="135">
        <v>1</v>
      </c>
      <c r="L269" s="110">
        <v>20</v>
      </c>
      <c r="M269" s="135">
        <v>0</v>
      </c>
      <c r="N269" s="110">
        <v>0</v>
      </c>
      <c r="O269" s="135">
        <v>0</v>
      </c>
      <c r="P269" s="110">
        <v>0</v>
      </c>
      <c r="Q269" s="135">
        <v>0</v>
      </c>
      <c r="R269" s="110">
        <v>0</v>
      </c>
      <c r="S269" s="135">
        <v>0</v>
      </c>
      <c r="T269" s="110">
        <v>0</v>
      </c>
      <c r="U269" s="135">
        <v>0</v>
      </c>
      <c r="V269" s="110">
        <v>0</v>
      </c>
      <c r="W269" s="135">
        <v>0</v>
      </c>
      <c r="X269" s="110">
        <v>0</v>
      </c>
      <c r="Y269" s="135">
        <v>0</v>
      </c>
      <c r="Z269" s="110">
        <v>0</v>
      </c>
      <c r="AA269" s="135">
        <v>2</v>
      </c>
      <c r="AB269" s="110">
        <v>50</v>
      </c>
    </row>
    <row r="270" spans="2:28" ht="15.75" thickBot="1" x14ac:dyDescent="0.3">
      <c r="B270" s="121">
        <v>4892</v>
      </c>
      <c r="C270" s="109">
        <v>0</v>
      </c>
      <c r="D270" s="110">
        <v>0</v>
      </c>
      <c r="E270" s="135">
        <v>0</v>
      </c>
      <c r="F270" s="110">
        <v>0</v>
      </c>
      <c r="G270" s="135">
        <v>1</v>
      </c>
      <c r="H270" s="110">
        <v>7</v>
      </c>
      <c r="I270" s="135">
        <v>1</v>
      </c>
      <c r="J270" s="110">
        <v>2</v>
      </c>
      <c r="K270" s="135">
        <v>0</v>
      </c>
      <c r="L270" s="110">
        <v>0</v>
      </c>
      <c r="M270" s="135">
        <v>0</v>
      </c>
      <c r="N270" s="110">
        <v>0</v>
      </c>
      <c r="O270" s="135">
        <v>0</v>
      </c>
      <c r="P270" s="110">
        <v>0</v>
      </c>
      <c r="Q270" s="135">
        <v>0</v>
      </c>
      <c r="R270" s="110">
        <v>0</v>
      </c>
      <c r="S270" s="135">
        <v>0</v>
      </c>
      <c r="T270" s="110">
        <v>0</v>
      </c>
      <c r="U270" s="135">
        <v>0</v>
      </c>
      <c r="V270" s="110">
        <v>0</v>
      </c>
      <c r="W270" s="135">
        <v>0</v>
      </c>
      <c r="X270" s="110">
        <v>0</v>
      </c>
      <c r="Y270" s="135">
        <v>0</v>
      </c>
      <c r="Z270" s="110">
        <v>0</v>
      </c>
      <c r="AA270" s="135">
        <v>2</v>
      </c>
      <c r="AB270" s="110">
        <v>9</v>
      </c>
    </row>
    <row r="271" spans="2:28" ht="15.75" thickBot="1" x14ac:dyDescent="0.3">
      <c r="B271" s="121">
        <v>7088</v>
      </c>
      <c r="C271" s="109">
        <v>0</v>
      </c>
      <c r="D271" s="110">
        <v>0</v>
      </c>
      <c r="E271" s="135">
        <v>0</v>
      </c>
      <c r="F271" s="110">
        <v>0</v>
      </c>
      <c r="G271" s="135">
        <v>0</v>
      </c>
      <c r="H271" s="110">
        <v>0</v>
      </c>
      <c r="I271" s="135">
        <v>0</v>
      </c>
      <c r="J271" s="110">
        <v>0</v>
      </c>
      <c r="K271" s="135">
        <v>1</v>
      </c>
      <c r="L271" s="110">
        <v>50</v>
      </c>
      <c r="M271" s="135">
        <v>0</v>
      </c>
      <c r="N271" s="110">
        <v>0</v>
      </c>
      <c r="O271" s="135">
        <v>0</v>
      </c>
      <c r="P271" s="110">
        <v>0</v>
      </c>
      <c r="Q271" s="135">
        <v>1</v>
      </c>
      <c r="R271" s="110">
        <v>20</v>
      </c>
      <c r="S271" s="135">
        <v>0</v>
      </c>
      <c r="T271" s="110">
        <v>0</v>
      </c>
      <c r="U271" s="135">
        <v>0</v>
      </c>
      <c r="V271" s="110">
        <v>0</v>
      </c>
      <c r="W271" s="135">
        <v>0</v>
      </c>
      <c r="X271" s="110">
        <v>0</v>
      </c>
      <c r="Y271" s="135">
        <v>0</v>
      </c>
      <c r="Z271" s="110">
        <v>0</v>
      </c>
      <c r="AA271" s="135">
        <v>2</v>
      </c>
      <c r="AB271" s="110">
        <v>70</v>
      </c>
    </row>
    <row r="272" spans="2:28" ht="15.75" thickBot="1" x14ac:dyDescent="0.3">
      <c r="B272" s="121">
        <v>8563</v>
      </c>
      <c r="C272" s="109">
        <v>0</v>
      </c>
      <c r="D272" s="110">
        <v>0</v>
      </c>
      <c r="E272" s="135">
        <v>0</v>
      </c>
      <c r="F272" s="110">
        <v>0</v>
      </c>
      <c r="G272" s="135">
        <v>0</v>
      </c>
      <c r="H272" s="110">
        <v>0</v>
      </c>
      <c r="I272" s="135">
        <v>0</v>
      </c>
      <c r="J272" s="110">
        <v>0</v>
      </c>
      <c r="K272" s="135">
        <v>0</v>
      </c>
      <c r="L272" s="110">
        <v>0</v>
      </c>
      <c r="M272" s="135">
        <v>0</v>
      </c>
      <c r="N272" s="110">
        <v>0</v>
      </c>
      <c r="O272" s="135">
        <v>0</v>
      </c>
      <c r="P272" s="110">
        <v>0</v>
      </c>
      <c r="Q272" s="135">
        <v>0</v>
      </c>
      <c r="R272" s="110">
        <v>0</v>
      </c>
      <c r="S272" s="135">
        <v>1</v>
      </c>
      <c r="T272" s="110">
        <v>4</v>
      </c>
      <c r="U272" s="135">
        <v>1</v>
      </c>
      <c r="V272" s="110">
        <v>1</v>
      </c>
      <c r="W272" s="135">
        <v>0</v>
      </c>
      <c r="X272" s="110">
        <v>0</v>
      </c>
      <c r="Y272" s="135">
        <v>0</v>
      </c>
      <c r="Z272" s="110">
        <v>0</v>
      </c>
      <c r="AA272" s="135">
        <v>2</v>
      </c>
      <c r="AB272" s="110">
        <v>5</v>
      </c>
    </row>
    <row r="273" spans="2:28" x14ac:dyDescent="0.25">
      <c r="B273" s="129">
        <v>8012</v>
      </c>
      <c r="C273" s="109">
        <v>0</v>
      </c>
      <c r="D273" s="110">
        <v>0</v>
      </c>
      <c r="E273" s="135">
        <v>0</v>
      </c>
      <c r="F273" s="110">
        <v>0</v>
      </c>
      <c r="G273" s="135">
        <v>0</v>
      </c>
      <c r="H273" s="110">
        <v>0</v>
      </c>
      <c r="I273" s="135">
        <v>1</v>
      </c>
      <c r="J273" s="110">
        <v>1</v>
      </c>
      <c r="K273" s="135">
        <v>0</v>
      </c>
      <c r="L273" s="110">
        <v>0</v>
      </c>
      <c r="M273" s="135">
        <v>0</v>
      </c>
      <c r="N273" s="110">
        <v>0</v>
      </c>
      <c r="O273" s="135">
        <v>0</v>
      </c>
      <c r="P273" s="110">
        <v>0</v>
      </c>
      <c r="Q273" s="135">
        <v>0</v>
      </c>
      <c r="R273" s="110">
        <v>0</v>
      </c>
      <c r="S273" s="135">
        <v>0</v>
      </c>
      <c r="T273" s="110">
        <v>0</v>
      </c>
      <c r="U273" s="135">
        <v>1</v>
      </c>
      <c r="V273" s="110">
        <v>1</v>
      </c>
      <c r="W273" s="135">
        <v>0</v>
      </c>
      <c r="X273" s="110">
        <v>0</v>
      </c>
      <c r="Y273" s="135">
        <v>0</v>
      </c>
      <c r="Z273" s="110">
        <v>0</v>
      </c>
      <c r="AA273" s="135">
        <v>2</v>
      </c>
      <c r="AB273" s="110">
        <v>2</v>
      </c>
    </row>
    <row r="274" spans="2:28" x14ac:dyDescent="0.25">
      <c r="B274" s="130" t="s">
        <v>448</v>
      </c>
      <c r="C274" s="109">
        <v>0</v>
      </c>
      <c r="D274" s="110">
        <v>0</v>
      </c>
      <c r="E274" s="135">
        <v>0</v>
      </c>
      <c r="F274" s="110">
        <v>0</v>
      </c>
      <c r="G274" s="135">
        <v>0</v>
      </c>
      <c r="H274" s="110">
        <v>0</v>
      </c>
      <c r="I274" s="135">
        <v>0</v>
      </c>
      <c r="J274" s="110">
        <v>0</v>
      </c>
      <c r="K274" s="135">
        <v>1</v>
      </c>
      <c r="L274" s="110">
        <v>2</v>
      </c>
      <c r="M274" s="135">
        <v>0</v>
      </c>
      <c r="N274" s="110">
        <v>0</v>
      </c>
      <c r="O274" s="135">
        <v>0</v>
      </c>
      <c r="P274" s="110">
        <v>0</v>
      </c>
      <c r="Q274" s="135">
        <v>0</v>
      </c>
      <c r="R274" s="110">
        <v>0</v>
      </c>
      <c r="S274" s="135">
        <v>0</v>
      </c>
      <c r="T274" s="110">
        <v>0</v>
      </c>
      <c r="U274" s="135">
        <v>1</v>
      </c>
      <c r="V274" s="110">
        <v>1</v>
      </c>
      <c r="W274" s="135">
        <v>0</v>
      </c>
      <c r="X274" s="110">
        <v>0</v>
      </c>
      <c r="Y274" s="135">
        <v>0</v>
      </c>
      <c r="Z274" s="110">
        <v>0</v>
      </c>
      <c r="AA274" s="135">
        <v>2</v>
      </c>
      <c r="AB274" s="110">
        <v>3</v>
      </c>
    </row>
    <row r="275" spans="2:28" ht="15.75" thickBot="1" x14ac:dyDescent="0.3">
      <c r="B275" s="133">
        <v>8013</v>
      </c>
      <c r="C275" s="109">
        <v>0</v>
      </c>
      <c r="D275" s="110">
        <v>0</v>
      </c>
      <c r="E275" s="135">
        <v>0</v>
      </c>
      <c r="F275" s="110">
        <v>0</v>
      </c>
      <c r="G275" s="135">
        <v>0</v>
      </c>
      <c r="H275" s="110">
        <v>0</v>
      </c>
      <c r="I275" s="135">
        <v>1</v>
      </c>
      <c r="J275" s="110">
        <v>1</v>
      </c>
      <c r="K275" s="135">
        <v>0</v>
      </c>
      <c r="L275" s="110">
        <v>0</v>
      </c>
      <c r="M275" s="135">
        <v>0</v>
      </c>
      <c r="N275" s="110">
        <v>0</v>
      </c>
      <c r="O275" s="135">
        <v>0</v>
      </c>
      <c r="P275" s="110">
        <v>0</v>
      </c>
      <c r="Q275" s="135">
        <v>0</v>
      </c>
      <c r="R275" s="110">
        <v>0</v>
      </c>
      <c r="S275" s="135">
        <v>0</v>
      </c>
      <c r="T275" s="110">
        <v>0</v>
      </c>
      <c r="U275" s="135">
        <v>1</v>
      </c>
      <c r="V275" s="110">
        <v>1</v>
      </c>
      <c r="W275" s="135">
        <v>0</v>
      </c>
      <c r="X275" s="110">
        <v>0</v>
      </c>
      <c r="Y275" s="135">
        <v>0</v>
      </c>
      <c r="Z275" s="110">
        <v>0</v>
      </c>
      <c r="AA275" s="135">
        <v>2</v>
      </c>
      <c r="AB275" s="110">
        <v>2</v>
      </c>
    </row>
    <row r="276" spans="2:28" ht="15.75" thickBot="1" x14ac:dyDescent="0.3">
      <c r="B276" s="121">
        <v>7908</v>
      </c>
      <c r="C276" s="109">
        <v>0</v>
      </c>
      <c r="D276" s="110">
        <v>0</v>
      </c>
      <c r="E276" s="135">
        <v>0</v>
      </c>
      <c r="F276" s="110">
        <v>0</v>
      </c>
      <c r="G276" s="135">
        <v>0</v>
      </c>
      <c r="H276" s="110">
        <v>0</v>
      </c>
      <c r="I276" s="135">
        <v>0</v>
      </c>
      <c r="J276" s="110">
        <v>0</v>
      </c>
      <c r="K276" s="135">
        <v>1</v>
      </c>
      <c r="L276" s="110">
        <v>1</v>
      </c>
      <c r="M276" s="135">
        <v>1</v>
      </c>
      <c r="N276" s="110">
        <v>3</v>
      </c>
      <c r="O276" s="135">
        <v>0</v>
      </c>
      <c r="P276" s="110">
        <v>0</v>
      </c>
      <c r="Q276" s="135">
        <v>0</v>
      </c>
      <c r="R276" s="110">
        <v>0</v>
      </c>
      <c r="S276" s="135">
        <v>0</v>
      </c>
      <c r="T276" s="110">
        <v>0</v>
      </c>
      <c r="U276" s="135">
        <v>0</v>
      </c>
      <c r="V276" s="110">
        <v>0</v>
      </c>
      <c r="W276" s="135">
        <v>0</v>
      </c>
      <c r="X276" s="110">
        <v>0</v>
      </c>
      <c r="Y276" s="135">
        <v>0</v>
      </c>
      <c r="Z276" s="110">
        <v>0</v>
      </c>
      <c r="AA276" s="135">
        <v>2</v>
      </c>
      <c r="AB276" s="110">
        <v>4</v>
      </c>
    </row>
    <row r="277" spans="2:28" ht="15.75" thickBot="1" x14ac:dyDescent="0.3">
      <c r="B277" s="121">
        <v>8055</v>
      </c>
      <c r="C277" s="109">
        <v>0</v>
      </c>
      <c r="D277" s="110">
        <v>0</v>
      </c>
      <c r="E277" s="135">
        <v>0</v>
      </c>
      <c r="F277" s="110">
        <v>0</v>
      </c>
      <c r="G277" s="135">
        <v>0</v>
      </c>
      <c r="H277" s="110">
        <v>0</v>
      </c>
      <c r="I277" s="135">
        <v>0</v>
      </c>
      <c r="J277" s="110">
        <v>0</v>
      </c>
      <c r="K277" s="135">
        <v>1</v>
      </c>
      <c r="L277" s="110">
        <v>2</v>
      </c>
      <c r="M277" s="135">
        <v>0</v>
      </c>
      <c r="N277" s="110">
        <v>0</v>
      </c>
      <c r="O277" s="135">
        <v>1</v>
      </c>
      <c r="P277" s="110">
        <v>2</v>
      </c>
      <c r="Q277" s="135">
        <v>0</v>
      </c>
      <c r="R277" s="110">
        <v>0</v>
      </c>
      <c r="S277" s="135">
        <v>0</v>
      </c>
      <c r="T277" s="110">
        <v>0</v>
      </c>
      <c r="U277" s="135">
        <v>0</v>
      </c>
      <c r="V277" s="110">
        <v>0</v>
      </c>
      <c r="W277" s="135">
        <v>0</v>
      </c>
      <c r="X277" s="110">
        <v>0</v>
      </c>
      <c r="Y277" s="135">
        <v>0</v>
      </c>
      <c r="Z277" s="110">
        <v>0</v>
      </c>
      <c r="AA277" s="135">
        <v>2</v>
      </c>
      <c r="AB277" s="110">
        <v>4</v>
      </c>
    </row>
    <row r="278" spans="2:28" ht="15.75" thickBot="1" x14ac:dyDescent="0.3">
      <c r="B278" s="128">
        <v>79</v>
      </c>
      <c r="C278" s="109">
        <v>0</v>
      </c>
      <c r="D278" s="110">
        <v>0</v>
      </c>
      <c r="E278" s="135">
        <v>0</v>
      </c>
      <c r="F278" s="110">
        <v>0</v>
      </c>
      <c r="G278" s="135">
        <v>0</v>
      </c>
      <c r="H278" s="110">
        <v>0</v>
      </c>
      <c r="I278" s="135">
        <v>0</v>
      </c>
      <c r="J278" s="110">
        <v>0</v>
      </c>
      <c r="K278" s="135">
        <v>0</v>
      </c>
      <c r="L278" s="110">
        <v>0</v>
      </c>
      <c r="M278" s="135">
        <v>0</v>
      </c>
      <c r="N278" s="110">
        <v>0</v>
      </c>
      <c r="O278" s="135">
        <v>0</v>
      </c>
      <c r="P278" s="110">
        <v>0</v>
      </c>
      <c r="Q278" s="135">
        <v>0</v>
      </c>
      <c r="R278" s="110">
        <v>0</v>
      </c>
      <c r="S278" s="135">
        <v>0</v>
      </c>
      <c r="T278" s="110">
        <v>0</v>
      </c>
      <c r="U278" s="135">
        <v>2</v>
      </c>
      <c r="V278" s="110">
        <v>29</v>
      </c>
      <c r="W278" s="135">
        <v>0</v>
      </c>
      <c r="X278" s="110">
        <v>0</v>
      </c>
      <c r="Y278" s="135">
        <v>0</v>
      </c>
      <c r="Z278" s="110">
        <v>0</v>
      </c>
      <c r="AA278" s="135">
        <v>2</v>
      </c>
      <c r="AB278" s="110">
        <v>29</v>
      </c>
    </row>
    <row r="279" spans="2:28" x14ac:dyDescent="0.25">
      <c r="B279" s="78">
        <v>4866</v>
      </c>
      <c r="C279" s="109">
        <v>0</v>
      </c>
      <c r="D279" s="110">
        <v>0</v>
      </c>
      <c r="E279" s="135">
        <v>0</v>
      </c>
      <c r="F279" s="110">
        <v>0</v>
      </c>
      <c r="G279" s="135">
        <v>0</v>
      </c>
      <c r="H279" s="110">
        <v>0</v>
      </c>
      <c r="I279" s="135">
        <v>1</v>
      </c>
      <c r="J279" s="110">
        <v>10</v>
      </c>
      <c r="K279" s="135">
        <v>0</v>
      </c>
      <c r="L279" s="110">
        <v>0</v>
      </c>
      <c r="M279" s="135">
        <v>0</v>
      </c>
      <c r="N279" s="110">
        <v>0</v>
      </c>
      <c r="O279" s="135">
        <v>0</v>
      </c>
      <c r="P279" s="110">
        <v>0</v>
      </c>
      <c r="Q279" s="135">
        <v>1</v>
      </c>
      <c r="R279" s="110">
        <v>5</v>
      </c>
      <c r="S279" s="135">
        <v>0</v>
      </c>
      <c r="T279" s="110">
        <v>0</v>
      </c>
      <c r="U279" s="135">
        <v>0</v>
      </c>
      <c r="V279" s="110">
        <v>0</v>
      </c>
      <c r="W279" s="135">
        <v>0</v>
      </c>
      <c r="X279" s="110">
        <v>0</v>
      </c>
      <c r="Y279" s="135">
        <v>0</v>
      </c>
      <c r="Z279" s="110">
        <v>0</v>
      </c>
      <c r="AA279" s="135">
        <v>2</v>
      </c>
      <c r="AB279" s="110">
        <v>15</v>
      </c>
    </row>
    <row r="280" spans="2:28" ht="15.75" thickBot="1" x14ac:dyDescent="0.3">
      <c r="B280" s="80">
        <v>8810</v>
      </c>
      <c r="C280" s="109">
        <v>0</v>
      </c>
      <c r="D280" s="110">
        <v>0</v>
      </c>
      <c r="E280" s="135">
        <v>0</v>
      </c>
      <c r="F280" s="110">
        <v>0</v>
      </c>
      <c r="G280" s="135">
        <v>0</v>
      </c>
      <c r="H280" s="110">
        <v>0</v>
      </c>
      <c r="I280" s="135">
        <v>1</v>
      </c>
      <c r="J280" s="110">
        <v>100</v>
      </c>
      <c r="K280" s="135">
        <v>1</v>
      </c>
      <c r="L280" s="110">
        <v>5</v>
      </c>
      <c r="M280" s="135">
        <v>0</v>
      </c>
      <c r="N280" s="110">
        <v>0</v>
      </c>
      <c r="O280" s="135">
        <v>0</v>
      </c>
      <c r="P280" s="110">
        <v>0</v>
      </c>
      <c r="Q280" s="135">
        <v>0</v>
      </c>
      <c r="R280" s="110">
        <v>0</v>
      </c>
      <c r="S280" s="135">
        <v>0</v>
      </c>
      <c r="T280" s="110">
        <v>0</v>
      </c>
      <c r="U280" s="135">
        <v>0</v>
      </c>
      <c r="V280" s="110">
        <v>0</v>
      </c>
      <c r="W280" s="135">
        <v>0</v>
      </c>
      <c r="X280" s="110">
        <v>0</v>
      </c>
      <c r="Y280" s="135">
        <v>0</v>
      </c>
      <c r="Z280" s="110">
        <v>0</v>
      </c>
      <c r="AA280" s="135">
        <v>2</v>
      </c>
      <c r="AB280" s="110">
        <v>105</v>
      </c>
    </row>
    <row r="281" spans="2:28" x14ac:dyDescent="0.25">
      <c r="B281" s="129">
        <v>10710</v>
      </c>
      <c r="C281" s="109">
        <v>0</v>
      </c>
      <c r="D281" s="110">
        <v>0</v>
      </c>
      <c r="E281" s="135">
        <v>0</v>
      </c>
      <c r="F281" s="110">
        <v>0</v>
      </c>
      <c r="G281" s="135">
        <v>0</v>
      </c>
      <c r="H281" s="110">
        <v>0</v>
      </c>
      <c r="I281" s="135">
        <v>0</v>
      </c>
      <c r="J281" s="110">
        <v>0</v>
      </c>
      <c r="K281" s="135">
        <v>0</v>
      </c>
      <c r="L281" s="110">
        <v>0</v>
      </c>
      <c r="M281" s="135">
        <v>0</v>
      </c>
      <c r="N281" s="110">
        <v>0</v>
      </c>
      <c r="O281" s="135">
        <v>1</v>
      </c>
      <c r="P281" s="110">
        <v>5</v>
      </c>
      <c r="Q281" s="135">
        <v>0</v>
      </c>
      <c r="R281" s="110">
        <v>0</v>
      </c>
      <c r="S281" s="135">
        <v>1</v>
      </c>
      <c r="T281" s="110">
        <v>20</v>
      </c>
      <c r="U281" s="135">
        <v>0</v>
      </c>
      <c r="V281" s="110">
        <v>0</v>
      </c>
      <c r="W281" s="135">
        <v>0</v>
      </c>
      <c r="X281" s="110">
        <v>0</v>
      </c>
      <c r="Y281" s="135">
        <v>0</v>
      </c>
      <c r="Z281" s="110">
        <v>0</v>
      </c>
      <c r="AA281" s="135">
        <v>2</v>
      </c>
      <c r="AB281" s="110">
        <v>25</v>
      </c>
    </row>
    <row r="282" spans="2:28" ht="15.75" thickBot="1" x14ac:dyDescent="0.3">
      <c r="B282" s="133">
        <v>8286</v>
      </c>
      <c r="C282" s="109">
        <v>0</v>
      </c>
      <c r="D282" s="110">
        <v>0</v>
      </c>
      <c r="E282" s="135">
        <v>0</v>
      </c>
      <c r="F282" s="110">
        <v>0</v>
      </c>
      <c r="G282" s="135">
        <v>0</v>
      </c>
      <c r="H282" s="110">
        <v>0</v>
      </c>
      <c r="I282" s="135">
        <v>0</v>
      </c>
      <c r="J282" s="110">
        <v>0</v>
      </c>
      <c r="K282" s="135">
        <v>0</v>
      </c>
      <c r="L282" s="110">
        <v>0</v>
      </c>
      <c r="M282" s="135">
        <v>1</v>
      </c>
      <c r="N282" s="110">
        <v>31</v>
      </c>
      <c r="O282" s="135">
        <v>0</v>
      </c>
      <c r="P282" s="110">
        <v>0</v>
      </c>
      <c r="Q282" s="135">
        <v>0</v>
      </c>
      <c r="R282" s="110">
        <v>0</v>
      </c>
      <c r="S282" s="135">
        <v>1</v>
      </c>
      <c r="T282" s="110">
        <v>75</v>
      </c>
      <c r="U282" s="135">
        <v>0</v>
      </c>
      <c r="V282" s="110">
        <v>0</v>
      </c>
      <c r="W282" s="135">
        <v>0</v>
      </c>
      <c r="X282" s="110">
        <v>0</v>
      </c>
      <c r="Y282" s="135">
        <v>0</v>
      </c>
      <c r="Z282" s="110">
        <v>0</v>
      </c>
      <c r="AA282" s="135">
        <v>2</v>
      </c>
      <c r="AB282" s="110">
        <v>106</v>
      </c>
    </row>
    <row r="283" spans="2:28" x14ac:dyDescent="0.25">
      <c r="B283" s="129">
        <v>1930</v>
      </c>
      <c r="C283" s="109">
        <v>0</v>
      </c>
      <c r="D283" s="110">
        <v>0</v>
      </c>
      <c r="E283" s="135">
        <v>0</v>
      </c>
      <c r="F283" s="110">
        <v>0</v>
      </c>
      <c r="G283" s="135">
        <v>0</v>
      </c>
      <c r="H283" s="110">
        <v>0</v>
      </c>
      <c r="I283" s="135">
        <v>0</v>
      </c>
      <c r="J283" s="110">
        <v>0</v>
      </c>
      <c r="K283" s="135">
        <v>0</v>
      </c>
      <c r="L283" s="110">
        <v>0</v>
      </c>
      <c r="M283" s="135">
        <v>2</v>
      </c>
      <c r="N283" s="110">
        <v>40</v>
      </c>
      <c r="O283" s="135">
        <v>0</v>
      </c>
      <c r="P283" s="110">
        <v>0</v>
      </c>
      <c r="Q283" s="135">
        <v>0</v>
      </c>
      <c r="R283" s="110">
        <v>0</v>
      </c>
      <c r="S283" s="135">
        <v>0</v>
      </c>
      <c r="T283" s="110">
        <v>0</v>
      </c>
      <c r="U283" s="135">
        <v>0</v>
      </c>
      <c r="V283" s="110">
        <v>0</v>
      </c>
      <c r="W283" s="135">
        <v>0</v>
      </c>
      <c r="X283" s="110">
        <v>0</v>
      </c>
      <c r="Y283" s="135">
        <v>0</v>
      </c>
      <c r="Z283" s="110">
        <v>0</v>
      </c>
      <c r="AA283" s="135">
        <v>2</v>
      </c>
      <c r="AB283" s="110">
        <v>40</v>
      </c>
    </row>
    <row r="284" spans="2:28" x14ac:dyDescent="0.25">
      <c r="B284" s="130">
        <v>3130</v>
      </c>
      <c r="C284" s="109">
        <v>0</v>
      </c>
      <c r="D284" s="110">
        <v>0</v>
      </c>
      <c r="E284" s="135">
        <v>0</v>
      </c>
      <c r="F284" s="110">
        <v>0</v>
      </c>
      <c r="G284" s="135">
        <v>0</v>
      </c>
      <c r="H284" s="110">
        <v>0</v>
      </c>
      <c r="I284" s="135">
        <v>0</v>
      </c>
      <c r="J284" s="110">
        <v>0</v>
      </c>
      <c r="K284" s="135">
        <v>0</v>
      </c>
      <c r="L284" s="110">
        <v>0</v>
      </c>
      <c r="M284" s="135">
        <v>1</v>
      </c>
      <c r="N284" s="110">
        <v>270</v>
      </c>
      <c r="O284" s="135">
        <v>1</v>
      </c>
      <c r="P284" s="110">
        <v>300</v>
      </c>
      <c r="Q284" s="135">
        <v>0</v>
      </c>
      <c r="R284" s="110">
        <v>0</v>
      </c>
      <c r="S284" s="135">
        <v>0</v>
      </c>
      <c r="T284" s="110">
        <v>0</v>
      </c>
      <c r="U284" s="135">
        <v>0</v>
      </c>
      <c r="V284" s="110">
        <v>0</v>
      </c>
      <c r="W284" s="135">
        <v>0</v>
      </c>
      <c r="X284" s="110">
        <v>0</v>
      </c>
      <c r="Y284" s="135">
        <v>0</v>
      </c>
      <c r="Z284" s="110">
        <v>0</v>
      </c>
      <c r="AA284" s="135">
        <v>2</v>
      </c>
      <c r="AB284" s="110">
        <v>570</v>
      </c>
    </row>
    <row r="285" spans="2:28" x14ac:dyDescent="0.25">
      <c r="B285" s="130">
        <v>1262</v>
      </c>
      <c r="C285" s="109">
        <v>0</v>
      </c>
      <c r="D285" s="110">
        <v>0</v>
      </c>
      <c r="E285" s="135">
        <v>0</v>
      </c>
      <c r="F285" s="110">
        <v>0</v>
      </c>
      <c r="G285" s="135">
        <v>1</v>
      </c>
      <c r="H285" s="110">
        <v>2</v>
      </c>
      <c r="I285" s="135">
        <v>0</v>
      </c>
      <c r="J285" s="110">
        <v>0</v>
      </c>
      <c r="K285" s="135">
        <v>0</v>
      </c>
      <c r="L285" s="110">
        <v>0</v>
      </c>
      <c r="M285" s="135">
        <v>0</v>
      </c>
      <c r="N285" s="110">
        <v>0</v>
      </c>
      <c r="O285" s="135">
        <v>1</v>
      </c>
      <c r="P285" s="110">
        <v>1</v>
      </c>
      <c r="Q285" s="135">
        <v>0</v>
      </c>
      <c r="R285" s="110">
        <v>0</v>
      </c>
      <c r="S285" s="135">
        <v>0</v>
      </c>
      <c r="T285" s="110">
        <v>0</v>
      </c>
      <c r="U285" s="135">
        <v>0</v>
      </c>
      <c r="V285" s="110">
        <v>0</v>
      </c>
      <c r="W285" s="135">
        <v>0</v>
      </c>
      <c r="X285" s="110">
        <v>0</v>
      </c>
      <c r="Y285" s="135">
        <v>0</v>
      </c>
      <c r="Z285" s="110">
        <v>0</v>
      </c>
      <c r="AA285" s="135">
        <v>2</v>
      </c>
      <c r="AB285" s="110">
        <v>3</v>
      </c>
    </row>
    <row r="286" spans="2:28" x14ac:dyDescent="0.25">
      <c r="B286" s="130">
        <v>644</v>
      </c>
      <c r="C286" s="109">
        <v>0</v>
      </c>
      <c r="D286" s="110">
        <v>0</v>
      </c>
      <c r="E286" s="135">
        <v>0</v>
      </c>
      <c r="F286" s="110">
        <v>0</v>
      </c>
      <c r="G286" s="135">
        <v>0</v>
      </c>
      <c r="H286" s="110">
        <v>0</v>
      </c>
      <c r="I286" s="135">
        <v>1</v>
      </c>
      <c r="J286" s="110">
        <v>14</v>
      </c>
      <c r="K286" s="135">
        <v>1</v>
      </c>
      <c r="L286" s="110">
        <v>10</v>
      </c>
      <c r="M286" s="135">
        <v>0</v>
      </c>
      <c r="N286" s="110">
        <v>0</v>
      </c>
      <c r="O286" s="135">
        <v>0</v>
      </c>
      <c r="P286" s="110">
        <v>0</v>
      </c>
      <c r="Q286" s="135">
        <v>0</v>
      </c>
      <c r="R286" s="110">
        <v>0</v>
      </c>
      <c r="S286" s="135">
        <v>0</v>
      </c>
      <c r="T286" s="110">
        <v>0</v>
      </c>
      <c r="U286" s="135">
        <v>0</v>
      </c>
      <c r="V286" s="110">
        <v>0</v>
      </c>
      <c r="W286" s="135">
        <v>0</v>
      </c>
      <c r="X286" s="110">
        <v>0</v>
      </c>
      <c r="Y286" s="135">
        <v>0</v>
      </c>
      <c r="Z286" s="110">
        <v>0</v>
      </c>
      <c r="AA286" s="135">
        <v>2</v>
      </c>
      <c r="AB286" s="110">
        <v>24</v>
      </c>
    </row>
    <row r="287" spans="2:28" ht="15.75" thickBot="1" x14ac:dyDescent="0.3">
      <c r="B287" s="133">
        <v>1616</v>
      </c>
      <c r="C287" s="109">
        <v>0</v>
      </c>
      <c r="D287" s="110">
        <v>0</v>
      </c>
      <c r="E287" s="135">
        <v>0</v>
      </c>
      <c r="F287" s="110">
        <v>0</v>
      </c>
      <c r="G287" s="135">
        <v>0</v>
      </c>
      <c r="H287" s="110">
        <v>0</v>
      </c>
      <c r="I287" s="135">
        <v>1</v>
      </c>
      <c r="J287" s="110">
        <v>200</v>
      </c>
      <c r="K287" s="135">
        <v>0</v>
      </c>
      <c r="L287" s="110">
        <v>0</v>
      </c>
      <c r="M287" s="135">
        <v>0</v>
      </c>
      <c r="N287" s="110">
        <v>0</v>
      </c>
      <c r="O287" s="135">
        <v>1</v>
      </c>
      <c r="P287" s="110">
        <v>1000</v>
      </c>
      <c r="Q287" s="135">
        <v>0</v>
      </c>
      <c r="R287" s="110">
        <v>0</v>
      </c>
      <c r="S287" s="135">
        <v>0</v>
      </c>
      <c r="T287" s="110">
        <v>0</v>
      </c>
      <c r="U287" s="135">
        <v>0</v>
      </c>
      <c r="V287" s="110">
        <v>0</v>
      </c>
      <c r="W287" s="135">
        <v>0</v>
      </c>
      <c r="X287" s="110">
        <v>0</v>
      </c>
      <c r="Y287" s="135">
        <v>0</v>
      </c>
      <c r="Z287" s="110">
        <v>0</v>
      </c>
      <c r="AA287" s="135">
        <v>2</v>
      </c>
      <c r="AB287" s="110">
        <v>1200</v>
      </c>
    </row>
    <row r="288" spans="2:28" ht="15.75" thickBot="1" x14ac:dyDescent="0.3">
      <c r="B288" s="121">
        <v>645</v>
      </c>
      <c r="C288" s="109">
        <v>0</v>
      </c>
      <c r="D288" s="110">
        <v>0</v>
      </c>
      <c r="E288" s="135">
        <v>0</v>
      </c>
      <c r="F288" s="110">
        <v>0</v>
      </c>
      <c r="G288" s="135">
        <v>0</v>
      </c>
      <c r="H288" s="110">
        <v>0</v>
      </c>
      <c r="I288" s="135">
        <v>1</v>
      </c>
      <c r="J288" s="110">
        <v>8</v>
      </c>
      <c r="K288" s="135">
        <v>0</v>
      </c>
      <c r="L288" s="110">
        <v>0</v>
      </c>
      <c r="M288" s="135">
        <v>0</v>
      </c>
      <c r="N288" s="110">
        <v>0</v>
      </c>
      <c r="O288" s="135">
        <v>0</v>
      </c>
      <c r="P288" s="110">
        <v>0</v>
      </c>
      <c r="Q288" s="135">
        <v>0</v>
      </c>
      <c r="R288" s="110">
        <v>0</v>
      </c>
      <c r="S288" s="135">
        <v>0</v>
      </c>
      <c r="T288" s="110">
        <v>0</v>
      </c>
      <c r="U288" s="135">
        <v>1</v>
      </c>
      <c r="V288" s="110">
        <v>1</v>
      </c>
      <c r="W288" s="135">
        <v>0</v>
      </c>
      <c r="X288" s="110">
        <v>0</v>
      </c>
      <c r="Y288" s="135">
        <v>0</v>
      </c>
      <c r="Z288" s="110">
        <v>0</v>
      </c>
      <c r="AA288" s="135">
        <v>2</v>
      </c>
      <c r="AB288" s="110">
        <v>9</v>
      </c>
    </row>
    <row r="289" spans="2:28" x14ac:dyDescent="0.25">
      <c r="B289" s="129">
        <v>2224</v>
      </c>
      <c r="C289" s="109">
        <v>0</v>
      </c>
      <c r="D289" s="110">
        <v>0</v>
      </c>
      <c r="E289" s="135">
        <v>0</v>
      </c>
      <c r="F289" s="110">
        <v>0</v>
      </c>
      <c r="G289" s="135">
        <v>0</v>
      </c>
      <c r="H289" s="110">
        <v>0</v>
      </c>
      <c r="I289" s="135">
        <v>0</v>
      </c>
      <c r="J289" s="110">
        <v>0</v>
      </c>
      <c r="K289" s="135">
        <v>0</v>
      </c>
      <c r="L289" s="110">
        <v>0</v>
      </c>
      <c r="M289" s="135">
        <v>1</v>
      </c>
      <c r="N289" s="110">
        <v>243</v>
      </c>
      <c r="O289" s="135">
        <v>0</v>
      </c>
      <c r="P289" s="110">
        <v>0</v>
      </c>
      <c r="Q289" s="135">
        <v>1</v>
      </c>
      <c r="R289" s="110">
        <v>120</v>
      </c>
      <c r="S289" s="135">
        <v>0</v>
      </c>
      <c r="T289" s="110">
        <v>0</v>
      </c>
      <c r="U289" s="135">
        <v>0</v>
      </c>
      <c r="V289" s="110">
        <v>0</v>
      </c>
      <c r="W289" s="135">
        <v>0</v>
      </c>
      <c r="X289" s="110">
        <v>0</v>
      </c>
      <c r="Y289" s="135">
        <v>0</v>
      </c>
      <c r="Z289" s="110">
        <v>0</v>
      </c>
      <c r="AA289" s="135">
        <v>2</v>
      </c>
      <c r="AB289" s="110">
        <v>363</v>
      </c>
    </row>
    <row r="290" spans="2:28" x14ac:dyDescent="0.25">
      <c r="B290" s="130">
        <v>450</v>
      </c>
      <c r="C290" s="109">
        <v>0</v>
      </c>
      <c r="D290" s="110">
        <v>0</v>
      </c>
      <c r="E290" s="135">
        <v>0</v>
      </c>
      <c r="F290" s="110">
        <v>0</v>
      </c>
      <c r="G290" s="135">
        <v>1</v>
      </c>
      <c r="H290" s="110">
        <v>101</v>
      </c>
      <c r="I290" s="135">
        <v>0</v>
      </c>
      <c r="J290" s="110">
        <v>0</v>
      </c>
      <c r="K290" s="135">
        <v>0</v>
      </c>
      <c r="L290" s="110">
        <v>0</v>
      </c>
      <c r="M290" s="135">
        <v>0</v>
      </c>
      <c r="N290" s="110">
        <v>0</v>
      </c>
      <c r="O290" s="135">
        <v>1</v>
      </c>
      <c r="P290" s="110">
        <v>50</v>
      </c>
      <c r="Q290" s="135">
        <v>0</v>
      </c>
      <c r="R290" s="110">
        <v>0</v>
      </c>
      <c r="S290" s="135">
        <v>0</v>
      </c>
      <c r="T290" s="110">
        <v>0</v>
      </c>
      <c r="U290" s="135">
        <v>0</v>
      </c>
      <c r="V290" s="110">
        <v>0</v>
      </c>
      <c r="W290" s="135">
        <v>0</v>
      </c>
      <c r="X290" s="110">
        <v>0</v>
      </c>
      <c r="Y290" s="135">
        <v>0</v>
      </c>
      <c r="Z290" s="110">
        <v>0</v>
      </c>
      <c r="AA290" s="135">
        <v>2</v>
      </c>
      <c r="AB290" s="110">
        <v>151</v>
      </c>
    </row>
    <row r="291" spans="2:28" x14ac:dyDescent="0.25">
      <c r="B291" s="130">
        <v>2380</v>
      </c>
      <c r="C291" s="109">
        <v>0</v>
      </c>
      <c r="D291" s="110">
        <v>0</v>
      </c>
      <c r="E291" s="135">
        <v>0</v>
      </c>
      <c r="F291" s="110">
        <v>0</v>
      </c>
      <c r="G291" s="135">
        <v>0</v>
      </c>
      <c r="H291" s="110">
        <v>0</v>
      </c>
      <c r="I291" s="135">
        <v>0</v>
      </c>
      <c r="J291" s="110">
        <v>0</v>
      </c>
      <c r="K291" s="135">
        <v>0</v>
      </c>
      <c r="L291" s="110">
        <v>0</v>
      </c>
      <c r="M291" s="135">
        <v>1</v>
      </c>
      <c r="N291" s="110">
        <v>598</v>
      </c>
      <c r="O291" s="135">
        <v>0</v>
      </c>
      <c r="P291" s="110">
        <v>0</v>
      </c>
      <c r="Q291" s="135">
        <v>0</v>
      </c>
      <c r="R291" s="110">
        <v>0</v>
      </c>
      <c r="S291" s="135">
        <v>1</v>
      </c>
      <c r="T291" s="110">
        <v>22</v>
      </c>
      <c r="U291" s="135">
        <v>0</v>
      </c>
      <c r="V291" s="110">
        <v>0</v>
      </c>
      <c r="W291" s="135">
        <v>0</v>
      </c>
      <c r="X291" s="110">
        <v>0</v>
      </c>
      <c r="Y291" s="135">
        <v>0</v>
      </c>
      <c r="Z291" s="110">
        <v>0</v>
      </c>
      <c r="AA291" s="135">
        <v>2</v>
      </c>
      <c r="AB291" s="110">
        <v>620</v>
      </c>
    </row>
    <row r="292" spans="2:28" ht="15.75" thickBot="1" x14ac:dyDescent="0.3">
      <c r="B292" s="133">
        <v>1446</v>
      </c>
      <c r="C292" s="109">
        <v>0</v>
      </c>
      <c r="D292" s="110">
        <v>0</v>
      </c>
      <c r="E292" s="135">
        <v>0</v>
      </c>
      <c r="F292" s="110">
        <v>0</v>
      </c>
      <c r="G292" s="135">
        <v>0</v>
      </c>
      <c r="H292" s="110">
        <v>0</v>
      </c>
      <c r="I292" s="135">
        <v>1</v>
      </c>
      <c r="J292" s="110">
        <v>6000</v>
      </c>
      <c r="K292" s="135">
        <v>0</v>
      </c>
      <c r="L292" s="110">
        <v>0</v>
      </c>
      <c r="M292" s="135">
        <v>0</v>
      </c>
      <c r="N292" s="110">
        <v>0</v>
      </c>
      <c r="O292" s="135">
        <v>0</v>
      </c>
      <c r="P292" s="110">
        <v>0</v>
      </c>
      <c r="Q292" s="135">
        <v>0</v>
      </c>
      <c r="R292" s="110">
        <v>0</v>
      </c>
      <c r="S292" s="135">
        <v>1</v>
      </c>
      <c r="T292" s="110">
        <v>3000</v>
      </c>
      <c r="U292" s="135">
        <v>0</v>
      </c>
      <c r="V292" s="110">
        <v>0</v>
      </c>
      <c r="W292" s="135">
        <v>0</v>
      </c>
      <c r="X292" s="110">
        <v>0</v>
      </c>
      <c r="Y292" s="135">
        <v>0</v>
      </c>
      <c r="Z292" s="110">
        <v>0</v>
      </c>
      <c r="AA292" s="135">
        <v>2</v>
      </c>
      <c r="AB292" s="110">
        <v>9000</v>
      </c>
    </row>
    <row r="293" spans="2:28" ht="15.75" thickBot="1" x14ac:dyDescent="0.3">
      <c r="B293" s="121">
        <v>3628</v>
      </c>
      <c r="C293" s="109">
        <v>0</v>
      </c>
      <c r="D293" s="110">
        <v>0</v>
      </c>
      <c r="E293" s="135">
        <v>0</v>
      </c>
      <c r="F293" s="110">
        <v>0</v>
      </c>
      <c r="G293" s="135">
        <v>0</v>
      </c>
      <c r="H293" s="110">
        <v>0</v>
      </c>
      <c r="I293" s="135">
        <v>0</v>
      </c>
      <c r="J293" s="110">
        <v>0</v>
      </c>
      <c r="K293" s="135">
        <v>1</v>
      </c>
      <c r="L293" s="110">
        <v>1</v>
      </c>
      <c r="M293" s="135">
        <v>1</v>
      </c>
      <c r="N293" s="110">
        <v>5</v>
      </c>
      <c r="O293" s="135">
        <v>0</v>
      </c>
      <c r="P293" s="110">
        <v>0</v>
      </c>
      <c r="Q293" s="135">
        <v>0</v>
      </c>
      <c r="R293" s="110">
        <v>0</v>
      </c>
      <c r="S293" s="135">
        <v>0</v>
      </c>
      <c r="T293" s="110">
        <v>0</v>
      </c>
      <c r="U293" s="135">
        <v>0</v>
      </c>
      <c r="V293" s="110">
        <v>0</v>
      </c>
      <c r="W293" s="135">
        <v>0</v>
      </c>
      <c r="X293" s="110">
        <v>0</v>
      </c>
      <c r="Y293" s="135">
        <v>0</v>
      </c>
      <c r="Z293" s="110">
        <v>0</v>
      </c>
      <c r="AA293" s="135">
        <v>2</v>
      </c>
      <c r="AB293" s="110">
        <v>6</v>
      </c>
    </row>
    <row r="294" spans="2:28" x14ac:dyDescent="0.25">
      <c r="B294" s="129">
        <v>1448</v>
      </c>
      <c r="C294" s="109">
        <v>0</v>
      </c>
      <c r="D294" s="110">
        <v>0</v>
      </c>
      <c r="E294" s="135">
        <v>0</v>
      </c>
      <c r="F294" s="110">
        <v>0</v>
      </c>
      <c r="G294" s="135">
        <v>1</v>
      </c>
      <c r="H294" s="110">
        <v>4</v>
      </c>
      <c r="I294" s="135">
        <v>1</v>
      </c>
      <c r="J294" s="110">
        <v>6</v>
      </c>
      <c r="K294" s="135">
        <v>0</v>
      </c>
      <c r="L294" s="110">
        <v>0</v>
      </c>
      <c r="M294" s="135">
        <v>0</v>
      </c>
      <c r="N294" s="110">
        <v>0</v>
      </c>
      <c r="O294" s="135">
        <v>0</v>
      </c>
      <c r="P294" s="110">
        <v>0</v>
      </c>
      <c r="Q294" s="135">
        <v>0</v>
      </c>
      <c r="R294" s="110">
        <v>0</v>
      </c>
      <c r="S294" s="135">
        <v>0</v>
      </c>
      <c r="T294" s="110">
        <v>0</v>
      </c>
      <c r="U294" s="135">
        <v>0</v>
      </c>
      <c r="V294" s="110">
        <v>0</v>
      </c>
      <c r="W294" s="135">
        <v>0</v>
      </c>
      <c r="X294" s="110">
        <v>0</v>
      </c>
      <c r="Y294" s="135">
        <v>0</v>
      </c>
      <c r="Z294" s="110">
        <v>0</v>
      </c>
      <c r="AA294" s="135">
        <v>2</v>
      </c>
      <c r="AB294" s="110">
        <v>10</v>
      </c>
    </row>
    <row r="295" spans="2:28" ht="15.75" thickBot="1" x14ac:dyDescent="0.3">
      <c r="B295" s="133">
        <v>1007</v>
      </c>
      <c r="C295" s="109">
        <v>0</v>
      </c>
      <c r="D295" s="110">
        <v>0</v>
      </c>
      <c r="E295" s="135">
        <v>0</v>
      </c>
      <c r="F295" s="110">
        <v>0</v>
      </c>
      <c r="G295" s="135">
        <v>0</v>
      </c>
      <c r="H295" s="110">
        <v>0</v>
      </c>
      <c r="I295" s="135">
        <v>0</v>
      </c>
      <c r="J295" s="110">
        <v>0</v>
      </c>
      <c r="K295" s="135">
        <v>1</v>
      </c>
      <c r="L295" s="110">
        <v>1</v>
      </c>
      <c r="M295" s="135">
        <v>0</v>
      </c>
      <c r="N295" s="110">
        <v>0</v>
      </c>
      <c r="O295" s="135">
        <v>1</v>
      </c>
      <c r="P295" s="110">
        <v>10</v>
      </c>
      <c r="Q295" s="135">
        <v>0</v>
      </c>
      <c r="R295" s="110">
        <v>0</v>
      </c>
      <c r="S295" s="135">
        <v>0</v>
      </c>
      <c r="T295" s="110">
        <v>0</v>
      </c>
      <c r="U295" s="135">
        <v>0</v>
      </c>
      <c r="V295" s="110">
        <v>0</v>
      </c>
      <c r="W295" s="135">
        <v>0</v>
      </c>
      <c r="X295" s="110">
        <v>0</v>
      </c>
      <c r="Y295" s="135">
        <v>0</v>
      </c>
      <c r="Z295" s="110">
        <v>0</v>
      </c>
      <c r="AA295" s="135">
        <v>2</v>
      </c>
      <c r="AB295" s="110">
        <v>11</v>
      </c>
    </row>
    <row r="296" spans="2:28" ht="15.75" thickBot="1" x14ac:dyDescent="0.3">
      <c r="B296" s="121">
        <v>4233</v>
      </c>
      <c r="C296" s="109">
        <v>0</v>
      </c>
      <c r="D296" s="110">
        <v>0</v>
      </c>
      <c r="E296" s="135">
        <v>0</v>
      </c>
      <c r="F296" s="110">
        <v>0</v>
      </c>
      <c r="G296" s="135">
        <v>1</v>
      </c>
      <c r="H296" s="110">
        <v>20</v>
      </c>
      <c r="I296" s="135">
        <v>0</v>
      </c>
      <c r="J296" s="110">
        <v>0</v>
      </c>
      <c r="K296" s="135">
        <v>0</v>
      </c>
      <c r="L296" s="110">
        <v>0</v>
      </c>
      <c r="M296" s="135">
        <v>0</v>
      </c>
      <c r="N296" s="110">
        <v>0</v>
      </c>
      <c r="O296" s="135">
        <v>0</v>
      </c>
      <c r="P296" s="110">
        <v>0</v>
      </c>
      <c r="Q296" s="135">
        <v>0</v>
      </c>
      <c r="R296" s="110">
        <v>0</v>
      </c>
      <c r="S296" s="135">
        <v>1</v>
      </c>
      <c r="T296" s="110">
        <v>4</v>
      </c>
      <c r="U296" s="135">
        <v>0</v>
      </c>
      <c r="V296" s="110">
        <v>0</v>
      </c>
      <c r="W296" s="135">
        <v>0</v>
      </c>
      <c r="X296" s="110">
        <v>0</v>
      </c>
      <c r="Y296" s="135">
        <v>0</v>
      </c>
      <c r="Z296" s="110">
        <v>0</v>
      </c>
      <c r="AA296" s="135">
        <v>2</v>
      </c>
      <c r="AB296" s="110">
        <v>24</v>
      </c>
    </row>
    <row r="297" spans="2:28" ht="15.75" thickBot="1" x14ac:dyDescent="0.3">
      <c r="B297" s="121">
        <v>2128</v>
      </c>
      <c r="C297" s="109">
        <v>0</v>
      </c>
      <c r="D297" s="110">
        <v>0</v>
      </c>
      <c r="E297" s="135">
        <v>0</v>
      </c>
      <c r="F297" s="110">
        <v>0</v>
      </c>
      <c r="G297" s="135">
        <v>1</v>
      </c>
      <c r="H297" s="110">
        <v>2</v>
      </c>
      <c r="I297" s="135">
        <v>0</v>
      </c>
      <c r="J297" s="110">
        <v>0</v>
      </c>
      <c r="K297" s="135">
        <v>0</v>
      </c>
      <c r="L297" s="110">
        <v>0</v>
      </c>
      <c r="M297" s="135">
        <v>0</v>
      </c>
      <c r="N297" s="110">
        <v>0</v>
      </c>
      <c r="O297" s="135">
        <v>0</v>
      </c>
      <c r="P297" s="110">
        <v>0</v>
      </c>
      <c r="Q297" s="135">
        <v>0</v>
      </c>
      <c r="R297" s="110">
        <v>0</v>
      </c>
      <c r="S297" s="135">
        <v>1</v>
      </c>
      <c r="T297" s="110">
        <v>192</v>
      </c>
      <c r="U297" s="135">
        <v>0</v>
      </c>
      <c r="V297" s="110">
        <v>0</v>
      </c>
      <c r="W297" s="135">
        <v>0</v>
      </c>
      <c r="X297" s="110">
        <v>0</v>
      </c>
      <c r="Y297" s="135">
        <v>0</v>
      </c>
      <c r="Z297" s="110">
        <v>0</v>
      </c>
      <c r="AA297" s="135">
        <v>2</v>
      </c>
      <c r="AB297" s="110">
        <v>194</v>
      </c>
    </row>
    <row r="298" spans="2:28" ht="15.75" thickBot="1" x14ac:dyDescent="0.3">
      <c r="B298" s="121">
        <v>178</v>
      </c>
      <c r="C298" s="109">
        <v>0</v>
      </c>
      <c r="D298" s="110">
        <v>0</v>
      </c>
      <c r="E298" s="135">
        <v>0</v>
      </c>
      <c r="F298" s="110">
        <v>0</v>
      </c>
      <c r="G298" s="135">
        <v>0</v>
      </c>
      <c r="H298" s="110">
        <v>0</v>
      </c>
      <c r="I298" s="135">
        <v>0</v>
      </c>
      <c r="J298" s="110">
        <v>0</v>
      </c>
      <c r="K298" s="135">
        <v>0</v>
      </c>
      <c r="L298" s="110">
        <v>0</v>
      </c>
      <c r="M298" s="135">
        <v>0</v>
      </c>
      <c r="N298" s="110">
        <v>0</v>
      </c>
      <c r="O298" s="135">
        <v>0</v>
      </c>
      <c r="P298" s="110">
        <v>0</v>
      </c>
      <c r="Q298" s="135">
        <v>1</v>
      </c>
      <c r="R298" s="110">
        <v>15</v>
      </c>
      <c r="S298" s="135">
        <v>0</v>
      </c>
      <c r="T298" s="110">
        <v>0</v>
      </c>
      <c r="U298" s="135">
        <v>1</v>
      </c>
      <c r="V298" s="110">
        <v>15</v>
      </c>
      <c r="W298" s="135">
        <v>0</v>
      </c>
      <c r="X298" s="110">
        <v>0</v>
      </c>
      <c r="Y298" s="135">
        <v>0</v>
      </c>
      <c r="Z298" s="110">
        <v>0</v>
      </c>
      <c r="AA298" s="135">
        <v>2</v>
      </c>
      <c r="AB298" s="110">
        <v>30</v>
      </c>
    </row>
    <row r="299" spans="2:28" x14ac:dyDescent="0.25">
      <c r="B299" s="129">
        <v>2234</v>
      </c>
      <c r="C299" s="109">
        <v>0</v>
      </c>
      <c r="D299" s="110">
        <v>0</v>
      </c>
      <c r="E299" s="135">
        <v>0</v>
      </c>
      <c r="F299" s="110">
        <v>0</v>
      </c>
      <c r="G299" s="135">
        <v>0</v>
      </c>
      <c r="H299" s="110">
        <v>0</v>
      </c>
      <c r="I299" s="135">
        <v>0</v>
      </c>
      <c r="J299" s="110">
        <v>0</v>
      </c>
      <c r="K299" s="135">
        <v>1</v>
      </c>
      <c r="L299" s="110">
        <v>100</v>
      </c>
      <c r="M299" s="135">
        <v>0</v>
      </c>
      <c r="N299" s="110">
        <v>0</v>
      </c>
      <c r="O299" s="135">
        <v>0</v>
      </c>
      <c r="P299" s="110">
        <v>0</v>
      </c>
      <c r="Q299" s="135">
        <v>1</v>
      </c>
      <c r="R299" s="110">
        <v>200</v>
      </c>
      <c r="S299" s="135">
        <v>0</v>
      </c>
      <c r="T299" s="110">
        <v>0</v>
      </c>
      <c r="U299" s="135">
        <v>0</v>
      </c>
      <c r="V299" s="110">
        <v>0</v>
      </c>
      <c r="W299" s="135">
        <v>0</v>
      </c>
      <c r="X299" s="110">
        <v>0</v>
      </c>
      <c r="Y299" s="135">
        <v>0</v>
      </c>
      <c r="Z299" s="110">
        <v>0</v>
      </c>
      <c r="AA299" s="135">
        <v>2</v>
      </c>
      <c r="AB299" s="110">
        <v>300</v>
      </c>
    </row>
    <row r="300" spans="2:28" x14ac:dyDescent="0.25">
      <c r="B300" s="130">
        <v>744</v>
      </c>
      <c r="C300" s="109">
        <v>0</v>
      </c>
      <c r="D300" s="110">
        <v>0</v>
      </c>
      <c r="E300" s="135">
        <v>0</v>
      </c>
      <c r="F300" s="110">
        <v>0</v>
      </c>
      <c r="G300" s="135">
        <v>0</v>
      </c>
      <c r="H300" s="110">
        <v>0</v>
      </c>
      <c r="I300" s="135">
        <v>0</v>
      </c>
      <c r="J300" s="110">
        <v>0</v>
      </c>
      <c r="K300" s="135">
        <v>0</v>
      </c>
      <c r="L300" s="110">
        <v>0</v>
      </c>
      <c r="M300" s="135">
        <v>1</v>
      </c>
      <c r="N300" s="110">
        <v>100</v>
      </c>
      <c r="O300" s="135">
        <v>0</v>
      </c>
      <c r="P300" s="110">
        <v>0</v>
      </c>
      <c r="Q300" s="135">
        <v>1</v>
      </c>
      <c r="R300" s="110">
        <v>500</v>
      </c>
      <c r="S300" s="135">
        <v>0</v>
      </c>
      <c r="T300" s="110">
        <v>0</v>
      </c>
      <c r="U300" s="135">
        <v>0</v>
      </c>
      <c r="V300" s="110">
        <v>0</v>
      </c>
      <c r="W300" s="135">
        <v>0</v>
      </c>
      <c r="X300" s="110">
        <v>0</v>
      </c>
      <c r="Y300" s="135">
        <v>0</v>
      </c>
      <c r="Z300" s="110">
        <v>0</v>
      </c>
      <c r="AA300" s="135">
        <v>2</v>
      </c>
      <c r="AB300" s="110">
        <v>600</v>
      </c>
    </row>
    <row r="301" spans="2:28" ht="15.75" thickBot="1" x14ac:dyDescent="0.3">
      <c r="B301" s="133">
        <v>155</v>
      </c>
      <c r="C301" s="109">
        <v>0</v>
      </c>
      <c r="D301" s="110">
        <v>0</v>
      </c>
      <c r="E301" s="135">
        <v>0</v>
      </c>
      <c r="F301" s="110">
        <v>0</v>
      </c>
      <c r="G301" s="135">
        <v>0</v>
      </c>
      <c r="H301" s="110">
        <v>0</v>
      </c>
      <c r="I301" s="135">
        <v>0</v>
      </c>
      <c r="J301" s="110">
        <v>0</v>
      </c>
      <c r="K301" s="135">
        <v>1</v>
      </c>
      <c r="L301" s="110">
        <v>10</v>
      </c>
      <c r="M301" s="135">
        <v>0</v>
      </c>
      <c r="N301" s="110">
        <v>0</v>
      </c>
      <c r="O301" s="135">
        <v>0</v>
      </c>
      <c r="P301" s="110">
        <v>0</v>
      </c>
      <c r="Q301" s="135">
        <v>1</v>
      </c>
      <c r="R301" s="110">
        <v>50</v>
      </c>
      <c r="S301" s="135">
        <v>0</v>
      </c>
      <c r="T301" s="110">
        <v>0</v>
      </c>
      <c r="U301" s="135">
        <v>0</v>
      </c>
      <c r="V301" s="110">
        <v>0</v>
      </c>
      <c r="W301" s="135">
        <v>0</v>
      </c>
      <c r="X301" s="110">
        <v>0</v>
      </c>
      <c r="Y301" s="135">
        <v>0</v>
      </c>
      <c r="Z301" s="110">
        <v>0</v>
      </c>
      <c r="AA301" s="135">
        <v>2</v>
      </c>
      <c r="AB301" s="110">
        <v>60</v>
      </c>
    </row>
    <row r="302" spans="2:28" ht="15.75" thickBot="1" x14ac:dyDescent="0.3">
      <c r="B302" s="121">
        <v>678</v>
      </c>
      <c r="C302" s="109">
        <v>0</v>
      </c>
      <c r="D302" s="110">
        <v>0</v>
      </c>
      <c r="E302" s="135">
        <v>0</v>
      </c>
      <c r="F302" s="110">
        <v>0</v>
      </c>
      <c r="G302" s="135">
        <v>0</v>
      </c>
      <c r="H302" s="110">
        <v>0</v>
      </c>
      <c r="I302" s="135">
        <v>0</v>
      </c>
      <c r="J302" s="110">
        <v>0</v>
      </c>
      <c r="K302" s="135">
        <v>1</v>
      </c>
      <c r="L302" s="110">
        <v>10</v>
      </c>
      <c r="M302" s="135">
        <v>0</v>
      </c>
      <c r="N302" s="110">
        <v>0</v>
      </c>
      <c r="O302" s="135">
        <v>0</v>
      </c>
      <c r="P302" s="110">
        <v>0</v>
      </c>
      <c r="Q302" s="135">
        <v>1</v>
      </c>
      <c r="R302" s="110">
        <v>20</v>
      </c>
      <c r="S302" s="135">
        <v>0</v>
      </c>
      <c r="T302" s="110">
        <v>0</v>
      </c>
      <c r="U302" s="135">
        <v>0</v>
      </c>
      <c r="V302" s="110">
        <v>0</v>
      </c>
      <c r="W302" s="135">
        <v>0</v>
      </c>
      <c r="X302" s="110">
        <v>0</v>
      </c>
      <c r="Y302" s="135">
        <v>0</v>
      </c>
      <c r="Z302" s="110">
        <v>0</v>
      </c>
      <c r="AA302" s="135">
        <v>2</v>
      </c>
      <c r="AB302" s="110">
        <v>30</v>
      </c>
    </row>
    <row r="303" spans="2:28" ht="15.75" thickBot="1" x14ac:dyDescent="0.3">
      <c r="B303" s="121">
        <v>1307</v>
      </c>
      <c r="C303" s="109">
        <v>0</v>
      </c>
      <c r="D303" s="110">
        <v>0</v>
      </c>
      <c r="E303" s="135">
        <v>0</v>
      </c>
      <c r="F303" s="110">
        <v>0</v>
      </c>
      <c r="G303" s="135">
        <v>0</v>
      </c>
      <c r="H303" s="110">
        <v>0</v>
      </c>
      <c r="I303" s="135">
        <v>1</v>
      </c>
      <c r="J303" s="110">
        <v>300</v>
      </c>
      <c r="K303" s="135">
        <v>0</v>
      </c>
      <c r="L303" s="110">
        <v>0</v>
      </c>
      <c r="M303" s="135">
        <v>0</v>
      </c>
      <c r="N303" s="110">
        <v>0</v>
      </c>
      <c r="O303" s="135">
        <v>1</v>
      </c>
      <c r="P303" s="110">
        <v>400</v>
      </c>
      <c r="Q303" s="135">
        <v>0</v>
      </c>
      <c r="R303" s="110">
        <v>0</v>
      </c>
      <c r="S303" s="135">
        <v>0</v>
      </c>
      <c r="T303" s="110">
        <v>0</v>
      </c>
      <c r="U303" s="135">
        <v>0</v>
      </c>
      <c r="V303" s="110">
        <v>0</v>
      </c>
      <c r="W303" s="135">
        <v>0</v>
      </c>
      <c r="X303" s="110">
        <v>0</v>
      </c>
      <c r="Y303" s="135">
        <v>0</v>
      </c>
      <c r="Z303" s="110">
        <v>0</v>
      </c>
      <c r="AA303" s="135">
        <v>2</v>
      </c>
      <c r="AB303" s="110">
        <v>700</v>
      </c>
    </row>
    <row r="304" spans="2:28" ht="15.75" thickBot="1" x14ac:dyDescent="0.3">
      <c r="B304" s="121">
        <v>468</v>
      </c>
      <c r="C304" s="109">
        <v>0</v>
      </c>
      <c r="D304" s="110">
        <v>0</v>
      </c>
      <c r="E304" s="135">
        <v>0</v>
      </c>
      <c r="F304" s="110">
        <v>0</v>
      </c>
      <c r="G304" s="135">
        <v>0</v>
      </c>
      <c r="H304" s="110">
        <v>0</v>
      </c>
      <c r="I304" s="135">
        <v>0</v>
      </c>
      <c r="J304" s="110">
        <v>0</v>
      </c>
      <c r="K304" s="135">
        <v>0</v>
      </c>
      <c r="L304" s="110">
        <v>0</v>
      </c>
      <c r="M304" s="135">
        <v>1</v>
      </c>
      <c r="N304" s="110">
        <v>4</v>
      </c>
      <c r="O304" s="135">
        <v>0</v>
      </c>
      <c r="P304" s="110">
        <v>0</v>
      </c>
      <c r="Q304" s="135">
        <v>0</v>
      </c>
      <c r="R304" s="110">
        <v>0</v>
      </c>
      <c r="S304" s="135">
        <v>1</v>
      </c>
      <c r="T304" s="110">
        <v>2</v>
      </c>
      <c r="U304" s="135">
        <v>0</v>
      </c>
      <c r="V304" s="110">
        <v>0</v>
      </c>
      <c r="W304" s="135">
        <v>0</v>
      </c>
      <c r="X304" s="110">
        <v>0</v>
      </c>
      <c r="Y304" s="135">
        <v>0</v>
      </c>
      <c r="Z304" s="110">
        <v>0</v>
      </c>
      <c r="AA304" s="135">
        <v>2</v>
      </c>
      <c r="AB304" s="110">
        <v>6</v>
      </c>
    </row>
    <row r="305" spans="2:28" ht="15.75" thickBot="1" x14ac:dyDescent="0.3">
      <c r="B305" s="121">
        <v>1335</v>
      </c>
      <c r="C305" s="109">
        <v>0</v>
      </c>
      <c r="D305" s="110">
        <v>0</v>
      </c>
      <c r="E305" s="135">
        <v>0</v>
      </c>
      <c r="F305" s="110">
        <v>0</v>
      </c>
      <c r="G305" s="135">
        <v>1</v>
      </c>
      <c r="H305" s="110">
        <v>50</v>
      </c>
      <c r="I305" s="135">
        <v>0</v>
      </c>
      <c r="J305" s="110">
        <v>0</v>
      </c>
      <c r="K305" s="135">
        <v>0</v>
      </c>
      <c r="L305" s="110">
        <v>0</v>
      </c>
      <c r="M305" s="135">
        <v>1</v>
      </c>
      <c r="N305" s="110">
        <v>50</v>
      </c>
      <c r="O305" s="135">
        <v>0</v>
      </c>
      <c r="P305" s="110">
        <v>0</v>
      </c>
      <c r="Q305" s="135">
        <v>0</v>
      </c>
      <c r="R305" s="110">
        <v>0</v>
      </c>
      <c r="S305" s="135">
        <v>0</v>
      </c>
      <c r="T305" s="110">
        <v>0</v>
      </c>
      <c r="U305" s="135">
        <v>0</v>
      </c>
      <c r="V305" s="110">
        <v>0</v>
      </c>
      <c r="W305" s="135">
        <v>0</v>
      </c>
      <c r="X305" s="110">
        <v>0</v>
      </c>
      <c r="Y305" s="135">
        <v>0</v>
      </c>
      <c r="Z305" s="110">
        <v>0</v>
      </c>
      <c r="AA305" s="135">
        <v>2</v>
      </c>
      <c r="AB305" s="110">
        <v>100</v>
      </c>
    </row>
    <row r="306" spans="2:28" ht="15.75" thickBot="1" x14ac:dyDescent="0.3">
      <c r="B306" s="121">
        <v>1471</v>
      </c>
      <c r="C306" s="109">
        <v>0</v>
      </c>
      <c r="D306" s="110">
        <v>0</v>
      </c>
      <c r="E306" s="135">
        <v>0</v>
      </c>
      <c r="F306" s="110">
        <v>0</v>
      </c>
      <c r="G306" s="135">
        <v>0</v>
      </c>
      <c r="H306" s="110">
        <v>0</v>
      </c>
      <c r="I306" s="135">
        <v>0</v>
      </c>
      <c r="J306" s="110">
        <v>0</v>
      </c>
      <c r="K306" s="135">
        <v>0</v>
      </c>
      <c r="L306" s="110">
        <v>0</v>
      </c>
      <c r="M306" s="135">
        <v>0</v>
      </c>
      <c r="N306" s="110">
        <v>0</v>
      </c>
      <c r="O306" s="135">
        <v>1</v>
      </c>
      <c r="P306" s="110">
        <v>1</v>
      </c>
      <c r="Q306" s="135">
        <v>1</v>
      </c>
      <c r="R306" s="110">
        <v>4</v>
      </c>
      <c r="S306" s="135">
        <v>0</v>
      </c>
      <c r="T306" s="110">
        <v>0</v>
      </c>
      <c r="U306" s="135">
        <v>0</v>
      </c>
      <c r="V306" s="110">
        <v>0</v>
      </c>
      <c r="W306" s="135">
        <v>0</v>
      </c>
      <c r="X306" s="110">
        <v>0</v>
      </c>
      <c r="Y306" s="135">
        <v>0</v>
      </c>
      <c r="Z306" s="110">
        <v>0</v>
      </c>
      <c r="AA306" s="135">
        <v>2</v>
      </c>
      <c r="AB306" s="110">
        <v>5</v>
      </c>
    </row>
    <row r="307" spans="2:28" x14ac:dyDescent="0.25">
      <c r="B307" s="129">
        <v>892</v>
      </c>
      <c r="C307" s="109">
        <v>0</v>
      </c>
      <c r="D307" s="110">
        <v>0</v>
      </c>
      <c r="E307" s="135">
        <v>0</v>
      </c>
      <c r="F307" s="110">
        <v>0</v>
      </c>
      <c r="G307" s="135">
        <v>1</v>
      </c>
      <c r="H307" s="110">
        <v>20</v>
      </c>
      <c r="I307" s="135">
        <v>0</v>
      </c>
      <c r="J307" s="110">
        <v>0</v>
      </c>
      <c r="K307" s="135">
        <v>0</v>
      </c>
      <c r="L307" s="110">
        <v>0</v>
      </c>
      <c r="M307" s="135">
        <v>0</v>
      </c>
      <c r="N307" s="110">
        <v>0</v>
      </c>
      <c r="O307" s="135">
        <v>0</v>
      </c>
      <c r="P307" s="110">
        <v>0</v>
      </c>
      <c r="Q307" s="135">
        <v>0</v>
      </c>
      <c r="R307" s="110">
        <v>0</v>
      </c>
      <c r="S307" s="135">
        <v>0</v>
      </c>
      <c r="T307" s="110">
        <v>0</v>
      </c>
      <c r="U307" s="135">
        <v>1</v>
      </c>
      <c r="V307" s="110">
        <v>10</v>
      </c>
      <c r="W307" s="135">
        <v>0</v>
      </c>
      <c r="X307" s="110">
        <v>0</v>
      </c>
      <c r="Y307" s="135">
        <v>0</v>
      </c>
      <c r="Z307" s="110">
        <v>0</v>
      </c>
      <c r="AA307" s="135">
        <v>2</v>
      </c>
      <c r="AB307" s="110">
        <v>30</v>
      </c>
    </row>
    <row r="308" spans="2:28" ht="15.75" thickBot="1" x14ac:dyDescent="0.3">
      <c r="B308" s="133">
        <v>1494</v>
      </c>
      <c r="C308" s="109">
        <v>0</v>
      </c>
      <c r="D308" s="110">
        <v>0</v>
      </c>
      <c r="E308" s="135">
        <v>0</v>
      </c>
      <c r="F308" s="110">
        <v>0</v>
      </c>
      <c r="G308" s="135">
        <v>0</v>
      </c>
      <c r="H308" s="110">
        <v>0</v>
      </c>
      <c r="I308" s="135">
        <v>0</v>
      </c>
      <c r="J308" s="110">
        <v>0</v>
      </c>
      <c r="K308" s="135">
        <v>0</v>
      </c>
      <c r="L308" s="110">
        <v>0</v>
      </c>
      <c r="M308" s="135">
        <v>0</v>
      </c>
      <c r="N308" s="110">
        <v>0</v>
      </c>
      <c r="O308" s="135">
        <v>1</v>
      </c>
      <c r="P308" s="110">
        <v>10</v>
      </c>
      <c r="Q308" s="135">
        <v>0</v>
      </c>
      <c r="R308" s="110">
        <v>0</v>
      </c>
      <c r="S308" s="135">
        <v>0</v>
      </c>
      <c r="T308" s="110">
        <v>0</v>
      </c>
      <c r="U308" s="135">
        <v>1</v>
      </c>
      <c r="V308" s="110">
        <v>10</v>
      </c>
      <c r="W308" s="135">
        <v>0</v>
      </c>
      <c r="X308" s="110">
        <v>0</v>
      </c>
      <c r="Y308" s="135">
        <v>0</v>
      </c>
      <c r="Z308" s="110">
        <v>0</v>
      </c>
      <c r="AA308" s="135">
        <v>2</v>
      </c>
      <c r="AB308" s="110">
        <v>20</v>
      </c>
    </row>
    <row r="309" spans="2:28" x14ac:dyDescent="0.25">
      <c r="B309" s="129">
        <v>793</v>
      </c>
      <c r="C309" s="109">
        <v>0</v>
      </c>
      <c r="D309" s="110">
        <v>0</v>
      </c>
      <c r="E309" s="135">
        <v>0</v>
      </c>
      <c r="F309" s="110">
        <v>0</v>
      </c>
      <c r="G309" s="135">
        <v>0</v>
      </c>
      <c r="H309" s="110">
        <v>0</v>
      </c>
      <c r="I309" s="135">
        <v>0</v>
      </c>
      <c r="J309" s="110">
        <v>0</v>
      </c>
      <c r="K309" s="135">
        <v>1</v>
      </c>
      <c r="L309" s="110">
        <v>10</v>
      </c>
      <c r="M309" s="135">
        <v>1</v>
      </c>
      <c r="N309" s="110">
        <v>1</v>
      </c>
      <c r="O309" s="135">
        <v>0</v>
      </c>
      <c r="P309" s="110">
        <v>0</v>
      </c>
      <c r="Q309" s="135">
        <v>0</v>
      </c>
      <c r="R309" s="110">
        <v>0</v>
      </c>
      <c r="S309" s="135">
        <v>0</v>
      </c>
      <c r="T309" s="110">
        <v>0</v>
      </c>
      <c r="U309" s="135">
        <v>0</v>
      </c>
      <c r="V309" s="110">
        <v>0</v>
      </c>
      <c r="W309" s="135">
        <v>0</v>
      </c>
      <c r="X309" s="110">
        <v>0</v>
      </c>
      <c r="Y309" s="135">
        <v>0</v>
      </c>
      <c r="Z309" s="110">
        <v>0</v>
      </c>
      <c r="AA309" s="135">
        <v>2</v>
      </c>
      <c r="AB309" s="110">
        <v>11</v>
      </c>
    </row>
    <row r="310" spans="2:28" x14ac:dyDescent="0.25">
      <c r="B310" s="130">
        <v>128</v>
      </c>
      <c r="C310" s="109">
        <v>0</v>
      </c>
      <c r="D310" s="110">
        <v>0</v>
      </c>
      <c r="E310" s="135">
        <v>0</v>
      </c>
      <c r="F310" s="110">
        <v>0</v>
      </c>
      <c r="G310" s="135">
        <v>0</v>
      </c>
      <c r="H310" s="110">
        <v>0</v>
      </c>
      <c r="I310" s="135">
        <v>1</v>
      </c>
      <c r="J310" s="110">
        <v>10</v>
      </c>
      <c r="K310" s="135">
        <v>0</v>
      </c>
      <c r="L310" s="110">
        <v>0</v>
      </c>
      <c r="M310" s="135">
        <v>0</v>
      </c>
      <c r="N310" s="110">
        <v>0</v>
      </c>
      <c r="O310" s="135">
        <v>0</v>
      </c>
      <c r="P310" s="110">
        <v>0</v>
      </c>
      <c r="Q310" s="135">
        <v>0</v>
      </c>
      <c r="R310" s="110">
        <v>0</v>
      </c>
      <c r="S310" s="135">
        <v>1</v>
      </c>
      <c r="T310" s="110">
        <v>5</v>
      </c>
      <c r="U310" s="135">
        <v>0</v>
      </c>
      <c r="V310" s="110">
        <v>0</v>
      </c>
      <c r="W310" s="135">
        <v>0</v>
      </c>
      <c r="X310" s="110">
        <v>0</v>
      </c>
      <c r="Y310" s="135">
        <v>0</v>
      </c>
      <c r="Z310" s="110">
        <v>0</v>
      </c>
      <c r="AA310" s="135">
        <v>2</v>
      </c>
      <c r="AB310" s="110">
        <v>15</v>
      </c>
    </row>
    <row r="311" spans="2:28" ht="15.75" thickBot="1" x14ac:dyDescent="0.3">
      <c r="B311" s="133">
        <v>1907</v>
      </c>
      <c r="C311" s="109">
        <v>0</v>
      </c>
      <c r="D311" s="110">
        <v>0</v>
      </c>
      <c r="E311" s="135">
        <v>0</v>
      </c>
      <c r="F311" s="110">
        <v>0</v>
      </c>
      <c r="G311" s="135">
        <v>0</v>
      </c>
      <c r="H311" s="110">
        <v>0</v>
      </c>
      <c r="I311" s="135">
        <v>1</v>
      </c>
      <c r="J311" s="110">
        <v>15</v>
      </c>
      <c r="K311" s="135">
        <v>1</v>
      </c>
      <c r="L311" s="110">
        <v>2</v>
      </c>
      <c r="M311" s="135">
        <v>0</v>
      </c>
      <c r="N311" s="110">
        <v>0</v>
      </c>
      <c r="O311" s="135">
        <v>0</v>
      </c>
      <c r="P311" s="110">
        <v>0</v>
      </c>
      <c r="Q311" s="135">
        <v>0</v>
      </c>
      <c r="R311" s="110">
        <v>0</v>
      </c>
      <c r="S311" s="135">
        <v>0</v>
      </c>
      <c r="T311" s="110">
        <v>0</v>
      </c>
      <c r="U311" s="135">
        <v>0</v>
      </c>
      <c r="V311" s="110">
        <v>0</v>
      </c>
      <c r="W311" s="135">
        <v>0</v>
      </c>
      <c r="X311" s="110">
        <v>0</v>
      </c>
      <c r="Y311" s="135">
        <v>0</v>
      </c>
      <c r="Z311" s="110">
        <v>0</v>
      </c>
      <c r="AA311" s="135">
        <v>2</v>
      </c>
      <c r="AB311" s="110">
        <v>17</v>
      </c>
    </row>
    <row r="312" spans="2:28" ht="15.75" thickBot="1" x14ac:dyDescent="0.3">
      <c r="B312" s="121">
        <v>1554</v>
      </c>
      <c r="C312" s="109">
        <v>0</v>
      </c>
      <c r="D312" s="110">
        <v>0</v>
      </c>
      <c r="E312" s="135">
        <v>0</v>
      </c>
      <c r="F312" s="110">
        <v>0</v>
      </c>
      <c r="G312" s="135">
        <v>0</v>
      </c>
      <c r="H312" s="110">
        <v>0</v>
      </c>
      <c r="I312" s="135">
        <v>1</v>
      </c>
      <c r="J312" s="110">
        <v>10</v>
      </c>
      <c r="K312" s="135">
        <v>0</v>
      </c>
      <c r="L312" s="110">
        <v>0</v>
      </c>
      <c r="M312" s="135">
        <v>1</v>
      </c>
      <c r="N312" s="110">
        <v>10</v>
      </c>
      <c r="O312" s="135">
        <v>0</v>
      </c>
      <c r="P312" s="110">
        <v>0</v>
      </c>
      <c r="Q312" s="135">
        <v>0</v>
      </c>
      <c r="R312" s="110">
        <v>0</v>
      </c>
      <c r="S312" s="135">
        <v>0</v>
      </c>
      <c r="T312" s="110">
        <v>0</v>
      </c>
      <c r="U312" s="135">
        <v>0</v>
      </c>
      <c r="V312" s="110">
        <v>0</v>
      </c>
      <c r="W312" s="135">
        <v>0</v>
      </c>
      <c r="X312" s="110">
        <v>0</v>
      </c>
      <c r="Y312" s="135">
        <v>0</v>
      </c>
      <c r="Z312" s="110">
        <v>0</v>
      </c>
      <c r="AA312" s="135">
        <v>2</v>
      </c>
      <c r="AB312" s="110">
        <v>20</v>
      </c>
    </row>
    <row r="313" spans="2:28" x14ac:dyDescent="0.25">
      <c r="B313" s="129">
        <v>796</v>
      </c>
      <c r="C313" s="109">
        <v>0</v>
      </c>
      <c r="D313" s="110">
        <v>0</v>
      </c>
      <c r="E313" s="135">
        <v>0</v>
      </c>
      <c r="F313" s="110">
        <v>0</v>
      </c>
      <c r="G313" s="135">
        <v>0</v>
      </c>
      <c r="H313" s="110">
        <v>0</v>
      </c>
      <c r="I313" s="135">
        <v>0</v>
      </c>
      <c r="J313" s="110">
        <v>0</v>
      </c>
      <c r="K313" s="135">
        <v>1</v>
      </c>
      <c r="L313" s="110">
        <v>5</v>
      </c>
      <c r="M313" s="135">
        <v>0</v>
      </c>
      <c r="N313" s="110">
        <v>0</v>
      </c>
      <c r="O313" s="135">
        <v>1</v>
      </c>
      <c r="P313" s="110">
        <v>4</v>
      </c>
      <c r="Q313" s="135">
        <v>0</v>
      </c>
      <c r="R313" s="110">
        <v>0</v>
      </c>
      <c r="S313" s="135">
        <v>0</v>
      </c>
      <c r="T313" s="110">
        <v>0</v>
      </c>
      <c r="U313" s="135">
        <v>0</v>
      </c>
      <c r="V313" s="110">
        <v>0</v>
      </c>
      <c r="W313" s="135">
        <v>0</v>
      </c>
      <c r="X313" s="110">
        <v>0</v>
      </c>
      <c r="Y313" s="135">
        <v>0</v>
      </c>
      <c r="Z313" s="110">
        <v>0</v>
      </c>
      <c r="AA313" s="135">
        <v>2</v>
      </c>
      <c r="AB313" s="110">
        <v>9</v>
      </c>
    </row>
    <row r="314" spans="2:28" x14ac:dyDescent="0.25">
      <c r="B314" s="130">
        <v>1573</v>
      </c>
      <c r="C314" s="109">
        <v>0</v>
      </c>
      <c r="D314" s="110">
        <v>0</v>
      </c>
      <c r="E314" s="135">
        <v>0</v>
      </c>
      <c r="F314" s="110">
        <v>0</v>
      </c>
      <c r="G314" s="135">
        <v>0</v>
      </c>
      <c r="H314" s="110">
        <v>0</v>
      </c>
      <c r="I314" s="135">
        <v>2</v>
      </c>
      <c r="J314" s="110">
        <v>180</v>
      </c>
      <c r="K314" s="135">
        <v>0</v>
      </c>
      <c r="L314" s="110">
        <v>0</v>
      </c>
      <c r="M314" s="135">
        <v>0</v>
      </c>
      <c r="N314" s="110">
        <v>0</v>
      </c>
      <c r="O314" s="135">
        <v>0</v>
      </c>
      <c r="P314" s="110">
        <v>0</v>
      </c>
      <c r="Q314" s="135">
        <v>0</v>
      </c>
      <c r="R314" s="110">
        <v>0</v>
      </c>
      <c r="S314" s="135">
        <v>0</v>
      </c>
      <c r="T314" s="110">
        <v>0</v>
      </c>
      <c r="U314" s="135">
        <v>0</v>
      </c>
      <c r="V314" s="110">
        <v>0</v>
      </c>
      <c r="W314" s="135">
        <v>0</v>
      </c>
      <c r="X314" s="110">
        <v>0</v>
      </c>
      <c r="Y314" s="135">
        <v>0</v>
      </c>
      <c r="Z314" s="110">
        <v>0</v>
      </c>
      <c r="AA314" s="135">
        <v>2</v>
      </c>
      <c r="AB314" s="110">
        <v>180</v>
      </c>
    </row>
    <row r="315" spans="2:28" x14ac:dyDescent="0.25">
      <c r="B315" s="130">
        <v>2191</v>
      </c>
      <c r="C315" s="109">
        <v>0</v>
      </c>
      <c r="D315" s="110">
        <v>0</v>
      </c>
      <c r="E315" s="135">
        <v>0</v>
      </c>
      <c r="F315" s="110">
        <v>0</v>
      </c>
      <c r="G315" s="135">
        <v>1</v>
      </c>
      <c r="H315" s="110">
        <v>800</v>
      </c>
      <c r="I315" s="135">
        <v>0</v>
      </c>
      <c r="J315" s="110">
        <v>0</v>
      </c>
      <c r="K315" s="135">
        <v>0</v>
      </c>
      <c r="L315" s="110">
        <v>0</v>
      </c>
      <c r="M315" s="135">
        <v>1</v>
      </c>
      <c r="N315" s="110">
        <v>1000</v>
      </c>
      <c r="O315" s="135">
        <v>0</v>
      </c>
      <c r="P315" s="110">
        <v>0</v>
      </c>
      <c r="Q315" s="135">
        <v>0</v>
      </c>
      <c r="R315" s="110">
        <v>0</v>
      </c>
      <c r="S315" s="135">
        <v>0</v>
      </c>
      <c r="T315" s="110">
        <v>0</v>
      </c>
      <c r="U315" s="135">
        <v>0</v>
      </c>
      <c r="V315" s="110">
        <v>0</v>
      </c>
      <c r="W315" s="135">
        <v>0</v>
      </c>
      <c r="X315" s="110">
        <v>0</v>
      </c>
      <c r="Y315" s="135">
        <v>0</v>
      </c>
      <c r="Z315" s="110">
        <v>0</v>
      </c>
      <c r="AA315" s="135">
        <v>2</v>
      </c>
      <c r="AB315" s="110">
        <v>1800</v>
      </c>
    </row>
    <row r="316" spans="2:28" x14ac:dyDescent="0.25">
      <c r="B316" s="130">
        <v>1575</v>
      </c>
      <c r="C316" s="109">
        <v>0</v>
      </c>
      <c r="D316" s="110">
        <v>0</v>
      </c>
      <c r="E316" s="135">
        <v>0</v>
      </c>
      <c r="F316" s="110">
        <v>0</v>
      </c>
      <c r="G316" s="135">
        <v>0</v>
      </c>
      <c r="H316" s="110">
        <v>0</v>
      </c>
      <c r="I316" s="135">
        <v>2</v>
      </c>
      <c r="J316" s="110">
        <v>150</v>
      </c>
      <c r="K316" s="135">
        <v>0</v>
      </c>
      <c r="L316" s="110">
        <v>0</v>
      </c>
      <c r="M316" s="135">
        <v>0</v>
      </c>
      <c r="N316" s="110">
        <v>0</v>
      </c>
      <c r="O316" s="135">
        <v>0</v>
      </c>
      <c r="P316" s="110">
        <v>0</v>
      </c>
      <c r="Q316" s="135">
        <v>0</v>
      </c>
      <c r="R316" s="110">
        <v>0</v>
      </c>
      <c r="S316" s="135">
        <v>0</v>
      </c>
      <c r="T316" s="110">
        <v>0</v>
      </c>
      <c r="U316" s="135">
        <v>0</v>
      </c>
      <c r="V316" s="110">
        <v>0</v>
      </c>
      <c r="W316" s="135">
        <v>0</v>
      </c>
      <c r="X316" s="110">
        <v>0</v>
      </c>
      <c r="Y316" s="135">
        <v>0</v>
      </c>
      <c r="Z316" s="110">
        <v>0</v>
      </c>
      <c r="AA316" s="135">
        <v>2</v>
      </c>
      <c r="AB316" s="110">
        <v>150</v>
      </c>
    </row>
    <row r="317" spans="2:28" x14ac:dyDescent="0.25">
      <c r="B317" s="130">
        <v>2233</v>
      </c>
      <c r="C317" s="109">
        <v>0</v>
      </c>
      <c r="D317" s="110">
        <v>0</v>
      </c>
      <c r="E317" s="135">
        <v>0</v>
      </c>
      <c r="F317" s="110">
        <v>0</v>
      </c>
      <c r="G317" s="135">
        <v>0</v>
      </c>
      <c r="H317" s="110">
        <v>0</v>
      </c>
      <c r="I317" s="135">
        <v>0</v>
      </c>
      <c r="J317" s="110">
        <v>0</v>
      </c>
      <c r="K317" s="135">
        <v>1</v>
      </c>
      <c r="L317" s="110">
        <v>50</v>
      </c>
      <c r="M317" s="135">
        <v>0</v>
      </c>
      <c r="N317" s="110">
        <v>0</v>
      </c>
      <c r="O317" s="135">
        <v>0</v>
      </c>
      <c r="P317" s="110">
        <v>0</v>
      </c>
      <c r="Q317" s="135">
        <v>1</v>
      </c>
      <c r="R317" s="110">
        <v>100</v>
      </c>
      <c r="S317" s="135">
        <v>0</v>
      </c>
      <c r="T317" s="110">
        <v>0</v>
      </c>
      <c r="U317" s="135">
        <v>0</v>
      </c>
      <c r="V317" s="110">
        <v>0</v>
      </c>
      <c r="W317" s="135">
        <v>0</v>
      </c>
      <c r="X317" s="110">
        <v>0</v>
      </c>
      <c r="Y317" s="135">
        <v>0</v>
      </c>
      <c r="Z317" s="110">
        <v>0</v>
      </c>
      <c r="AA317" s="135">
        <v>2</v>
      </c>
      <c r="AB317" s="110">
        <v>150</v>
      </c>
    </row>
    <row r="318" spans="2:28" x14ac:dyDescent="0.25">
      <c r="B318" s="130">
        <v>768</v>
      </c>
      <c r="C318" s="109">
        <v>0</v>
      </c>
      <c r="D318" s="110">
        <v>0</v>
      </c>
      <c r="E318" s="135">
        <v>0</v>
      </c>
      <c r="F318" s="110">
        <v>0</v>
      </c>
      <c r="G318" s="135">
        <v>0</v>
      </c>
      <c r="H318" s="110">
        <v>0</v>
      </c>
      <c r="I318" s="135">
        <v>1</v>
      </c>
      <c r="J318" s="110">
        <v>5</v>
      </c>
      <c r="K318" s="135">
        <v>0</v>
      </c>
      <c r="L318" s="110">
        <v>0</v>
      </c>
      <c r="M318" s="135">
        <v>0</v>
      </c>
      <c r="N318" s="110">
        <v>0</v>
      </c>
      <c r="O318" s="135">
        <v>1</v>
      </c>
      <c r="P318" s="110">
        <v>8</v>
      </c>
      <c r="Q318" s="135">
        <v>0</v>
      </c>
      <c r="R318" s="110">
        <v>0</v>
      </c>
      <c r="S318" s="135">
        <v>0</v>
      </c>
      <c r="T318" s="110">
        <v>0</v>
      </c>
      <c r="U318" s="135">
        <v>0</v>
      </c>
      <c r="V318" s="110">
        <v>0</v>
      </c>
      <c r="W318" s="135">
        <v>0</v>
      </c>
      <c r="X318" s="110">
        <v>0</v>
      </c>
      <c r="Y318" s="135">
        <v>0</v>
      </c>
      <c r="Z318" s="110">
        <v>0</v>
      </c>
      <c r="AA318" s="135">
        <v>2</v>
      </c>
      <c r="AB318" s="110">
        <v>13</v>
      </c>
    </row>
    <row r="319" spans="2:28" x14ac:dyDescent="0.25">
      <c r="B319" s="130">
        <v>2246</v>
      </c>
      <c r="C319" s="109">
        <v>0</v>
      </c>
      <c r="D319" s="110">
        <v>0</v>
      </c>
      <c r="E319" s="135">
        <v>0</v>
      </c>
      <c r="F319" s="110">
        <v>0</v>
      </c>
      <c r="G319" s="135">
        <v>0</v>
      </c>
      <c r="H319" s="110">
        <v>0</v>
      </c>
      <c r="I319" s="135">
        <v>0</v>
      </c>
      <c r="J319" s="110">
        <v>0</v>
      </c>
      <c r="K319" s="135">
        <v>0</v>
      </c>
      <c r="L319" s="110">
        <v>0</v>
      </c>
      <c r="M319" s="135">
        <v>2</v>
      </c>
      <c r="N319" s="110">
        <v>20</v>
      </c>
      <c r="O319" s="135">
        <v>0</v>
      </c>
      <c r="P319" s="110">
        <v>0</v>
      </c>
      <c r="Q319" s="135">
        <v>0</v>
      </c>
      <c r="R319" s="110">
        <v>0</v>
      </c>
      <c r="S319" s="135">
        <v>0</v>
      </c>
      <c r="T319" s="110">
        <v>0</v>
      </c>
      <c r="U319" s="135">
        <v>0</v>
      </c>
      <c r="V319" s="110">
        <v>0</v>
      </c>
      <c r="W319" s="135">
        <v>0</v>
      </c>
      <c r="X319" s="110">
        <v>0</v>
      </c>
      <c r="Y319" s="135">
        <v>0</v>
      </c>
      <c r="Z319" s="110">
        <v>0</v>
      </c>
      <c r="AA319" s="135">
        <v>2</v>
      </c>
      <c r="AB319" s="110">
        <v>20</v>
      </c>
    </row>
    <row r="320" spans="2:28" x14ac:dyDescent="0.25">
      <c r="B320" s="130">
        <v>1585</v>
      </c>
      <c r="C320" s="109">
        <v>0</v>
      </c>
      <c r="D320" s="110">
        <v>0</v>
      </c>
      <c r="E320" s="135">
        <v>0</v>
      </c>
      <c r="F320" s="110">
        <v>0</v>
      </c>
      <c r="G320" s="135">
        <v>0</v>
      </c>
      <c r="H320" s="110">
        <v>0</v>
      </c>
      <c r="I320" s="135">
        <v>0</v>
      </c>
      <c r="J320" s="110">
        <v>0</v>
      </c>
      <c r="K320" s="135">
        <v>0</v>
      </c>
      <c r="L320" s="110">
        <v>0</v>
      </c>
      <c r="M320" s="135">
        <v>0</v>
      </c>
      <c r="N320" s="110">
        <v>0</v>
      </c>
      <c r="O320" s="135">
        <v>1</v>
      </c>
      <c r="P320" s="110">
        <v>800</v>
      </c>
      <c r="Q320" s="135">
        <v>0</v>
      </c>
      <c r="R320" s="110">
        <v>0</v>
      </c>
      <c r="S320" s="135">
        <v>1</v>
      </c>
      <c r="T320" s="110">
        <v>600</v>
      </c>
      <c r="U320" s="135">
        <v>0</v>
      </c>
      <c r="V320" s="110">
        <v>0</v>
      </c>
      <c r="W320" s="135">
        <v>0</v>
      </c>
      <c r="X320" s="110">
        <v>0</v>
      </c>
      <c r="Y320" s="135">
        <v>0</v>
      </c>
      <c r="Z320" s="110">
        <v>0</v>
      </c>
      <c r="AA320" s="135">
        <v>2</v>
      </c>
      <c r="AB320" s="110">
        <v>1400</v>
      </c>
    </row>
    <row r="321" spans="2:28" x14ac:dyDescent="0.25">
      <c r="B321" s="130">
        <v>1298</v>
      </c>
      <c r="C321" s="109">
        <v>0</v>
      </c>
      <c r="D321" s="110">
        <v>0</v>
      </c>
      <c r="E321" s="135">
        <v>0</v>
      </c>
      <c r="F321" s="110">
        <v>0</v>
      </c>
      <c r="G321" s="135">
        <v>0</v>
      </c>
      <c r="H321" s="110">
        <v>0</v>
      </c>
      <c r="I321" s="135">
        <v>1</v>
      </c>
      <c r="J321" s="110">
        <v>12</v>
      </c>
      <c r="K321" s="135">
        <v>0</v>
      </c>
      <c r="L321" s="110">
        <v>0</v>
      </c>
      <c r="M321" s="135">
        <v>1</v>
      </c>
      <c r="N321" s="110">
        <v>12</v>
      </c>
      <c r="O321" s="135">
        <v>0</v>
      </c>
      <c r="P321" s="110">
        <v>0</v>
      </c>
      <c r="Q321" s="135">
        <v>0</v>
      </c>
      <c r="R321" s="110">
        <v>0</v>
      </c>
      <c r="S321" s="135">
        <v>0</v>
      </c>
      <c r="T321" s="110">
        <v>0</v>
      </c>
      <c r="U321" s="135">
        <v>0</v>
      </c>
      <c r="V321" s="110">
        <v>0</v>
      </c>
      <c r="W321" s="135">
        <v>0</v>
      </c>
      <c r="X321" s="110">
        <v>0</v>
      </c>
      <c r="Y321" s="135">
        <v>0</v>
      </c>
      <c r="Z321" s="110">
        <v>0</v>
      </c>
      <c r="AA321" s="135">
        <v>2</v>
      </c>
      <c r="AB321" s="110">
        <v>24</v>
      </c>
    </row>
    <row r="322" spans="2:28" x14ac:dyDescent="0.25">
      <c r="B322" s="130">
        <v>1586</v>
      </c>
      <c r="C322" s="109">
        <v>0</v>
      </c>
      <c r="D322" s="110">
        <v>0</v>
      </c>
      <c r="E322" s="135">
        <v>0</v>
      </c>
      <c r="F322" s="110">
        <v>0</v>
      </c>
      <c r="G322" s="135">
        <v>0</v>
      </c>
      <c r="H322" s="110">
        <v>0</v>
      </c>
      <c r="I322" s="135">
        <v>0</v>
      </c>
      <c r="J322" s="110">
        <v>0</v>
      </c>
      <c r="K322" s="135">
        <v>0</v>
      </c>
      <c r="L322" s="110">
        <v>0</v>
      </c>
      <c r="M322" s="135">
        <v>0</v>
      </c>
      <c r="N322" s="110">
        <v>0</v>
      </c>
      <c r="O322" s="135">
        <v>1</v>
      </c>
      <c r="P322" s="110">
        <v>800</v>
      </c>
      <c r="Q322" s="135">
        <v>0</v>
      </c>
      <c r="R322" s="110">
        <v>0</v>
      </c>
      <c r="S322" s="135">
        <v>1</v>
      </c>
      <c r="T322" s="110">
        <v>400</v>
      </c>
      <c r="U322" s="135">
        <v>0</v>
      </c>
      <c r="V322" s="110">
        <v>0</v>
      </c>
      <c r="W322" s="135">
        <v>0</v>
      </c>
      <c r="X322" s="110">
        <v>0</v>
      </c>
      <c r="Y322" s="135">
        <v>0</v>
      </c>
      <c r="Z322" s="110">
        <v>0</v>
      </c>
      <c r="AA322" s="135">
        <v>2</v>
      </c>
      <c r="AB322" s="110">
        <v>1200</v>
      </c>
    </row>
    <row r="323" spans="2:28" x14ac:dyDescent="0.25">
      <c r="B323" s="130">
        <v>2270</v>
      </c>
      <c r="C323" s="109">
        <v>0</v>
      </c>
      <c r="D323" s="110">
        <v>0</v>
      </c>
      <c r="E323" s="135">
        <v>0</v>
      </c>
      <c r="F323" s="110">
        <v>0</v>
      </c>
      <c r="G323" s="135">
        <v>1</v>
      </c>
      <c r="H323" s="110">
        <v>50</v>
      </c>
      <c r="I323" s="135">
        <v>0</v>
      </c>
      <c r="J323" s="110">
        <v>0</v>
      </c>
      <c r="K323" s="135">
        <v>1</v>
      </c>
      <c r="L323" s="110">
        <v>50</v>
      </c>
      <c r="M323" s="135">
        <v>0</v>
      </c>
      <c r="N323" s="110">
        <v>0</v>
      </c>
      <c r="O323" s="135">
        <v>0</v>
      </c>
      <c r="P323" s="110">
        <v>0</v>
      </c>
      <c r="Q323" s="135">
        <v>0</v>
      </c>
      <c r="R323" s="110">
        <v>0</v>
      </c>
      <c r="S323" s="135">
        <v>0</v>
      </c>
      <c r="T323" s="110">
        <v>0</v>
      </c>
      <c r="U323" s="135">
        <v>0</v>
      </c>
      <c r="V323" s="110">
        <v>0</v>
      </c>
      <c r="W323" s="135">
        <v>0</v>
      </c>
      <c r="X323" s="110">
        <v>0</v>
      </c>
      <c r="Y323" s="135">
        <v>0</v>
      </c>
      <c r="Z323" s="110">
        <v>0</v>
      </c>
      <c r="AA323" s="135">
        <v>2</v>
      </c>
      <c r="AB323" s="110">
        <v>100</v>
      </c>
    </row>
    <row r="324" spans="2:28" x14ac:dyDescent="0.25">
      <c r="B324" s="130">
        <v>791</v>
      </c>
      <c r="C324" s="109">
        <v>0</v>
      </c>
      <c r="D324" s="110">
        <v>0</v>
      </c>
      <c r="E324" s="135">
        <v>0</v>
      </c>
      <c r="F324" s="110">
        <v>0</v>
      </c>
      <c r="G324" s="135">
        <v>0</v>
      </c>
      <c r="H324" s="110">
        <v>0</v>
      </c>
      <c r="I324" s="135">
        <v>0</v>
      </c>
      <c r="J324" s="110">
        <v>0</v>
      </c>
      <c r="K324" s="135">
        <v>1</v>
      </c>
      <c r="L324" s="110">
        <v>18</v>
      </c>
      <c r="M324" s="135">
        <v>1</v>
      </c>
      <c r="N324" s="110">
        <v>3</v>
      </c>
      <c r="O324" s="135">
        <v>0</v>
      </c>
      <c r="P324" s="110">
        <v>0</v>
      </c>
      <c r="Q324" s="135">
        <v>0</v>
      </c>
      <c r="R324" s="110">
        <v>0</v>
      </c>
      <c r="S324" s="135">
        <v>0</v>
      </c>
      <c r="T324" s="110">
        <v>0</v>
      </c>
      <c r="U324" s="135">
        <v>0</v>
      </c>
      <c r="V324" s="110">
        <v>0</v>
      </c>
      <c r="W324" s="135">
        <v>0</v>
      </c>
      <c r="X324" s="110">
        <v>0</v>
      </c>
      <c r="Y324" s="135">
        <v>0</v>
      </c>
      <c r="Z324" s="110">
        <v>0</v>
      </c>
      <c r="AA324" s="135">
        <v>2</v>
      </c>
      <c r="AB324" s="110">
        <v>21</v>
      </c>
    </row>
    <row r="325" spans="2:28" x14ac:dyDescent="0.25">
      <c r="B325" s="131">
        <v>1305</v>
      </c>
      <c r="C325" s="109">
        <v>0</v>
      </c>
      <c r="D325" s="110">
        <v>0</v>
      </c>
      <c r="E325" s="135">
        <v>0</v>
      </c>
      <c r="F325" s="110">
        <v>0</v>
      </c>
      <c r="G325" s="135">
        <v>0</v>
      </c>
      <c r="H325" s="110">
        <v>0</v>
      </c>
      <c r="I325" s="135">
        <v>1</v>
      </c>
      <c r="J325" s="110">
        <v>500</v>
      </c>
      <c r="K325" s="135">
        <v>0</v>
      </c>
      <c r="L325" s="110">
        <v>0</v>
      </c>
      <c r="M325" s="135">
        <v>0</v>
      </c>
      <c r="N325" s="110">
        <v>0</v>
      </c>
      <c r="O325" s="135">
        <v>1</v>
      </c>
      <c r="P325" s="110">
        <v>500</v>
      </c>
      <c r="Q325" s="135">
        <v>0</v>
      </c>
      <c r="R325" s="110">
        <v>0</v>
      </c>
      <c r="S325" s="135">
        <v>0</v>
      </c>
      <c r="T325" s="110">
        <v>0</v>
      </c>
      <c r="U325" s="135">
        <v>0</v>
      </c>
      <c r="V325" s="110">
        <v>0</v>
      </c>
      <c r="W325" s="135">
        <v>0</v>
      </c>
      <c r="X325" s="110">
        <v>0</v>
      </c>
      <c r="Y325" s="135">
        <v>0</v>
      </c>
      <c r="Z325" s="110">
        <v>0</v>
      </c>
      <c r="AA325" s="135">
        <v>2</v>
      </c>
      <c r="AB325" s="110">
        <v>1000</v>
      </c>
    </row>
    <row r="326" spans="2:28" x14ac:dyDescent="0.25">
      <c r="B326" s="132">
        <v>419</v>
      </c>
      <c r="C326" s="109">
        <v>0</v>
      </c>
      <c r="D326" s="110">
        <v>0</v>
      </c>
      <c r="E326" s="135">
        <v>0</v>
      </c>
      <c r="F326" s="110">
        <v>0</v>
      </c>
      <c r="G326" s="135">
        <v>0</v>
      </c>
      <c r="H326" s="110">
        <v>0</v>
      </c>
      <c r="I326" s="135">
        <v>0</v>
      </c>
      <c r="J326" s="110">
        <v>0</v>
      </c>
      <c r="K326" s="135">
        <v>1</v>
      </c>
      <c r="L326" s="110">
        <v>7000</v>
      </c>
      <c r="M326" s="135">
        <v>0</v>
      </c>
      <c r="N326" s="110">
        <v>0</v>
      </c>
      <c r="O326" s="135">
        <v>0</v>
      </c>
      <c r="P326" s="110">
        <v>0</v>
      </c>
      <c r="Q326" s="135">
        <v>0</v>
      </c>
      <c r="R326" s="110">
        <v>0</v>
      </c>
      <c r="S326" s="135">
        <v>1</v>
      </c>
      <c r="T326" s="110">
        <v>7</v>
      </c>
      <c r="U326" s="135">
        <v>0</v>
      </c>
      <c r="V326" s="110">
        <v>0</v>
      </c>
      <c r="W326" s="135">
        <v>0</v>
      </c>
      <c r="X326" s="110">
        <v>0</v>
      </c>
      <c r="Y326" s="135">
        <v>0</v>
      </c>
      <c r="Z326" s="110">
        <v>0</v>
      </c>
      <c r="AA326" s="135">
        <v>2</v>
      </c>
      <c r="AB326" s="110">
        <v>7007</v>
      </c>
    </row>
    <row r="327" spans="2:28" ht="15.75" thickBot="1" x14ac:dyDescent="0.3">
      <c r="B327" s="133">
        <v>3104</v>
      </c>
      <c r="C327" s="109">
        <v>0</v>
      </c>
      <c r="D327" s="110">
        <v>0</v>
      </c>
      <c r="E327" s="135">
        <v>0</v>
      </c>
      <c r="F327" s="110">
        <v>0</v>
      </c>
      <c r="G327" s="135">
        <v>0</v>
      </c>
      <c r="H327" s="110">
        <v>0</v>
      </c>
      <c r="I327" s="135">
        <v>0</v>
      </c>
      <c r="J327" s="110">
        <v>0</v>
      </c>
      <c r="K327" s="135">
        <v>0</v>
      </c>
      <c r="L327" s="110">
        <v>0</v>
      </c>
      <c r="M327" s="135">
        <v>0</v>
      </c>
      <c r="N327" s="110">
        <v>0</v>
      </c>
      <c r="O327" s="135">
        <v>1</v>
      </c>
      <c r="P327" s="110">
        <v>8</v>
      </c>
      <c r="Q327" s="135">
        <v>1</v>
      </c>
      <c r="R327" s="110">
        <v>5</v>
      </c>
      <c r="S327" s="135">
        <v>0</v>
      </c>
      <c r="T327" s="110">
        <v>0</v>
      </c>
      <c r="U327" s="135">
        <v>0</v>
      </c>
      <c r="V327" s="110">
        <v>0</v>
      </c>
      <c r="W327" s="135">
        <v>0</v>
      </c>
      <c r="X327" s="110">
        <v>0</v>
      </c>
      <c r="Y327" s="135">
        <v>0</v>
      </c>
      <c r="Z327" s="110">
        <v>0</v>
      </c>
      <c r="AA327" s="135">
        <v>2</v>
      </c>
      <c r="AB327" s="110">
        <v>13</v>
      </c>
    </row>
    <row r="328" spans="2:28" x14ac:dyDescent="0.25">
      <c r="B328" s="129">
        <v>985</v>
      </c>
      <c r="C328" s="109">
        <v>0</v>
      </c>
      <c r="D328" s="110">
        <v>0</v>
      </c>
      <c r="E328" s="135">
        <v>0</v>
      </c>
      <c r="F328" s="110">
        <v>0</v>
      </c>
      <c r="G328" s="135">
        <v>0</v>
      </c>
      <c r="H328" s="110">
        <v>0</v>
      </c>
      <c r="I328" s="135">
        <v>1</v>
      </c>
      <c r="J328" s="110">
        <v>5</v>
      </c>
      <c r="K328" s="135">
        <v>1</v>
      </c>
      <c r="L328" s="110">
        <v>10</v>
      </c>
      <c r="M328" s="135">
        <v>0</v>
      </c>
      <c r="N328" s="110">
        <v>0</v>
      </c>
      <c r="O328" s="135">
        <v>0</v>
      </c>
      <c r="P328" s="110">
        <v>0</v>
      </c>
      <c r="Q328" s="135">
        <v>0</v>
      </c>
      <c r="R328" s="110">
        <v>0</v>
      </c>
      <c r="S328" s="135">
        <v>0</v>
      </c>
      <c r="T328" s="110">
        <v>0</v>
      </c>
      <c r="U328" s="135">
        <v>0</v>
      </c>
      <c r="V328" s="110">
        <v>0</v>
      </c>
      <c r="W328" s="135">
        <v>0</v>
      </c>
      <c r="X328" s="110">
        <v>0</v>
      </c>
      <c r="Y328" s="135">
        <v>0</v>
      </c>
      <c r="Z328" s="110">
        <v>0</v>
      </c>
      <c r="AA328" s="135">
        <v>2</v>
      </c>
      <c r="AB328" s="110">
        <v>15</v>
      </c>
    </row>
    <row r="329" spans="2:28" x14ac:dyDescent="0.25">
      <c r="B329" s="130">
        <v>1308</v>
      </c>
      <c r="C329" s="109">
        <v>0</v>
      </c>
      <c r="D329" s="110">
        <v>0</v>
      </c>
      <c r="E329" s="135">
        <v>0</v>
      </c>
      <c r="F329" s="110">
        <v>0</v>
      </c>
      <c r="G329" s="135">
        <v>0</v>
      </c>
      <c r="H329" s="110">
        <v>0</v>
      </c>
      <c r="I329" s="135">
        <v>1</v>
      </c>
      <c r="J329" s="110">
        <v>300</v>
      </c>
      <c r="K329" s="135">
        <v>0</v>
      </c>
      <c r="L329" s="110">
        <v>0</v>
      </c>
      <c r="M329" s="135">
        <v>0</v>
      </c>
      <c r="N329" s="110">
        <v>0</v>
      </c>
      <c r="O329" s="135">
        <v>1</v>
      </c>
      <c r="P329" s="110">
        <v>500</v>
      </c>
      <c r="Q329" s="135">
        <v>0</v>
      </c>
      <c r="R329" s="110">
        <v>0</v>
      </c>
      <c r="S329" s="135">
        <v>0</v>
      </c>
      <c r="T329" s="110">
        <v>0</v>
      </c>
      <c r="U329" s="135">
        <v>0</v>
      </c>
      <c r="V329" s="110">
        <v>0</v>
      </c>
      <c r="W329" s="135">
        <v>0</v>
      </c>
      <c r="X329" s="110">
        <v>0</v>
      </c>
      <c r="Y329" s="135">
        <v>0</v>
      </c>
      <c r="Z329" s="110">
        <v>0</v>
      </c>
      <c r="AA329" s="135">
        <v>2</v>
      </c>
      <c r="AB329" s="110">
        <v>800</v>
      </c>
    </row>
    <row r="330" spans="2:28" ht="15.75" thickBot="1" x14ac:dyDescent="0.3">
      <c r="B330" s="133">
        <v>1002</v>
      </c>
      <c r="C330" s="109">
        <v>0</v>
      </c>
      <c r="D330" s="110">
        <v>0</v>
      </c>
      <c r="E330" s="135">
        <v>0</v>
      </c>
      <c r="F330" s="110">
        <v>0</v>
      </c>
      <c r="G330" s="135">
        <v>0</v>
      </c>
      <c r="H330" s="110">
        <v>0</v>
      </c>
      <c r="I330" s="135">
        <v>1</v>
      </c>
      <c r="J330" s="110">
        <v>10</v>
      </c>
      <c r="K330" s="135">
        <v>0</v>
      </c>
      <c r="L330" s="110">
        <v>0</v>
      </c>
      <c r="M330" s="135">
        <v>0</v>
      </c>
      <c r="N330" s="110">
        <v>0</v>
      </c>
      <c r="O330" s="135">
        <v>1</v>
      </c>
      <c r="P330" s="110">
        <v>6</v>
      </c>
      <c r="Q330" s="135">
        <v>0</v>
      </c>
      <c r="R330" s="110">
        <v>0</v>
      </c>
      <c r="S330" s="135">
        <v>0</v>
      </c>
      <c r="T330" s="110">
        <v>0</v>
      </c>
      <c r="U330" s="135">
        <v>0</v>
      </c>
      <c r="V330" s="110">
        <v>0</v>
      </c>
      <c r="W330" s="135">
        <v>0</v>
      </c>
      <c r="X330" s="110">
        <v>0</v>
      </c>
      <c r="Y330" s="135">
        <v>0</v>
      </c>
      <c r="Z330" s="110">
        <v>0</v>
      </c>
      <c r="AA330" s="135">
        <v>2</v>
      </c>
      <c r="AB330" s="110">
        <v>16</v>
      </c>
    </row>
    <row r="331" spans="2:28" ht="15.75" thickBot="1" x14ac:dyDescent="0.3">
      <c r="B331" s="121">
        <v>527</v>
      </c>
      <c r="C331" s="109">
        <v>0</v>
      </c>
      <c r="D331" s="110">
        <v>0</v>
      </c>
      <c r="E331" s="135">
        <v>0</v>
      </c>
      <c r="F331" s="110">
        <v>0</v>
      </c>
      <c r="G331" s="135">
        <v>0</v>
      </c>
      <c r="H331" s="110">
        <v>0</v>
      </c>
      <c r="I331" s="135">
        <v>0</v>
      </c>
      <c r="J331" s="110">
        <v>0</v>
      </c>
      <c r="K331" s="135">
        <v>0</v>
      </c>
      <c r="L331" s="110">
        <v>0</v>
      </c>
      <c r="M331" s="135">
        <v>0</v>
      </c>
      <c r="N331" s="110">
        <v>0</v>
      </c>
      <c r="O331" s="135">
        <v>1</v>
      </c>
      <c r="P331" s="110">
        <v>6</v>
      </c>
      <c r="Q331" s="135">
        <v>0</v>
      </c>
      <c r="R331" s="110">
        <v>0</v>
      </c>
      <c r="S331" s="135">
        <v>0</v>
      </c>
      <c r="T331" s="110">
        <v>0</v>
      </c>
      <c r="U331" s="135">
        <v>1</v>
      </c>
      <c r="V331" s="110">
        <v>4</v>
      </c>
      <c r="W331" s="135">
        <v>0</v>
      </c>
      <c r="X331" s="110">
        <v>0</v>
      </c>
      <c r="Y331" s="135">
        <v>0</v>
      </c>
      <c r="Z331" s="110">
        <v>0</v>
      </c>
      <c r="AA331" s="135">
        <v>2</v>
      </c>
      <c r="AB331" s="110">
        <v>10</v>
      </c>
    </row>
    <row r="332" spans="2:28" x14ac:dyDescent="0.25">
      <c r="B332" s="129">
        <v>1602</v>
      </c>
      <c r="C332" s="109">
        <v>0</v>
      </c>
      <c r="D332" s="110">
        <v>0</v>
      </c>
      <c r="E332" s="135">
        <v>0</v>
      </c>
      <c r="F332" s="110">
        <v>0</v>
      </c>
      <c r="G332" s="135">
        <v>1</v>
      </c>
      <c r="H332" s="110">
        <v>300</v>
      </c>
      <c r="I332" s="135">
        <v>1</v>
      </c>
      <c r="J332" s="110">
        <v>200</v>
      </c>
      <c r="K332" s="135">
        <v>0</v>
      </c>
      <c r="L332" s="110">
        <v>0</v>
      </c>
      <c r="M332" s="135">
        <v>0</v>
      </c>
      <c r="N332" s="110">
        <v>0</v>
      </c>
      <c r="O332" s="135">
        <v>0</v>
      </c>
      <c r="P332" s="110">
        <v>0</v>
      </c>
      <c r="Q332" s="135">
        <v>0</v>
      </c>
      <c r="R332" s="110">
        <v>0</v>
      </c>
      <c r="S332" s="135">
        <v>0</v>
      </c>
      <c r="T332" s="110">
        <v>0</v>
      </c>
      <c r="U332" s="135">
        <v>0</v>
      </c>
      <c r="V332" s="110">
        <v>0</v>
      </c>
      <c r="W332" s="135">
        <v>0</v>
      </c>
      <c r="X332" s="110">
        <v>0</v>
      </c>
      <c r="Y332" s="135">
        <v>0</v>
      </c>
      <c r="Z332" s="110">
        <v>0</v>
      </c>
      <c r="AA332" s="135">
        <v>2</v>
      </c>
      <c r="AB332" s="110">
        <v>500</v>
      </c>
    </row>
    <row r="333" spans="2:28" x14ac:dyDescent="0.25">
      <c r="B333" s="130">
        <v>426</v>
      </c>
      <c r="C333" s="109">
        <v>0</v>
      </c>
      <c r="D333" s="110">
        <v>0</v>
      </c>
      <c r="E333" s="135">
        <v>0</v>
      </c>
      <c r="F333" s="110">
        <v>0</v>
      </c>
      <c r="G333" s="135">
        <v>0</v>
      </c>
      <c r="H333" s="110">
        <v>0</v>
      </c>
      <c r="I333" s="135">
        <v>0</v>
      </c>
      <c r="J333" s="110">
        <v>0</v>
      </c>
      <c r="K333" s="135">
        <v>0</v>
      </c>
      <c r="L333" s="110">
        <v>0</v>
      </c>
      <c r="M333" s="135">
        <v>1</v>
      </c>
      <c r="N333" s="110">
        <v>8</v>
      </c>
      <c r="O333" s="135">
        <v>0</v>
      </c>
      <c r="P333" s="110">
        <v>0</v>
      </c>
      <c r="Q333" s="135">
        <v>1</v>
      </c>
      <c r="R333" s="110">
        <v>2</v>
      </c>
      <c r="S333" s="135">
        <v>0</v>
      </c>
      <c r="T333" s="110">
        <v>0</v>
      </c>
      <c r="U333" s="135">
        <v>0</v>
      </c>
      <c r="V333" s="110">
        <v>0</v>
      </c>
      <c r="W333" s="135">
        <v>0</v>
      </c>
      <c r="X333" s="110">
        <v>0</v>
      </c>
      <c r="Y333" s="135">
        <v>0</v>
      </c>
      <c r="Z333" s="110">
        <v>0</v>
      </c>
      <c r="AA333" s="135">
        <v>2</v>
      </c>
      <c r="AB333" s="110">
        <v>10</v>
      </c>
    </row>
    <row r="334" spans="2:28" x14ac:dyDescent="0.25">
      <c r="B334" s="130">
        <v>1605</v>
      </c>
      <c r="C334" s="109">
        <v>0</v>
      </c>
      <c r="D334" s="110">
        <v>0</v>
      </c>
      <c r="E334" s="135">
        <v>0</v>
      </c>
      <c r="F334" s="110">
        <v>0</v>
      </c>
      <c r="G334" s="135">
        <v>0</v>
      </c>
      <c r="H334" s="110">
        <v>0</v>
      </c>
      <c r="I334" s="135">
        <v>2</v>
      </c>
      <c r="J334" s="110">
        <v>80</v>
      </c>
      <c r="K334" s="135">
        <v>0</v>
      </c>
      <c r="L334" s="110">
        <v>0</v>
      </c>
      <c r="M334" s="135">
        <v>0</v>
      </c>
      <c r="N334" s="110">
        <v>0</v>
      </c>
      <c r="O334" s="135">
        <v>0</v>
      </c>
      <c r="P334" s="110">
        <v>0</v>
      </c>
      <c r="Q334" s="135">
        <v>0</v>
      </c>
      <c r="R334" s="110">
        <v>0</v>
      </c>
      <c r="S334" s="135">
        <v>0</v>
      </c>
      <c r="T334" s="110">
        <v>0</v>
      </c>
      <c r="U334" s="135">
        <v>0</v>
      </c>
      <c r="V334" s="110">
        <v>0</v>
      </c>
      <c r="W334" s="135">
        <v>0</v>
      </c>
      <c r="X334" s="110">
        <v>0</v>
      </c>
      <c r="Y334" s="135">
        <v>0</v>
      </c>
      <c r="Z334" s="110">
        <v>0</v>
      </c>
      <c r="AA334" s="135">
        <v>2</v>
      </c>
      <c r="AB334" s="110">
        <v>80</v>
      </c>
    </row>
    <row r="335" spans="2:28" x14ac:dyDescent="0.25">
      <c r="B335" s="130">
        <v>391</v>
      </c>
      <c r="C335" s="109">
        <v>0</v>
      </c>
      <c r="D335" s="110">
        <v>0</v>
      </c>
      <c r="E335" s="135">
        <v>0</v>
      </c>
      <c r="F335" s="110">
        <v>0</v>
      </c>
      <c r="G335" s="135">
        <v>0</v>
      </c>
      <c r="H335" s="110">
        <v>0</v>
      </c>
      <c r="I335" s="135">
        <v>0</v>
      </c>
      <c r="J335" s="110">
        <v>0</v>
      </c>
      <c r="K335" s="135">
        <v>0</v>
      </c>
      <c r="L335" s="110">
        <v>0</v>
      </c>
      <c r="M335" s="135">
        <v>1</v>
      </c>
      <c r="N335" s="110">
        <v>3</v>
      </c>
      <c r="O335" s="135">
        <v>0</v>
      </c>
      <c r="P335" s="110">
        <v>0</v>
      </c>
      <c r="Q335" s="135">
        <v>1</v>
      </c>
      <c r="R335" s="110">
        <v>2</v>
      </c>
      <c r="S335" s="135">
        <v>0</v>
      </c>
      <c r="T335" s="110">
        <v>0</v>
      </c>
      <c r="U335" s="135">
        <v>0</v>
      </c>
      <c r="V335" s="110">
        <v>0</v>
      </c>
      <c r="W335" s="135">
        <v>0</v>
      </c>
      <c r="X335" s="110">
        <v>0</v>
      </c>
      <c r="Y335" s="135">
        <v>0</v>
      </c>
      <c r="Z335" s="110">
        <v>0</v>
      </c>
      <c r="AA335" s="135">
        <v>2</v>
      </c>
      <c r="AB335" s="110">
        <v>5</v>
      </c>
    </row>
    <row r="336" spans="2:28" x14ac:dyDescent="0.25">
      <c r="B336" s="130">
        <v>1613</v>
      </c>
      <c r="C336" s="109">
        <v>0</v>
      </c>
      <c r="D336" s="110">
        <v>0</v>
      </c>
      <c r="E336" s="135">
        <v>0</v>
      </c>
      <c r="F336" s="110">
        <v>0</v>
      </c>
      <c r="G336" s="135">
        <v>0</v>
      </c>
      <c r="H336" s="110">
        <v>0</v>
      </c>
      <c r="I336" s="135">
        <v>1</v>
      </c>
      <c r="J336" s="110">
        <v>200</v>
      </c>
      <c r="K336" s="135">
        <v>0</v>
      </c>
      <c r="L336" s="110">
        <v>0</v>
      </c>
      <c r="M336" s="135">
        <v>0</v>
      </c>
      <c r="N336" s="110">
        <v>0</v>
      </c>
      <c r="O336" s="135">
        <v>1</v>
      </c>
      <c r="P336" s="110">
        <v>500</v>
      </c>
      <c r="Q336" s="135">
        <v>0</v>
      </c>
      <c r="R336" s="110">
        <v>0</v>
      </c>
      <c r="S336" s="135">
        <v>0</v>
      </c>
      <c r="T336" s="110">
        <v>0</v>
      </c>
      <c r="U336" s="135">
        <v>0</v>
      </c>
      <c r="V336" s="110">
        <v>0</v>
      </c>
      <c r="W336" s="135">
        <v>0</v>
      </c>
      <c r="X336" s="110">
        <v>0</v>
      </c>
      <c r="Y336" s="135">
        <v>0</v>
      </c>
      <c r="Z336" s="110">
        <v>0</v>
      </c>
      <c r="AA336" s="135">
        <v>2</v>
      </c>
      <c r="AB336" s="110">
        <v>700</v>
      </c>
    </row>
    <row r="337" spans="2:28" x14ac:dyDescent="0.25">
      <c r="B337" s="131">
        <v>855</v>
      </c>
      <c r="C337" s="109">
        <v>0</v>
      </c>
      <c r="D337" s="110">
        <v>0</v>
      </c>
      <c r="E337" s="135">
        <v>0</v>
      </c>
      <c r="F337" s="110">
        <v>0</v>
      </c>
      <c r="G337" s="135">
        <v>0</v>
      </c>
      <c r="H337" s="110">
        <v>0</v>
      </c>
      <c r="I337" s="135">
        <v>0</v>
      </c>
      <c r="J337" s="110">
        <v>0</v>
      </c>
      <c r="K337" s="135">
        <v>0</v>
      </c>
      <c r="L337" s="110">
        <v>0</v>
      </c>
      <c r="M337" s="135">
        <v>0</v>
      </c>
      <c r="N337" s="110">
        <v>0</v>
      </c>
      <c r="O337" s="135">
        <v>0</v>
      </c>
      <c r="P337" s="110">
        <v>0</v>
      </c>
      <c r="Q337" s="135">
        <v>2</v>
      </c>
      <c r="R337" s="110">
        <v>25</v>
      </c>
      <c r="S337" s="135">
        <v>0</v>
      </c>
      <c r="T337" s="110">
        <v>0</v>
      </c>
      <c r="U337" s="135">
        <v>0</v>
      </c>
      <c r="V337" s="110">
        <v>0</v>
      </c>
      <c r="W337" s="135">
        <v>0</v>
      </c>
      <c r="X337" s="110">
        <v>0</v>
      </c>
      <c r="Y337" s="135">
        <v>0</v>
      </c>
      <c r="Z337" s="110">
        <v>0</v>
      </c>
      <c r="AA337" s="135">
        <v>2</v>
      </c>
      <c r="AB337" s="110">
        <v>25</v>
      </c>
    </row>
    <row r="338" spans="2:28" ht="15.75" thickBot="1" x14ac:dyDescent="0.3">
      <c r="B338" s="80">
        <v>4275</v>
      </c>
      <c r="C338" s="109">
        <v>0</v>
      </c>
      <c r="D338" s="110">
        <v>0</v>
      </c>
      <c r="E338" s="135">
        <v>0</v>
      </c>
      <c r="F338" s="110">
        <v>0</v>
      </c>
      <c r="G338" s="135">
        <v>0</v>
      </c>
      <c r="H338" s="110">
        <v>0</v>
      </c>
      <c r="I338" s="135">
        <v>0</v>
      </c>
      <c r="J338" s="110">
        <v>0</v>
      </c>
      <c r="K338" s="135">
        <v>1</v>
      </c>
      <c r="L338" s="110">
        <v>10</v>
      </c>
      <c r="M338" s="135">
        <v>1</v>
      </c>
      <c r="N338" s="110">
        <v>10</v>
      </c>
      <c r="O338" s="135">
        <v>0</v>
      </c>
      <c r="P338" s="110">
        <v>0</v>
      </c>
      <c r="Q338" s="135">
        <v>0</v>
      </c>
      <c r="R338" s="110">
        <v>0</v>
      </c>
      <c r="S338" s="135">
        <v>0</v>
      </c>
      <c r="T338" s="110">
        <v>0</v>
      </c>
      <c r="U338" s="135">
        <v>0</v>
      </c>
      <c r="V338" s="110">
        <v>0</v>
      </c>
      <c r="W338" s="135">
        <v>0</v>
      </c>
      <c r="X338" s="110">
        <v>0</v>
      </c>
      <c r="Y338" s="135">
        <v>0</v>
      </c>
      <c r="Z338" s="110">
        <v>0</v>
      </c>
      <c r="AA338" s="135">
        <v>2</v>
      </c>
      <c r="AB338" s="110">
        <v>20</v>
      </c>
    </row>
    <row r="339" spans="2:28" x14ac:dyDescent="0.25">
      <c r="B339" s="129">
        <v>7907</v>
      </c>
      <c r="C339" s="109">
        <v>0</v>
      </c>
      <c r="D339" s="110">
        <v>0</v>
      </c>
      <c r="E339" s="135">
        <v>0</v>
      </c>
      <c r="F339" s="110">
        <v>0</v>
      </c>
      <c r="G339" s="135">
        <v>0</v>
      </c>
      <c r="H339" s="110">
        <v>0</v>
      </c>
      <c r="I339" s="135">
        <v>0</v>
      </c>
      <c r="J339" s="110">
        <v>0</v>
      </c>
      <c r="K339" s="135">
        <v>1</v>
      </c>
      <c r="L339" s="110">
        <v>5</v>
      </c>
      <c r="M339" s="135">
        <v>0</v>
      </c>
      <c r="N339" s="110">
        <v>0</v>
      </c>
      <c r="O339" s="135">
        <v>0</v>
      </c>
      <c r="P339" s="110">
        <v>0</v>
      </c>
      <c r="Q339" s="135">
        <v>0</v>
      </c>
      <c r="R339" s="110">
        <v>0</v>
      </c>
      <c r="S339" s="135">
        <v>0</v>
      </c>
      <c r="T339" s="110">
        <v>0</v>
      </c>
      <c r="U339" s="135">
        <v>0</v>
      </c>
      <c r="V339" s="110">
        <v>0</v>
      </c>
      <c r="W339" s="135">
        <v>0</v>
      </c>
      <c r="X339" s="110">
        <v>0</v>
      </c>
      <c r="Y339" s="135">
        <v>0</v>
      </c>
      <c r="Z339" s="110">
        <v>0</v>
      </c>
      <c r="AA339" s="135">
        <v>1</v>
      </c>
      <c r="AB339" s="110">
        <v>5</v>
      </c>
    </row>
    <row r="340" spans="2:28" ht="15.75" thickBot="1" x14ac:dyDescent="0.3">
      <c r="B340" s="133">
        <v>8206</v>
      </c>
      <c r="C340" s="109">
        <v>0</v>
      </c>
      <c r="D340" s="110">
        <v>0</v>
      </c>
      <c r="E340" s="135">
        <v>0</v>
      </c>
      <c r="F340" s="110">
        <v>0</v>
      </c>
      <c r="G340" s="135">
        <v>0</v>
      </c>
      <c r="H340" s="110">
        <v>0</v>
      </c>
      <c r="I340" s="135">
        <v>1</v>
      </c>
      <c r="J340" s="110">
        <v>3</v>
      </c>
      <c r="K340" s="135">
        <v>0</v>
      </c>
      <c r="L340" s="110">
        <v>0</v>
      </c>
      <c r="M340" s="135">
        <v>0</v>
      </c>
      <c r="N340" s="110">
        <v>0</v>
      </c>
      <c r="O340" s="135">
        <v>0</v>
      </c>
      <c r="P340" s="110">
        <v>0</v>
      </c>
      <c r="Q340" s="135">
        <v>0</v>
      </c>
      <c r="R340" s="110">
        <v>0</v>
      </c>
      <c r="S340" s="135">
        <v>0</v>
      </c>
      <c r="T340" s="110">
        <v>0</v>
      </c>
      <c r="U340" s="135">
        <v>0</v>
      </c>
      <c r="V340" s="110">
        <v>0</v>
      </c>
      <c r="W340" s="135">
        <v>0</v>
      </c>
      <c r="X340" s="110">
        <v>0</v>
      </c>
      <c r="Y340" s="135">
        <v>0</v>
      </c>
      <c r="Z340" s="110">
        <v>0</v>
      </c>
      <c r="AA340" s="135">
        <v>1</v>
      </c>
      <c r="AB340" s="110">
        <v>3</v>
      </c>
    </row>
    <row r="341" spans="2:28" ht="15.75" thickBot="1" x14ac:dyDescent="0.3">
      <c r="B341" s="128">
        <v>3153</v>
      </c>
      <c r="C341" s="109">
        <v>0</v>
      </c>
      <c r="D341" s="110">
        <v>0</v>
      </c>
      <c r="E341" s="135">
        <v>0</v>
      </c>
      <c r="F341" s="110">
        <v>0</v>
      </c>
      <c r="G341" s="135">
        <v>0</v>
      </c>
      <c r="H341" s="110">
        <v>0</v>
      </c>
      <c r="I341" s="135">
        <v>0</v>
      </c>
      <c r="J341" s="110">
        <v>0</v>
      </c>
      <c r="K341" s="135">
        <v>0</v>
      </c>
      <c r="L341" s="110">
        <v>0</v>
      </c>
      <c r="M341" s="135">
        <v>0</v>
      </c>
      <c r="N341" s="110">
        <v>0</v>
      </c>
      <c r="O341" s="135">
        <v>0</v>
      </c>
      <c r="P341" s="110">
        <v>0</v>
      </c>
      <c r="Q341" s="135">
        <v>0</v>
      </c>
      <c r="R341" s="110">
        <v>0</v>
      </c>
      <c r="S341" s="135">
        <v>0</v>
      </c>
      <c r="T341" s="110">
        <v>0</v>
      </c>
      <c r="U341" s="135">
        <v>1</v>
      </c>
      <c r="V341" s="110">
        <v>67</v>
      </c>
      <c r="W341" s="135">
        <v>0</v>
      </c>
      <c r="X341" s="110">
        <v>0</v>
      </c>
      <c r="Y341" s="135">
        <v>0</v>
      </c>
      <c r="Z341" s="110">
        <v>0</v>
      </c>
      <c r="AA341" s="135">
        <v>1</v>
      </c>
      <c r="AB341" s="110">
        <v>67</v>
      </c>
    </row>
    <row r="342" spans="2:28" ht="15.75" thickBot="1" x14ac:dyDescent="0.3">
      <c r="B342" s="121">
        <v>7978</v>
      </c>
      <c r="C342" s="109">
        <v>0</v>
      </c>
      <c r="D342" s="110">
        <v>0</v>
      </c>
      <c r="E342" s="135">
        <v>0</v>
      </c>
      <c r="F342" s="110">
        <v>0</v>
      </c>
      <c r="G342" s="135">
        <v>0</v>
      </c>
      <c r="H342" s="110">
        <v>0</v>
      </c>
      <c r="I342" s="135">
        <v>0</v>
      </c>
      <c r="J342" s="110">
        <v>0</v>
      </c>
      <c r="K342" s="135">
        <v>0</v>
      </c>
      <c r="L342" s="110">
        <v>0</v>
      </c>
      <c r="M342" s="135">
        <v>0</v>
      </c>
      <c r="N342" s="110">
        <v>0</v>
      </c>
      <c r="O342" s="135">
        <v>1</v>
      </c>
      <c r="P342" s="110">
        <v>20</v>
      </c>
      <c r="Q342" s="135">
        <v>0</v>
      </c>
      <c r="R342" s="110">
        <v>0</v>
      </c>
      <c r="S342" s="135">
        <v>0</v>
      </c>
      <c r="T342" s="110">
        <v>0</v>
      </c>
      <c r="U342" s="135">
        <v>0</v>
      </c>
      <c r="V342" s="110">
        <v>0</v>
      </c>
      <c r="W342" s="135">
        <v>0</v>
      </c>
      <c r="X342" s="110">
        <v>0</v>
      </c>
      <c r="Y342" s="135">
        <v>0</v>
      </c>
      <c r="Z342" s="110">
        <v>0</v>
      </c>
      <c r="AA342" s="135">
        <v>1</v>
      </c>
      <c r="AB342" s="110">
        <v>20</v>
      </c>
    </row>
    <row r="343" spans="2:28" x14ac:dyDescent="0.25">
      <c r="B343" s="78" t="s">
        <v>570</v>
      </c>
      <c r="C343" s="109">
        <v>0</v>
      </c>
      <c r="D343" s="110">
        <v>0</v>
      </c>
      <c r="E343" s="135">
        <v>0</v>
      </c>
      <c r="F343" s="110">
        <v>0</v>
      </c>
      <c r="G343" s="135">
        <v>0</v>
      </c>
      <c r="H343" s="110">
        <v>0</v>
      </c>
      <c r="I343" s="135">
        <v>0</v>
      </c>
      <c r="J343" s="110">
        <v>0</v>
      </c>
      <c r="K343" s="135">
        <v>0</v>
      </c>
      <c r="L343" s="110">
        <v>0</v>
      </c>
      <c r="M343" s="135">
        <v>0</v>
      </c>
      <c r="N343" s="110">
        <v>0</v>
      </c>
      <c r="O343" s="135">
        <v>0</v>
      </c>
      <c r="P343" s="110">
        <v>0</v>
      </c>
      <c r="Q343" s="135">
        <v>0</v>
      </c>
      <c r="R343" s="110">
        <v>0</v>
      </c>
      <c r="S343" s="135">
        <v>0</v>
      </c>
      <c r="T343" s="110">
        <v>0</v>
      </c>
      <c r="U343" s="135">
        <v>1</v>
      </c>
      <c r="V343" s="110">
        <v>3</v>
      </c>
      <c r="W343" s="135">
        <v>0</v>
      </c>
      <c r="X343" s="110">
        <v>0</v>
      </c>
      <c r="Y343" s="135">
        <v>0</v>
      </c>
      <c r="Z343" s="110">
        <v>0</v>
      </c>
      <c r="AA343" s="135">
        <v>1</v>
      </c>
      <c r="AB343" s="110">
        <v>3</v>
      </c>
    </row>
    <row r="344" spans="2:28" x14ac:dyDescent="0.25">
      <c r="B344" s="132">
        <v>4865</v>
      </c>
      <c r="C344" s="109">
        <v>0</v>
      </c>
      <c r="D344" s="110">
        <v>0</v>
      </c>
      <c r="E344" s="135">
        <v>0</v>
      </c>
      <c r="F344" s="110">
        <v>0</v>
      </c>
      <c r="G344" s="135">
        <v>0</v>
      </c>
      <c r="H344" s="110">
        <v>0</v>
      </c>
      <c r="I344" s="135">
        <v>0</v>
      </c>
      <c r="J344" s="110">
        <v>0</v>
      </c>
      <c r="K344" s="135">
        <v>1</v>
      </c>
      <c r="L344" s="110">
        <v>9</v>
      </c>
      <c r="M344" s="135">
        <v>0</v>
      </c>
      <c r="N344" s="110">
        <v>0</v>
      </c>
      <c r="O344" s="135">
        <v>0</v>
      </c>
      <c r="P344" s="110">
        <v>0</v>
      </c>
      <c r="Q344" s="135">
        <v>0</v>
      </c>
      <c r="R344" s="110">
        <v>0</v>
      </c>
      <c r="S344" s="135">
        <v>0</v>
      </c>
      <c r="T344" s="110">
        <v>0</v>
      </c>
      <c r="U344" s="135">
        <v>0</v>
      </c>
      <c r="V344" s="110">
        <v>0</v>
      </c>
      <c r="W344" s="135">
        <v>0</v>
      </c>
      <c r="X344" s="110">
        <v>0</v>
      </c>
      <c r="Y344" s="135">
        <v>0</v>
      </c>
      <c r="Z344" s="110">
        <v>0</v>
      </c>
      <c r="AA344" s="135">
        <v>1</v>
      </c>
      <c r="AB344" s="110">
        <v>9</v>
      </c>
    </row>
    <row r="345" spans="2:28" ht="15.75" thickBot="1" x14ac:dyDescent="0.3">
      <c r="B345" s="133">
        <v>7935</v>
      </c>
      <c r="C345" s="109">
        <v>0</v>
      </c>
      <c r="D345" s="110">
        <v>0</v>
      </c>
      <c r="E345" s="135">
        <v>0</v>
      </c>
      <c r="F345" s="110">
        <v>0</v>
      </c>
      <c r="G345" s="135">
        <v>0</v>
      </c>
      <c r="H345" s="110">
        <v>0</v>
      </c>
      <c r="I345" s="135">
        <v>0</v>
      </c>
      <c r="J345" s="110">
        <v>0</v>
      </c>
      <c r="K345" s="135">
        <v>0</v>
      </c>
      <c r="L345" s="110">
        <v>0</v>
      </c>
      <c r="M345" s="135">
        <v>1</v>
      </c>
      <c r="N345" s="110">
        <v>5</v>
      </c>
      <c r="O345" s="135">
        <v>0</v>
      </c>
      <c r="P345" s="110">
        <v>0</v>
      </c>
      <c r="Q345" s="135">
        <v>0</v>
      </c>
      <c r="R345" s="110">
        <v>0</v>
      </c>
      <c r="S345" s="135">
        <v>0</v>
      </c>
      <c r="T345" s="110">
        <v>0</v>
      </c>
      <c r="U345" s="135">
        <v>0</v>
      </c>
      <c r="V345" s="110">
        <v>0</v>
      </c>
      <c r="W345" s="135">
        <v>0</v>
      </c>
      <c r="X345" s="110">
        <v>0</v>
      </c>
      <c r="Y345" s="135">
        <v>0</v>
      </c>
      <c r="Z345" s="110">
        <v>0</v>
      </c>
      <c r="AA345" s="135">
        <v>1</v>
      </c>
      <c r="AB345" s="110">
        <v>5</v>
      </c>
    </row>
    <row r="346" spans="2:28" x14ac:dyDescent="0.25">
      <c r="B346" s="129">
        <v>4525</v>
      </c>
      <c r="C346" s="109">
        <v>0</v>
      </c>
      <c r="D346" s="110">
        <v>0</v>
      </c>
      <c r="E346" s="135">
        <v>0</v>
      </c>
      <c r="F346" s="110">
        <v>0</v>
      </c>
      <c r="G346" s="135">
        <v>0</v>
      </c>
      <c r="H346" s="110">
        <v>0</v>
      </c>
      <c r="I346" s="135">
        <v>0</v>
      </c>
      <c r="J346" s="110">
        <v>0</v>
      </c>
      <c r="K346" s="135">
        <v>0</v>
      </c>
      <c r="L346" s="110">
        <v>0</v>
      </c>
      <c r="M346" s="135">
        <v>0</v>
      </c>
      <c r="N346" s="110">
        <v>0</v>
      </c>
      <c r="O346" s="135">
        <v>0</v>
      </c>
      <c r="P346" s="110">
        <v>0</v>
      </c>
      <c r="Q346" s="135">
        <v>0</v>
      </c>
      <c r="R346" s="110">
        <v>0</v>
      </c>
      <c r="S346" s="135">
        <v>1</v>
      </c>
      <c r="T346" s="110">
        <v>2</v>
      </c>
      <c r="U346" s="135">
        <v>0</v>
      </c>
      <c r="V346" s="110">
        <v>0</v>
      </c>
      <c r="W346" s="135">
        <v>0</v>
      </c>
      <c r="X346" s="110">
        <v>0</v>
      </c>
      <c r="Y346" s="135">
        <v>0</v>
      </c>
      <c r="Z346" s="110">
        <v>0</v>
      </c>
      <c r="AA346" s="135">
        <v>1</v>
      </c>
      <c r="AB346" s="110">
        <v>2</v>
      </c>
    </row>
    <row r="347" spans="2:28" ht="15.75" thickBot="1" x14ac:dyDescent="0.3">
      <c r="B347" s="133">
        <v>10874</v>
      </c>
      <c r="C347" s="109">
        <v>0</v>
      </c>
      <c r="D347" s="110">
        <v>0</v>
      </c>
      <c r="E347" s="135">
        <v>0</v>
      </c>
      <c r="F347" s="110">
        <v>0</v>
      </c>
      <c r="G347" s="135">
        <v>0</v>
      </c>
      <c r="H347" s="110">
        <v>0</v>
      </c>
      <c r="I347" s="135">
        <v>0</v>
      </c>
      <c r="J347" s="110">
        <v>0</v>
      </c>
      <c r="K347" s="135">
        <v>0</v>
      </c>
      <c r="L347" s="110">
        <v>0</v>
      </c>
      <c r="M347" s="135">
        <v>0</v>
      </c>
      <c r="N347" s="110">
        <v>0</v>
      </c>
      <c r="O347" s="135">
        <v>0</v>
      </c>
      <c r="P347" s="110">
        <v>0</v>
      </c>
      <c r="Q347" s="135">
        <v>0</v>
      </c>
      <c r="R347" s="110">
        <v>0</v>
      </c>
      <c r="S347" s="135">
        <v>1</v>
      </c>
      <c r="T347" s="110">
        <v>1000</v>
      </c>
      <c r="U347" s="135">
        <v>0</v>
      </c>
      <c r="V347" s="110">
        <v>0</v>
      </c>
      <c r="W347" s="135">
        <v>0</v>
      </c>
      <c r="X347" s="110">
        <v>0</v>
      </c>
      <c r="Y347" s="135">
        <v>0</v>
      </c>
      <c r="Z347" s="110">
        <v>0</v>
      </c>
      <c r="AA347" s="135">
        <v>1</v>
      </c>
      <c r="AB347" s="110">
        <v>1000</v>
      </c>
    </row>
    <row r="348" spans="2:28" ht="15.75" thickBot="1" x14ac:dyDescent="0.3">
      <c r="B348" s="121">
        <v>8920</v>
      </c>
      <c r="C348" s="109">
        <v>0</v>
      </c>
      <c r="D348" s="110">
        <v>0</v>
      </c>
      <c r="E348" s="135">
        <v>0</v>
      </c>
      <c r="F348" s="110">
        <v>0</v>
      </c>
      <c r="G348" s="135">
        <v>0</v>
      </c>
      <c r="H348" s="110">
        <v>0</v>
      </c>
      <c r="I348" s="135">
        <v>1</v>
      </c>
      <c r="J348" s="110">
        <v>8</v>
      </c>
      <c r="K348" s="135">
        <v>0</v>
      </c>
      <c r="L348" s="110">
        <v>0</v>
      </c>
      <c r="M348" s="135">
        <v>0</v>
      </c>
      <c r="N348" s="110">
        <v>0</v>
      </c>
      <c r="O348" s="135">
        <v>0</v>
      </c>
      <c r="P348" s="110">
        <v>0</v>
      </c>
      <c r="Q348" s="135">
        <v>0</v>
      </c>
      <c r="R348" s="110">
        <v>0</v>
      </c>
      <c r="S348" s="135">
        <v>0</v>
      </c>
      <c r="T348" s="110">
        <v>0</v>
      </c>
      <c r="U348" s="135">
        <v>0</v>
      </c>
      <c r="V348" s="110">
        <v>0</v>
      </c>
      <c r="W348" s="135">
        <v>0</v>
      </c>
      <c r="X348" s="110">
        <v>0</v>
      </c>
      <c r="Y348" s="135">
        <v>0</v>
      </c>
      <c r="Z348" s="110">
        <v>0</v>
      </c>
      <c r="AA348" s="135">
        <v>1</v>
      </c>
      <c r="AB348" s="110">
        <v>8</v>
      </c>
    </row>
    <row r="349" spans="2:28" ht="15.75" thickBot="1" x14ac:dyDescent="0.3">
      <c r="B349" s="121">
        <v>5113</v>
      </c>
      <c r="C349" s="109">
        <v>0</v>
      </c>
      <c r="D349" s="110">
        <v>0</v>
      </c>
      <c r="E349" s="135">
        <v>0</v>
      </c>
      <c r="F349" s="110">
        <v>0</v>
      </c>
      <c r="G349" s="135">
        <v>0</v>
      </c>
      <c r="H349" s="110">
        <v>0</v>
      </c>
      <c r="I349" s="135">
        <v>0</v>
      </c>
      <c r="J349" s="110">
        <v>0</v>
      </c>
      <c r="K349" s="135">
        <v>0</v>
      </c>
      <c r="L349" s="110">
        <v>0</v>
      </c>
      <c r="M349" s="135">
        <v>0</v>
      </c>
      <c r="N349" s="110">
        <v>0</v>
      </c>
      <c r="O349" s="135">
        <v>1</v>
      </c>
      <c r="P349" s="110">
        <v>20</v>
      </c>
      <c r="Q349" s="135">
        <v>0</v>
      </c>
      <c r="R349" s="110">
        <v>0</v>
      </c>
      <c r="S349" s="135">
        <v>0</v>
      </c>
      <c r="T349" s="110">
        <v>0</v>
      </c>
      <c r="U349" s="135">
        <v>0</v>
      </c>
      <c r="V349" s="110">
        <v>0</v>
      </c>
      <c r="W349" s="135">
        <v>0</v>
      </c>
      <c r="X349" s="110">
        <v>0</v>
      </c>
      <c r="Y349" s="135">
        <v>0</v>
      </c>
      <c r="Z349" s="110">
        <v>0</v>
      </c>
      <c r="AA349" s="135">
        <v>1</v>
      </c>
      <c r="AB349" s="110">
        <v>20</v>
      </c>
    </row>
    <row r="350" spans="2:28" x14ac:dyDescent="0.25">
      <c r="B350" s="78">
        <v>4874</v>
      </c>
      <c r="C350" s="109">
        <v>0</v>
      </c>
      <c r="D350" s="110">
        <v>0</v>
      </c>
      <c r="E350" s="135">
        <v>0</v>
      </c>
      <c r="F350" s="110">
        <v>0</v>
      </c>
      <c r="G350" s="135">
        <v>1</v>
      </c>
      <c r="H350" s="110">
        <v>485</v>
      </c>
      <c r="I350" s="135">
        <v>0</v>
      </c>
      <c r="J350" s="110">
        <v>0</v>
      </c>
      <c r="K350" s="135">
        <v>0</v>
      </c>
      <c r="L350" s="110">
        <v>0</v>
      </c>
      <c r="M350" s="135">
        <v>0</v>
      </c>
      <c r="N350" s="110">
        <v>0</v>
      </c>
      <c r="O350" s="135">
        <v>0</v>
      </c>
      <c r="P350" s="110">
        <v>0</v>
      </c>
      <c r="Q350" s="135">
        <v>0</v>
      </c>
      <c r="R350" s="110">
        <v>0</v>
      </c>
      <c r="S350" s="135">
        <v>0</v>
      </c>
      <c r="T350" s="110">
        <v>0</v>
      </c>
      <c r="U350" s="135">
        <v>0</v>
      </c>
      <c r="V350" s="110">
        <v>0</v>
      </c>
      <c r="W350" s="135">
        <v>0</v>
      </c>
      <c r="X350" s="110">
        <v>0</v>
      </c>
      <c r="Y350" s="135">
        <v>0</v>
      </c>
      <c r="Z350" s="110">
        <v>0</v>
      </c>
      <c r="AA350" s="135">
        <v>1</v>
      </c>
      <c r="AB350" s="110">
        <v>485</v>
      </c>
    </row>
    <row r="351" spans="2:28" ht="15.75" thickBot="1" x14ac:dyDescent="0.3">
      <c r="B351" s="80">
        <v>8484</v>
      </c>
      <c r="C351" s="109">
        <v>0</v>
      </c>
      <c r="D351" s="110">
        <v>0</v>
      </c>
      <c r="E351" s="135">
        <v>0</v>
      </c>
      <c r="F351" s="110">
        <v>0</v>
      </c>
      <c r="G351" s="135">
        <v>0</v>
      </c>
      <c r="H351" s="110">
        <v>0</v>
      </c>
      <c r="I351" s="135">
        <v>0</v>
      </c>
      <c r="J351" s="110">
        <v>0</v>
      </c>
      <c r="K351" s="135">
        <v>0</v>
      </c>
      <c r="L351" s="110">
        <v>0</v>
      </c>
      <c r="M351" s="135">
        <v>0</v>
      </c>
      <c r="N351" s="110">
        <v>0</v>
      </c>
      <c r="O351" s="135">
        <v>0</v>
      </c>
      <c r="P351" s="110">
        <v>0</v>
      </c>
      <c r="Q351" s="135">
        <v>0</v>
      </c>
      <c r="R351" s="110">
        <v>0</v>
      </c>
      <c r="S351" s="135">
        <v>1</v>
      </c>
      <c r="T351" s="110">
        <v>100</v>
      </c>
      <c r="U351" s="135">
        <v>0</v>
      </c>
      <c r="V351" s="110">
        <v>0</v>
      </c>
      <c r="W351" s="135">
        <v>0</v>
      </c>
      <c r="X351" s="110">
        <v>0</v>
      </c>
      <c r="Y351" s="135">
        <v>0</v>
      </c>
      <c r="Z351" s="110">
        <v>0</v>
      </c>
      <c r="AA351" s="135">
        <v>1</v>
      </c>
      <c r="AB351" s="110">
        <v>100</v>
      </c>
    </row>
    <row r="352" spans="2:28" x14ac:dyDescent="0.25">
      <c r="B352" s="129">
        <v>8949</v>
      </c>
      <c r="C352" s="109">
        <v>0</v>
      </c>
      <c r="D352" s="110">
        <v>0</v>
      </c>
      <c r="E352" s="135">
        <v>0</v>
      </c>
      <c r="F352" s="110">
        <v>0</v>
      </c>
      <c r="G352" s="135">
        <v>0</v>
      </c>
      <c r="H352" s="110">
        <v>0</v>
      </c>
      <c r="I352" s="135">
        <v>1</v>
      </c>
      <c r="J352" s="110">
        <v>1</v>
      </c>
      <c r="K352" s="135">
        <v>0</v>
      </c>
      <c r="L352" s="110">
        <v>0</v>
      </c>
      <c r="M352" s="135">
        <v>0</v>
      </c>
      <c r="N352" s="110">
        <v>0</v>
      </c>
      <c r="O352" s="135">
        <v>0</v>
      </c>
      <c r="P352" s="110">
        <v>0</v>
      </c>
      <c r="Q352" s="135">
        <v>0</v>
      </c>
      <c r="R352" s="110">
        <v>0</v>
      </c>
      <c r="S352" s="135">
        <v>0</v>
      </c>
      <c r="T352" s="110">
        <v>0</v>
      </c>
      <c r="U352" s="135">
        <v>0</v>
      </c>
      <c r="V352" s="110">
        <v>0</v>
      </c>
      <c r="W352" s="135">
        <v>0</v>
      </c>
      <c r="X352" s="110">
        <v>0</v>
      </c>
      <c r="Y352" s="135">
        <v>0</v>
      </c>
      <c r="Z352" s="110">
        <v>0</v>
      </c>
      <c r="AA352" s="135">
        <v>1</v>
      </c>
      <c r="AB352" s="110">
        <v>1</v>
      </c>
    </row>
    <row r="353" spans="2:28" x14ac:dyDescent="0.25">
      <c r="B353" s="130">
        <v>4862</v>
      </c>
      <c r="C353" s="109">
        <v>0</v>
      </c>
      <c r="D353" s="110">
        <v>0</v>
      </c>
      <c r="E353" s="135">
        <v>0</v>
      </c>
      <c r="F353" s="110">
        <v>0</v>
      </c>
      <c r="G353" s="135">
        <v>0</v>
      </c>
      <c r="H353" s="110">
        <v>0</v>
      </c>
      <c r="I353" s="135">
        <v>0</v>
      </c>
      <c r="J353" s="110">
        <v>0</v>
      </c>
      <c r="K353" s="135">
        <v>0</v>
      </c>
      <c r="L353" s="110">
        <v>0</v>
      </c>
      <c r="M353" s="135">
        <v>0</v>
      </c>
      <c r="N353" s="110">
        <v>0</v>
      </c>
      <c r="O353" s="135">
        <v>0</v>
      </c>
      <c r="P353" s="110">
        <v>0</v>
      </c>
      <c r="Q353" s="135">
        <v>0</v>
      </c>
      <c r="R353" s="110">
        <v>0</v>
      </c>
      <c r="S353" s="135">
        <v>1</v>
      </c>
      <c r="T353" s="110">
        <v>1</v>
      </c>
      <c r="U353" s="135">
        <v>0</v>
      </c>
      <c r="V353" s="110">
        <v>0</v>
      </c>
      <c r="W353" s="135">
        <v>0</v>
      </c>
      <c r="X353" s="110">
        <v>0</v>
      </c>
      <c r="Y353" s="135">
        <v>0</v>
      </c>
      <c r="Z353" s="110">
        <v>0</v>
      </c>
      <c r="AA353" s="135">
        <v>1</v>
      </c>
      <c r="AB353" s="110">
        <v>1</v>
      </c>
    </row>
    <row r="354" spans="2:28" ht="15.75" thickBot="1" x14ac:dyDescent="0.3">
      <c r="B354" s="133">
        <v>8950</v>
      </c>
      <c r="C354" s="109">
        <v>0</v>
      </c>
      <c r="D354" s="110">
        <v>0</v>
      </c>
      <c r="E354" s="135">
        <v>0</v>
      </c>
      <c r="F354" s="110">
        <v>0</v>
      </c>
      <c r="G354" s="135">
        <v>0</v>
      </c>
      <c r="H354" s="110">
        <v>0</v>
      </c>
      <c r="I354" s="135">
        <v>0</v>
      </c>
      <c r="J354" s="110">
        <v>0</v>
      </c>
      <c r="K354" s="135">
        <v>1</v>
      </c>
      <c r="L354" s="110">
        <v>1</v>
      </c>
      <c r="M354" s="135">
        <v>0</v>
      </c>
      <c r="N354" s="110">
        <v>0</v>
      </c>
      <c r="O354" s="135">
        <v>0</v>
      </c>
      <c r="P354" s="110">
        <v>0</v>
      </c>
      <c r="Q354" s="135">
        <v>0</v>
      </c>
      <c r="R354" s="110">
        <v>0</v>
      </c>
      <c r="S354" s="135">
        <v>0</v>
      </c>
      <c r="T354" s="110">
        <v>0</v>
      </c>
      <c r="U354" s="135">
        <v>0</v>
      </c>
      <c r="V354" s="110">
        <v>0</v>
      </c>
      <c r="W354" s="135">
        <v>0</v>
      </c>
      <c r="X354" s="110">
        <v>0</v>
      </c>
      <c r="Y354" s="135">
        <v>0</v>
      </c>
      <c r="Z354" s="110">
        <v>0</v>
      </c>
      <c r="AA354" s="135">
        <v>1</v>
      </c>
      <c r="AB354" s="110">
        <v>1</v>
      </c>
    </row>
    <row r="355" spans="2:28" ht="15.75" thickBot="1" x14ac:dyDescent="0.3">
      <c r="B355" s="128" t="s">
        <v>624</v>
      </c>
      <c r="C355" s="109">
        <v>0</v>
      </c>
      <c r="D355" s="110">
        <v>0</v>
      </c>
      <c r="E355" s="135">
        <v>0</v>
      </c>
      <c r="F355" s="110">
        <v>0</v>
      </c>
      <c r="G355" s="135">
        <v>0</v>
      </c>
      <c r="H355" s="110">
        <v>0</v>
      </c>
      <c r="I355" s="135">
        <v>0</v>
      </c>
      <c r="J355" s="110">
        <v>0</v>
      </c>
      <c r="K355" s="135">
        <v>0</v>
      </c>
      <c r="L355" s="110">
        <v>0</v>
      </c>
      <c r="M355" s="135">
        <v>0</v>
      </c>
      <c r="N355" s="110">
        <v>0</v>
      </c>
      <c r="O355" s="135">
        <v>0</v>
      </c>
      <c r="P355" s="110">
        <v>0</v>
      </c>
      <c r="Q355" s="135">
        <v>0</v>
      </c>
      <c r="R355" s="110">
        <v>0</v>
      </c>
      <c r="S355" s="135">
        <v>0</v>
      </c>
      <c r="T355" s="110">
        <v>0</v>
      </c>
      <c r="U355" s="135">
        <v>1</v>
      </c>
      <c r="V355" s="110">
        <v>3</v>
      </c>
      <c r="W355" s="135">
        <v>0</v>
      </c>
      <c r="X355" s="110">
        <v>0</v>
      </c>
      <c r="Y355" s="135">
        <v>0</v>
      </c>
      <c r="Z355" s="110">
        <v>0</v>
      </c>
      <c r="AA355" s="135">
        <v>1</v>
      </c>
      <c r="AB355" s="110">
        <v>3</v>
      </c>
    </row>
    <row r="356" spans="2:28" ht="15.75" thickBot="1" x14ac:dyDescent="0.3">
      <c r="B356" s="121">
        <v>8000</v>
      </c>
      <c r="C356" s="109">
        <v>0</v>
      </c>
      <c r="D356" s="110">
        <v>0</v>
      </c>
      <c r="E356" s="135">
        <v>0</v>
      </c>
      <c r="F356" s="110">
        <v>0</v>
      </c>
      <c r="G356" s="135">
        <v>0</v>
      </c>
      <c r="H356" s="110">
        <v>0</v>
      </c>
      <c r="I356" s="135">
        <v>0</v>
      </c>
      <c r="J356" s="110">
        <v>0</v>
      </c>
      <c r="K356" s="135">
        <v>0</v>
      </c>
      <c r="L356" s="110">
        <v>0</v>
      </c>
      <c r="M356" s="135">
        <v>1</v>
      </c>
      <c r="N356" s="110">
        <v>120</v>
      </c>
      <c r="O356" s="135">
        <v>0</v>
      </c>
      <c r="P356" s="110">
        <v>0</v>
      </c>
      <c r="Q356" s="135">
        <v>0</v>
      </c>
      <c r="R356" s="110">
        <v>0</v>
      </c>
      <c r="S356" s="135">
        <v>0</v>
      </c>
      <c r="T356" s="110">
        <v>0</v>
      </c>
      <c r="U356" s="135">
        <v>0</v>
      </c>
      <c r="V356" s="110">
        <v>0</v>
      </c>
      <c r="W356" s="135">
        <v>0</v>
      </c>
      <c r="X356" s="110">
        <v>0</v>
      </c>
      <c r="Y356" s="135">
        <v>0</v>
      </c>
      <c r="Z356" s="110">
        <v>0</v>
      </c>
      <c r="AA356" s="135">
        <v>1</v>
      </c>
      <c r="AB356" s="110">
        <v>120</v>
      </c>
    </row>
    <row r="357" spans="2:28" ht="15.75" thickBot="1" x14ac:dyDescent="0.3">
      <c r="B357" s="128" t="s">
        <v>592</v>
      </c>
      <c r="C357" s="109">
        <v>0</v>
      </c>
      <c r="D357" s="110">
        <v>0</v>
      </c>
      <c r="E357" s="135">
        <v>0</v>
      </c>
      <c r="F357" s="110">
        <v>0</v>
      </c>
      <c r="G357" s="135">
        <v>0</v>
      </c>
      <c r="H357" s="110">
        <v>0</v>
      </c>
      <c r="I357" s="135">
        <v>0</v>
      </c>
      <c r="J357" s="110">
        <v>0</v>
      </c>
      <c r="K357" s="135">
        <v>0</v>
      </c>
      <c r="L357" s="110">
        <v>0</v>
      </c>
      <c r="M357" s="135">
        <v>0</v>
      </c>
      <c r="N357" s="110">
        <v>0</v>
      </c>
      <c r="O357" s="135">
        <v>0</v>
      </c>
      <c r="P357" s="110">
        <v>0</v>
      </c>
      <c r="Q357" s="135">
        <v>0</v>
      </c>
      <c r="R357" s="110">
        <v>0</v>
      </c>
      <c r="S357" s="135">
        <v>0</v>
      </c>
      <c r="T357" s="110">
        <v>0</v>
      </c>
      <c r="U357" s="135">
        <v>1</v>
      </c>
      <c r="V357" s="110">
        <v>1</v>
      </c>
      <c r="W357" s="135">
        <v>0</v>
      </c>
      <c r="X357" s="110">
        <v>0</v>
      </c>
      <c r="Y357" s="135">
        <v>0</v>
      </c>
      <c r="Z357" s="110">
        <v>0</v>
      </c>
      <c r="AA357" s="135">
        <v>1</v>
      </c>
      <c r="AB357" s="110">
        <v>1</v>
      </c>
    </row>
    <row r="358" spans="2:28" ht="15.75" thickBot="1" x14ac:dyDescent="0.3">
      <c r="B358" s="121">
        <v>8001</v>
      </c>
      <c r="C358" s="109">
        <v>0</v>
      </c>
      <c r="D358" s="110">
        <v>0</v>
      </c>
      <c r="E358" s="135">
        <v>0</v>
      </c>
      <c r="F358" s="110">
        <v>0</v>
      </c>
      <c r="G358" s="135">
        <v>0</v>
      </c>
      <c r="H358" s="110">
        <v>0</v>
      </c>
      <c r="I358" s="135">
        <v>0</v>
      </c>
      <c r="J358" s="110">
        <v>0</v>
      </c>
      <c r="K358" s="135">
        <v>0</v>
      </c>
      <c r="L358" s="110">
        <v>0</v>
      </c>
      <c r="M358" s="135">
        <v>1</v>
      </c>
      <c r="N358" s="110">
        <v>1</v>
      </c>
      <c r="O358" s="135">
        <v>0</v>
      </c>
      <c r="P358" s="110">
        <v>0</v>
      </c>
      <c r="Q358" s="135">
        <v>0</v>
      </c>
      <c r="R358" s="110">
        <v>0</v>
      </c>
      <c r="S358" s="135">
        <v>0</v>
      </c>
      <c r="T358" s="110">
        <v>0</v>
      </c>
      <c r="U358" s="135">
        <v>0</v>
      </c>
      <c r="V358" s="110">
        <v>0</v>
      </c>
      <c r="W358" s="135">
        <v>0</v>
      </c>
      <c r="X358" s="110">
        <v>0</v>
      </c>
      <c r="Y358" s="135">
        <v>0</v>
      </c>
      <c r="Z358" s="110">
        <v>0</v>
      </c>
      <c r="AA358" s="135">
        <v>1</v>
      </c>
      <c r="AB358" s="110">
        <v>1</v>
      </c>
    </row>
    <row r="359" spans="2:28" ht="15.75" thickBot="1" x14ac:dyDescent="0.3">
      <c r="B359" s="121">
        <v>10996</v>
      </c>
      <c r="C359" s="109">
        <v>0</v>
      </c>
      <c r="D359" s="110">
        <v>0</v>
      </c>
      <c r="E359" s="135">
        <v>0</v>
      </c>
      <c r="F359" s="110">
        <v>0</v>
      </c>
      <c r="G359" s="135">
        <v>0</v>
      </c>
      <c r="H359" s="110">
        <v>0</v>
      </c>
      <c r="I359" s="135">
        <v>0</v>
      </c>
      <c r="J359" s="110">
        <v>0</v>
      </c>
      <c r="K359" s="135">
        <v>0</v>
      </c>
      <c r="L359" s="110">
        <v>0</v>
      </c>
      <c r="M359" s="135">
        <v>0</v>
      </c>
      <c r="N359" s="110">
        <v>0</v>
      </c>
      <c r="O359" s="135">
        <v>0</v>
      </c>
      <c r="P359" s="110">
        <v>0</v>
      </c>
      <c r="Q359" s="135">
        <v>0</v>
      </c>
      <c r="R359" s="110">
        <v>0</v>
      </c>
      <c r="S359" s="135">
        <v>1</v>
      </c>
      <c r="T359" s="110">
        <v>2</v>
      </c>
      <c r="U359" s="135">
        <v>0</v>
      </c>
      <c r="V359" s="110">
        <v>0</v>
      </c>
      <c r="W359" s="135">
        <v>0</v>
      </c>
      <c r="X359" s="110">
        <v>0</v>
      </c>
      <c r="Y359" s="135">
        <v>0</v>
      </c>
      <c r="Z359" s="110">
        <v>0</v>
      </c>
      <c r="AA359" s="135">
        <v>1</v>
      </c>
      <c r="AB359" s="110">
        <v>2</v>
      </c>
    </row>
    <row r="360" spans="2:28" x14ac:dyDescent="0.25">
      <c r="B360" s="129">
        <v>5733</v>
      </c>
      <c r="C360" s="109">
        <v>0</v>
      </c>
      <c r="D360" s="110">
        <v>0</v>
      </c>
      <c r="E360" s="135">
        <v>0</v>
      </c>
      <c r="F360" s="110">
        <v>0</v>
      </c>
      <c r="G360" s="135">
        <v>1</v>
      </c>
      <c r="H360" s="110">
        <v>30</v>
      </c>
      <c r="I360" s="135">
        <v>0</v>
      </c>
      <c r="J360" s="110">
        <v>0</v>
      </c>
      <c r="K360" s="135">
        <v>0</v>
      </c>
      <c r="L360" s="110">
        <v>0</v>
      </c>
      <c r="M360" s="135">
        <v>0</v>
      </c>
      <c r="N360" s="110">
        <v>0</v>
      </c>
      <c r="O360" s="135">
        <v>0</v>
      </c>
      <c r="P360" s="110">
        <v>0</v>
      </c>
      <c r="Q360" s="135">
        <v>0</v>
      </c>
      <c r="R360" s="110">
        <v>0</v>
      </c>
      <c r="S360" s="135">
        <v>0</v>
      </c>
      <c r="T360" s="110">
        <v>0</v>
      </c>
      <c r="U360" s="135">
        <v>0</v>
      </c>
      <c r="V360" s="110">
        <v>0</v>
      </c>
      <c r="W360" s="135">
        <v>0</v>
      </c>
      <c r="X360" s="110">
        <v>0</v>
      </c>
      <c r="Y360" s="135">
        <v>0</v>
      </c>
      <c r="Z360" s="110">
        <v>0</v>
      </c>
      <c r="AA360" s="135">
        <v>1</v>
      </c>
      <c r="AB360" s="110">
        <v>30</v>
      </c>
    </row>
    <row r="361" spans="2:28" ht="15.75" thickBot="1" x14ac:dyDescent="0.3">
      <c r="B361" s="133" t="s">
        <v>357</v>
      </c>
      <c r="C361" s="109">
        <v>0</v>
      </c>
      <c r="D361" s="110">
        <v>0</v>
      </c>
      <c r="E361" s="135">
        <v>0</v>
      </c>
      <c r="F361" s="110">
        <v>0</v>
      </c>
      <c r="G361" s="135">
        <v>0</v>
      </c>
      <c r="H361" s="110">
        <v>0</v>
      </c>
      <c r="I361" s="135">
        <v>0</v>
      </c>
      <c r="J361" s="110">
        <v>0</v>
      </c>
      <c r="K361" s="135">
        <v>1</v>
      </c>
      <c r="L361" s="110">
        <v>1</v>
      </c>
      <c r="M361" s="135">
        <v>0</v>
      </c>
      <c r="N361" s="110">
        <v>0</v>
      </c>
      <c r="O361" s="135">
        <v>0</v>
      </c>
      <c r="P361" s="110">
        <v>0</v>
      </c>
      <c r="Q361" s="135">
        <v>0</v>
      </c>
      <c r="R361" s="110">
        <v>0</v>
      </c>
      <c r="S361" s="135">
        <v>0</v>
      </c>
      <c r="T361" s="110">
        <v>0</v>
      </c>
      <c r="U361" s="135">
        <v>0</v>
      </c>
      <c r="V361" s="110">
        <v>0</v>
      </c>
      <c r="W361" s="135">
        <v>0</v>
      </c>
      <c r="X361" s="110">
        <v>0</v>
      </c>
      <c r="Y361" s="135">
        <v>0</v>
      </c>
      <c r="Z361" s="110">
        <v>0</v>
      </c>
      <c r="AA361" s="135">
        <v>1</v>
      </c>
      <c r="AB361" s="110">
        <v>1</v>
      </c>
    </row>
    <row r="362" spans="2:28" x14ac:dyDescent="0.25">
      <c r="B362" s="129">
        <v>8003</v>
      </c>
      <c r="C362" s="109">
        <v>0</v>
      </c>
      <c r="D362" s="110">
        <v>0</v>
      </c>
      <c r="E362" s="135">
        <v>0</v>
      </c>
      <c r="F362" s="110">
        <v>0</v>
      </c>
      <c r="G362" s="135">
        <v>0</v>
      </c>
      <c r="H362" s="110">
        <v>0</v>
      </c>
      <c r="I362" s="135">
        <v>1</v>
      </c>
      <c r="J362" s="110">
        <v>1</v>
      </c>
      <c r="K362" s="135">
        <v>0</v>
      </c>
      <c r="L362" s="110">
        <v>0</v>
      </c>
      <c r="M362" s="135">
        <v>0</v>
      </c>
      <c r="N362" s="110">
        <v>0</v>
      </c>
      <c r="O362" s="135">
        <v>0</v>
      </c>
      <c r="P362" s="110">
        <v>0</v>
      </c>
      <c r="Q362" s="135">
        <v>0</v>
      </c>
      <c r="R362" s="110">
        <v>0</v>
      </c>
      <c r="S362" s="135">
        <v>0</v>
      </c>
      <c r="T362" s="110">
        <v>0</v>
      </c>
      <c r="U362" s="135">
        <v>0</v>
      </c>
      <c r="V362" s="110">
        <v>0</v>
      </c>
      <c r="W362" s="135">
        <v>0</v>
      </c>
      <c r="X362" s="110">
        <v>0</v>
      </c>
      <c r="Y362" s="135">
        <v>0</v>
      </c>
      <c r="Z362" s="110">
        <v>0</v>
      </c>
      <c r="AA362" s="135">
        <v>1</v>
      </c>
      <c r="AB362" s="110">
        <v>1</v>
      </c>
    </row>
    <row r="363" spans="2:28" x14ac:dyDescent="0.25">
      <c r="B363" s="130" t="s">
        <v>369</v>
      </c>
      <c r="C363" s="109">
        <v>0</v>
      </c>
      <c r="D363" s="110">
        <v>0</v>
      </c>
      <c r="E363" s="135">
        <v>0</v>
      </c>
      <c r="F363" s="110">
        <v>0</v>
      </c>
      <c r="G363" s="135">
        <v>0</v>
      </c>
      <c r="H363" s="110">
        <v>0</v>
      </c>
      <c r="I363" s="135">
        <v>1</v>
      </c>
      <c r="J363" s="110">
        <v>2</v>
      </c>
      <c r="K363" s="135">
        <v>0</v>
      </c>
      <c r="L363" s="110">
        <v>0</v>
      </c>
      <c r="M363" s="135">
        <v>0</v>
      </c>
      <c r="N363" s="110">
        <v>0</v>
      </c>
      <c r="O363" s="135">
        <v>0</v>
      </c>
      <c r="P363" s="110">
        <v>0</v>
      </c>
      <c r="Q363" s="135">
        <v>0</v>
      </c>
      <c r="R363" s="110">
        <v>0</v>
      </c>
      <c r="S363" s="135">
        <v>0</v>
      </c>
      <c r="T363" s="110">
        <v>0</v>
      </c>
      <c r="U363" s="135">
        <v>0</v>
      </c>
      <c r="V363" s="110">
        <v>0</v>
      </c>
      <c r="W363" s="135">
        <v>0</v>
      </c>
      <c r="X363" s="110">
        <v>0</v>
      </c>
      <c r="Y363" s="135">
        <v>0</v>
      </c>
      <c r="Z363" s="110">
        <v>0</v>
      </c>
      <c r="AA363" s="135">
        <v>1</v>
      </c>
      <c r="AB363" s="110">
        <v>2</v>
      </c>
    </row>
    <row r="364" spans="2:28" ht="15.75" thickBot="1" x14ac:dyDescent="0.3">
      <c r="B364" s="133">
        <v>8005</v>
      </c>
      <c r="C364" s="109">
        <v>0</v>
      </c>
      <c r="D364" s="110">
        <v>0</v>
      </c>
      <c r="E364" s="135">
        <v>0</v>
      </c>
      <c r="F364" s="110">
        <v>0</v>
      </c>
      <c r="G364" s="135">
        <v>0</v>
      </c>
      <c r="H364" s="110">
        <v>0</v>
      </c>
      <c r="I364" s="135">
        <v>1</v>
      </c>
      <c r="J364" s="110">
        <v>1</v>
      </c>
      <c r="K364" s="135">
        <v>0</v>
      </c>
      <c r="L364" s="110">
        <v>0</v>
      </c>
      <c r="M364" s="135">
        <v>0</v>
      </c>
      <c r="N364" s="110">
        <v>0</v>
      </c>
      <c r="O364" s="135">
        <v>0</v>
      </c>
      <c r="P364" s="110">
        <v>0</v>
      </c>
      <c r="Q364" s="135">
        <v>0</v>
      </c>
      <c r="R364" s="110">
        <v>0</v>
      </c>
      <c r="S364" s="135">
        <v>0</v>
      </c>
      <c r="T364" s="110">
        <v>0</v>
      </c>
      <c r="U364" s="135">
        <v>0</v>
      </c>
      <c r="V364" s="110">
        <v>0</v>
      </c>
      <c r="W364" s="135">
        <v>0</v>
      </c>
      <c r="X364" s="110">
        <v>0</v>
      </c>
      <c r="Y364" s="135">
        <v>0</v>
      </c>
      <c r="Z364" s="110">
        <v>0</v>
      </c>
      <c r="AA364" s="135">
        <v>1</v>
      </c>
      <c r="AB364" s="110">
        <v>1</v>
      </c>
    </row>
    <row r="365" spans="2:28" x14ac:dyDescent="0.25">
      <c r="B365" s="129">
        <v>8397</v>
      </c>
      <c r="C365" s="109">
        <v>0</v>
      </c>
      <c r="D365" s="110">
        <v>0</v>
      </c>
      <c r="E365" s="135">
        <v>0</v>
      </c>
      <c r="F365" s="110">
        <v>0</v>
      </c>
      <c r="G365" s="135">
        <v>1</v>
      </c>
      <c r="H365" s="110">
        <v>10</v>
      </c>
      <c r="I365" s="135">
        <v>0</v>
      </c>
      <c r="J365" s="110">
        <v>0</v>
      </c>
      <c r="K365" s="135">
        <v>0</v>
      </c>
      <c r="L365" s="110">
        <v>0</v>
      </c>
      <c r="M365" s="135">
        <v>0</v>
      </c>
      <c r="N365" s="110">
        <v>0</v>
      </c>
      <c r="O365" s="135">
        <v>0</v>
      </c>
      <c r="P365" s="110">
        <v>0</v>
      </c>
      <c r="Q365" s="135">
        <v>0</v>
      </c>
      <c r="R365" s="110">
        <v>0</v>
      </c>
      <c r="S365" s="135">
        <v>0</v>
      </c>
      <c r="T365" s="110">
        <v>0</v>
      </c>
      <c r="U365" s="135">
        <v>0</v>
      </c>
      <c r="V365" s="110">
        <v>0</v>
      </c>
      <c r="W365" s="135">
        <v>0</v>
      </c>
      <c r="X365" s="110">
        <v>0</v>
      </c>
      <c r="Y365" s="135">
        <v>0</v>
      </c>
      <c r="Z365" s="110">
        <v>0</v>
      </c>
      <c r="AA365" s="135">
        <v>1</v>
      </c>
      <c r="AB365" s="110">
        <v>10</v>
      </c>
    </row>
    <row r="366" spans="2:28" x14ac:dyDescent="0.25">
      <c r="B366" s="130">
        <v>9381</v>
      </c>
      <c r="C366" s="109">
        <v>0</v>
      </c>
      <c r="D366" s="110">
        <v>0</v>
      </c>
      <c r="E366" s="135">
        <v>0</v>
      </c>
      <c r="F366" s="110">
        <v>0</v>
      </c>
      <c r="G366" s="135">
        <v>0</v>
      </c>
      <c r="H366" s="110">
        <v>0</v>
      </c>
      <c r="I366" s="135">
        <v>0</v>
      </c>
      <c r="J366" s="110">
        <v>0</v>
      </c>
      <c r="K366" s="135">
        <v>0</v>
      </c>
      <c r="L366" s="110">
        <v>0</v>
      </c>
      <c r="M366" s="135">
        <v>0</v>
      </c>
      <c r="N366" s="110">
        <v>0</v>
      </c>
      <c r="O366" s="135">
        <v>0</v>
      </c>
      <c r="P366" s="110">
        <v>0</v>
      </c>
      <c r="Q366" s="135">
        <v>1</v>
      </c>
      <c r="R366" s="110">
        <v>5</v>
      </c>
      <c r="S366" s="135">
        <v>0</v>
      </c>
      <c r="T366" s="110">
        <v>0</v>
      </c>
      <c r="U366" s="135">
        <v>0</v>
      </c>
      <c r="V366" s="110">
        <v>0</v>
      </c>
      <c r="W366" s="135">
        <v>0</v>
      </c>
      <c r="X366" s="110">
        <v>0</v>
      </c>
      <c r="Y366" s="135">
        <v>0</v>
      </c>
      <c r="Z366" s="110">
        <v>0</v>
      </c>
      <c r="AA366" s="135">
        <v>1</v>
      </c>
      <c r="AB366" s="110">
        <v>5</v>
      </c>
    </row>
    <row r="367" spans="2:28" ht="15.75" thickBot="1" x14ac:dyDescent="0.3">
      <c r="B367" s="133">
        <v>4858</v>
      </c>
      <c r="C367" s="109">
        <v>0</v>
      </c>
      <c r="D367" s="110">
        <v>0</v>
      </c>
      <c r="E367" s="135">
        <v>0</v>
      </c>
      <c r="F367" s="110">
        <v>0</v>
      </c>
      <c r="G367" s="135">
        <v>0</v>
      </c>
      <c r="H367" s="110">
        <v>0</v>
      </c>
      <c r="I367" s="135">
        <v>1</v>
      </c>
      <c r="J367" s="110">
        <v>1</v>
      </c>
      <c r="K367" s="135">
        <v>0</v>
      </c>
      <c r="L367" s="110">
        <v>0</v>
      </c>
      <c r="M367" s="135">
        <v>0</v>
      </c>
      <c r="N367" s="110">
        <v>0</v>
      </c>
      <c r="O367" s="135">
        <v>0</v>
      </c>
      <c r="P367" s="110">
        <v>0</v>
      </c>
      <c r="Q367" s="135">
        <v>0</v>
      </c>
      <c r="R367" s="110">
        <v>0</v>
      </c>
      <c r="S367" s="135">
        <v>0</v>
      </c>
      <c r="T367" s="110">
        <v>0</v>
      </c>
      <c r="U367" s="135">
        <v>0</v>
      </c>
      <c r="V367" s="110">
        <v>0</v>
      </c>
      <c r="W367" s="135">
        <v>0</v>
      </c>
      <c r="X367" s="110">
        <v>0</v>
      </c>
      <c r="Y367" s="135">
        <v>0</v>
      </c>
      <c r="Z367" s="110">
        <v>0</v>
      </c>
      <c r="AA367" s="135">
        <v>1</v>
      </c>
      <c r="AB367" s="110">
        <v>1</v>
      </c>
    </row>
    <row r="368" spans="2:28" ht="15.75" thickBot="1" x14ac:dyDescent="0.3">
      <c r="B368" s="121">
        <v>9382</v>
      </c>
      <c r="C368" s="109">
        <v>0</v>
      </c>
      <c r="D368" s="110">
        <v>0</v>
      </c>
      <c r="E368" s="135">
        <v>0</v>
      </c>
      <c r="F368" s="110">
        <v>0</v>
      </c>
      <c r="G368" s="135">
        <v>0</v>
      </c>
      <c r="H368" s="110">
        <v>0</v>
      </c>
      <c r="I368" s="135">
        <v>0</v>
      </c>
      <c r="J368" s="110">
        <v>0</v>
      </c>
      <c r="K368" s="135">
        <v>0</v>
      </c>
      <c r="L368" s="110">
        <v>0</v>
      </c>
      <c r="M368" s="135">
        <v>0</v>
      </c>
      <c r="N368" s="110">
        <v>0</v>
      </c>
      <c r="O368" s="135">
        <v>0</v>
      </c>
      <c r="P368" s="110">
        <v>0</v>
      </c>
      <c r="Q368" s="135">
        <v>0</v>
      </c>
      <c r="R368" s="110">
        <v>0</v>
      </c>
      <c r="S368" s="135">
        <v>0</v>
      </c>
      <c r="T368" s="110">
        <v>0</v>
      </c>
      <c r="U368" s="135">
        <v>1</v>
      </c>
      <c r="V368" s="110">
        <v>5</v>
      </c>
      <c r="W368" s="135">
        <v>0</v>
      </c>
      <c r="X368" s="110">
        <v>0</v>
      </c>
      <c r="Y368" s="135">
        <v>0</v>
      </c>
      <c r="Z368" s="110">
        <v>0</v>
      </c>
      <c r="AA368" s="135">
        <v>1</v>
      </c>
      <c r="AB368" s="110">
        <v>5</v>
      </c>
    </row>
    <row r="369" spans="2:28" x14ac:dyDescent="0.25">
      <c r="B369" s="78">
        <v>4861</v>
      </c>
      <c r="C369" s="109">
        <v>0</v>
      </c>
      <c r="D369" s="110">
        <v>0</v>
      </c>
      <c r="E369" s="135">
        <v>0</v>
      </c>
      <c r="F369" s="110">
        <v>0</v>
      </c>
      <c r="G369" s="135">
        <v>0</v>
      </c>
      <c r="H369" s="110">
        <v>0</v>
      </c>
      <c r="I369" s="135">
        <v>0</v>
      </c>
      <c r="J369" s="110">
        <v>0</v>
      </c>
      <c r="K369" s="135">
        <v>0</v>
      </c>
      <c r="L369" s="110">
        <v>0</v>
      </c>
      <c r="M369" s="135">
        <v>0</v>
      </c>
      <c r="N369" s="110">
        <v>0</v>
      </c>
      <c r="O369" s="135">
        <v>0</v>
      </c>
      <c r="P369" s="110">
        <v>0</v>
      </c>
      <c r="Q369" s="135">
        <v>0</v>
      </c>
      <c r="R369" s="110">
        <v>0</v>
      </c>
      <c r="S369" s="135">
        <v>1</v>
      </c>
      <c r="T369" s="110">
        <v>1</v>
      </c>
      <c r="U369" s="135">
        <v>0</v>
      </c>
      <c r="V369" s="110">
        <v>0</v>
      </c>
      <c r="W369" s="135">
        <v>0</v>
      </c>
      <c r="X369" s="110">
        <v>0</v>
      </c>
      <c r="Y369" s="135">
        <v>0</v>
      </c>
      <c r="Z369" s="110">
        <v>0</v>
      </c>
      <c r="AA369" s="135">
        <v>1</v>
      </c>
      <c r="AB369" s="110">
        <v>1</v>
      </c>
    </row>
    <row r="370" spans="2:28" ht="15.75" thickBot="1" x14ac:dyDescent="0.3">
      <c r="B370" s="80">
        <v>8006</v>
      </c>
      <c r="C370" s="109">
        <v>0</v>
      </c>
      <c r="D370" s="110">
        <v>0</v>
      </c>
      <c r="E370" s="135">
        <v>0</v>
      </c>
      <c r="F370" s="110">
        <v>0</v>
      </c>
      <c r="G370" s="135">
        <v>0</v>
      </c>
      <c r="H370" s="110">
        <v>0</v>
      </c>
      <c r="I370" s="135">
        <v>1</v>
      </c>
      <c r="J370" s="110">
        <v>1</v>
      </c>
      <c r="K370" s="135">
        <v>0</v>
      </c>
      <c r="L370" s="110">
        <v>0</v>
      </c>
      <c r="M370" s="135">
        <v>0</v>
      </c>
      <c r="N370" s="110">
        <v>0</v>
      </c>
      <c r="O370" s="135">
        <v>0</v>
      </c>
      <c r="P370" s="110">
        <v>0</v>
      </c>
      <c r="Q370" s="135">
        <v>0</v>
      </c>
      <c r="R370" s="110">
        <v>0</v>
      </c>
      <c r="S370" s="135">
        <v>0</v>
      </c>
      <c r="T370" s="110">
        <v>0</v>
      </c>
      <c r="U370" s="135">
        <v>0</v>
      </c>
      <c r="V370" s="110">
        <v>0</v>
      </c>
      <c r="W370" s="135">
        <v>0</v>
      </c>
      <c r="X370" s="110">
        <v>0</v>
      </c>
      <c r="Y370" s="135">
        <v>0</v>
      </c>
      <c r="Z370" s="110">
        <v>0</v>
      </c>
      <c r="AA370" s="135">
        <v>1</v>
      </c>
      <c r="AB370" s="110">
        <v>1</v>
      </c>
    </row>
    <row r="371" spans="2:28" ht="15.75" thickBot="1" x14ac:dyDescent="0.3">
      <c r="B371" s="121">
        <v>8798</v>
      </c>
      <c r="C371" s="109">
        <v>0</v>
      </c>
      <c r="D371" s="110">
        <v>0</v>
      </c>
      <c r="E371" s="135">
        <v>0</v>
      </c>
      <c r="F371" s="110">
        <v>0</v>
      </c>
      <c r="G371" s="135">
        <v>0</v>
      </c>
      <c r="H371" s="110">
        <v>0</v>
      </c>
      <c r="I371" s="135">
        <v>0</v>
      </c>
      <c r="J371" s="110">
        <v>0</v>
      </c>
      <c r="K371" s="135">
        <v>0</v>
      </c>
      <c r="L371" s="110">
        <v>0</v>
      </c>
      <c r="M371" s="135">
        <v>0</v>
      </c>
      <c r="N371" s="110">
        <v>0</v>
      </c>
      <c r="O371" s="135">
        <v>1</v>
      </c>
      <c r="P371" s="110">
        <v>20</v>
      </c>
      <c r="Q371" s="135">
        <v>0</v>
      </c>
      <c r="R371" s="110">
        <v>0</v>
      </c>
      <c r="S371" s="135">
        <v>0</v>
      </c>
      <c r="T371" s="110">
        <v>0</v>
      </c>
      <c r="U371" s="135">
        <v>0</v>
      </c>
      <c r="V371" s="110">
        <v>0</v>
      </c>
      <c r="W371" s="135">
        <v>0</v>
      </c>
      <c r="X371" s="110">
        <v>0</v>
      </c>
      <c r="Y371" s="135">
        <v>0</v>
      </c>
      <c r="Z371" s="110">
        <v>0</v>
      </c>
      <c r="AA371" s="135">
        <v>1</v>
      </c>
      <c r="AB371" s="110">
        <v>20</v>
      </c>
    </row>
    <row r="372" spans="2:28" x14ac:dyDescent="0.25">
      <c r="B372" s="129">
        <v>9524</v>
      </c>
      <c r="C372" s="109">
        <v>0</v>
      </c>
      <c r="D372" s="110">
        <v>0</v>
      </c>
      <c r="E372" s="135">
        <v>0</v>
      </c>
      <c r="F372" s="110">
        <v>0</v>
      </c>
      <c r="G372" s="135">
        <v>0</v>
      </c>
      <c r="H372" s="110">
        <v>0</v>
      </c>
      <c r="I372" s="135">
        <v>1</v>
      </c>
      <c r="J372" s="110">
        <v>60</v>
      </c>
      <c r="K372" s="135">
        <v>0</v>
      </c>
      <c r="L372" s="110">
        <v>0</v>
      </c>
      <c r="M372" s="135">
        <v>0</v>
      </c>
      <c r="N372" s="110">
        <v>0</v>
      </c>
      <c r="O372" s="135">
        <v>0</v>
      </c>
      <c r="P372" s="110">
        <v>0</v>
      </c>
      <c r="Q372" s="135">
        <v>0</v>
      </c>
      <c r="R372" s="110">
        <v>0</v>
      </c>
      <c r="S372" s="135">
        <v>0</v>
      </c>
      <c r="T372" s="110">
        <v>0</v>
      </c>
      <c r="U372" s="135">
        <v>0</v>
      </c>
      <c r="V372" s="110">
        <v>0</v>
      </c>
      <c r="W372" s="135">
        <v>0</v>
      </c>
      <c r="X372" s="110">
        <v>0</v>
      </c>
      <c r="Y372" s="135">
        <v>0</v>
      </c>
      <c r="Z372" s="110">
        <v>0</v>
      </c>
      <c r="AA372" s="135">
        <v>1</v>
      </c>
      <c r="AB372" s="110">
        <v>60</v>
      </c>
    </row>
    <row r="373" spans="2:28" x14ac:dyDescent="0.25">
      <c r="B373" s="130" t="s">
        <v>183</v>
      </c>
      <c r="C373" s="109">
        <v>0</v>
      </c>
      <c r="D373" s="110">
        <v>0</v>
      </c>
      <c r="E373" s="135">
        <v>0</v>
      </c>
      <c r="F373" s="110">
        <v>0</v>
      </c>
      <c r="G373" s="135">
        <v>1</v>
      </c>
      <c r="H373" s="110">
        <v>1</v>
      </c>
      <c r="I373" s="135">
        <v>0</v>
      </c>
      <c r="J373" s="110">
        <v>0</v>
      </c>
      <c r="K373" s="135">
        <v>0</v>
      </c>
      <c r="L373" s="110">
        <v>0</v>
      </c>
      <c r="M373" s="135">
        <v>0</v>
      </c>
      <c r="N373" s="110">
        <v>0</v>
      </c>
      <c r="O373" s="135">
        <v>0</v>
      </c>
      <c r="P373" s="110">
        <v>0</v>
      </c>
      <c r="Q373" s="135">
        <v>0</v>
      </c>
      <c r="R373" s="110">
        <v>0</v>
      </c>
      <c r="S373" s="135">
        <v>0</v>
      </c>
      <c r="T373" s="110">
        <v>0</v>
      </c>
      <c r="U373" s="135">
        <v>0</v>
      </c>
      <c r="V373" s="110">
        <v>0</v>
      </c>
      <c r="W373" s="135">
        <v>0</v>
      </c>
      <c r="X373" s="110">
        <v>0</v>
      </c>
      <c r="Y373" s="135">
        <v>0</v>
      </c>
      <c r="Z373" s="110">
        <v>0</v>
      </c>
      <c r="AA373" s="135">
        <v>1</v>
      </c>
      <c r="AB373" s="110">
        <v>1</v>
      </c>
    </row>
    <row r="374" spans="2:28" ht="15.75" thickBot="1" x14ac:dyDescent="0.3">
      <c r="B374" s="133">
        <v>9525</v>
      </c>
      <c r="C374" s="109">
        <v>0</v>
      </c>
      <c r="D374" s="110">
        <v>0</v>
      </c>
      <c r="E374" s="135">
        <v>0</v>
      </c>
      <c r="F374" s="110">
        <v>0</v>
      </c>
      <c r="G374" s="135">
        <v>0</v>
      </c>
      <c r="H374" s="110">
        <v>0</v>
      </c>
      <c r="I374" s="135">
        <v>1</v>
      </c>
      <c r="J374" s="110">
        <v>60</v>
      </c>
      <c r="K374" s="135">
        <v>0</v>
      </c>
      <c r="L374" s="110">
        <v>0</v>
      </c>
      <c r="M374" s="135">
        <v>0</v>
      </c>
      <c r="N374" s="110">
        <v>0</v>
      </c>
      <c r="O374" s="135">
        <v>0</v>
      </c>
      <c r="P374" s="110">
        <v>0</v>
      </c>
      <c r="Q374" s="135">
        <v>0</v>
      </c>
      <c r="R374" s="110">
        <v>0</v>
      </c>
      <c r="S374" s="135">
        <v>0</v>
      </c>
      <c r="T374" s="110">
        <v>0</v>
      </c>
      <c r="U374" s="135">
        <v>0</v>
      </c>
      <c r="V374" s="110">
        <v>0</v>
      </c>
      <c r="W374" s="135">
        <v>0</v>
      </c>
      <c r="X374" s="110">
        <v>0</v>
      </c>
      <c r="Y374" s="135">
        <v>0</v>
      </c>
      <c r="Z374" s="110">
        <v>0</v>
      </c>
      <c r="AA374" s="135">
        <v>1</v>
      </c>
      <c r="AB374" s="110">
        <v>60</v>
      </c>
    </row>
    <row r="375" spans="2:28" x14ac:dyDescent="0.25">
      <c r="B375" s="129">
        <v>8809</v>
      </c>
      <c r="C375" s="109">
        <v>0</v>
      </c>
      <c r="D375" s="110">
        <v>0</v>
      </c>
      <c r="E375" s="135">
        <v>0</v>
      </c>
      <c r="F375" s="110">
        <v>0</v>
      </c>
      <c r="G375" s="135">
        <v>0</v>
      </c>
      <c r="H375" s="110">
        <v>0</v>
      </c>
      <c r="I375" s="135">
        <v>1</v>
      </c>
      <c r="J375" s="110">
        <v>100</v>
      </c>
      <c r="K375" s="135">
        <v>0</v>
      </c>
      <c r="L375" s="110">
        <v>0</v>
      </c>
      <c r="M375" s="135">
        <v>0</v>
      </c>
      <c r="N375" s="110">
        <v>0</v>
      </c>
      <c r="O375" s="135">
        <v>0</v>
      </c>
      <c r="P375" s="110">
        <v>0</v>
      </c>
      <c r="Q375" s="135">
        <v>0</v>
      </c>
      <c r="R375" s="110">
        <v>0</v>
      </c>
      <c r="S375" s="135">
        <v>0</v>
      </c>
      <c r="T375" s="110">
        <v>0</v>
      </c>
      <c r="U375" s="135">
        <v>0</v>
      </c>
      <c r="V375" s="110">
        <v>0</v>
      </c>
      <c r="W375" s="135">
        <v>0</v>
      </c>
      <c r="X375" s="110">
        <v>0</v>
      </c>
      <c r="Y375" s="135">
        <v>0</v>
      </c>
      <c r="Z375" s="110">
        <v>0</v>
      </c>
      <c r="AA375" s="135">
        <v>1</v>
      </c>
      <c r="AB375" s="110">
        <v>100</v>
      </c>
    </row>
    <row r="376" spans="2:28" x14ac:dyDescent="0.25">
      <c r="B376" s="130">
        <v>4526</v>
      </c>
      <c r="C376" s="109">
        <v>0</v>
      </c>
      <c r="D376" s="110">
        <v>0</v>
      </c>
      <c r="E376" s="135">
        <v>0</v>
      </c>
      <c r="F376" s="110">
        <v>0</v>
      </c>
      <c r="G376" s="135">
        <v>0</v>
      </c>
      <c r="H376" s="110">
        <v>0</v>
      </c>
      <c r="I376" s="135">
        <v>1</v>
      </c>
      <c r="J376" s="110">
        <v>200</v>
      </c>
      <c r="K376" s="135">
        <v>0</v>
      </c>
      <c r="L376" s="110">
        <v>0</v>
      </c>
      <c r="M376" s="135">
        <v>0</v>
      </c>
      <c r="N376" s="110">
        <v>0</v>
      </c>
      <c r="O376" s="135">
        <v>0</v>
      </c>
      <c r="P376" s="110">
        <v>0</v>
      </c>
      <c r="Q376" s="135">
        <v>0</v>
      </c>
      <c r="R376" s="110">
        <v>0</v>
      </c>
      <c r="S376" s="135">
        <v>0</v>
      </c>
      <c r="T376" s="110">
        <v>0</v>
      </c>
      <c r="U376" s="135">
        <v>0</v>
      </c>
      <c r="V376" s="110">
        <v>0</v>
      </c>
      <c r="W376" s="135">
        <v>0</v>
      </c>
      <c r="X376" s="110">
        <v>0</v>
      </c>
      <c r="Y376" s="135">
        <v>0</v>
      </c>
      <c r="Z376" s="110">
        <v>0</v>
      </c>
      <c r="AA376" s="135">
        <v>1</v>
      </c>
      <c r="AB376" s="110">
        <v>200</v>
      </c>
    </row>
    <row r="377" spans="2:28" ht="15.75" thickBot="1" x14ac:dyDescent="0.3">
      <c r="B377" s="133">
        <v>4330</v>
      </c>
      <c r="C377" s="109">
        <v>0</v>
      </c>
      <c r="D377" s="110">
        <v>0</v>
      </c>
      <c r="E377" s="135">
        <v>0</v>
      </c>
      <c r="F377" s="110">
        <v>0</v>
      </c>
      <c r="G377" s="135">
        <v>1</v>
      </c>
      <c r="H377" s="110">
        <v>20</v>
      </c>
      <c r="I377" s="135">
        <v>0</v>
      </c>
      <c r="J377" s="110">
        <v>0</v>
      </c>
      <c r="K377" s="135">
        <v>0</v>
      </c>
      <c r="L377" s="110">
        <v>0</v>
      </c>
      <c r="M377" s="135">
        <v>0</v>
      </c>
      <c r="N377" s="110">
        <v>0</v>
      </c>
      <c r="O377" s="135">
        <v>0</v>
      </c>
      <c r="P377" s="110">
        <v>0</v>
      </c>
      <c r="Q377" s="135">
        <v>0</v>
      </c>
      <c r="R377" s="110">
        <v>0</v>
      </c>
      <c r="S377" s="135">
        <v>0</v>
      </c>
      <c r="T377" s="110">
        <v>0</v>
      </c>
      <c r="U377" s="135">
        <v>0</v>
      </c>
      <c r="V377" s="110">
        <v>0</v>
      </c>
      <c r="W377" s="135">
        <v>0</v>
      </c>
      <c r="X377" s="110">
        <v>0</v>
      </c>
      <c r="Y377" s="135">
        <v>0</v>
      </c>
      <c r="Z377" s="110">
        <v>0</v>
      </c>
      <c r="AA377" s="135">
        <v>1</v>
      </c>
      <c r="AB377" s="110">
        <v>20</v>
      </c>
    </row>
    <row r="378" spans="2:28" ht="15.75" thickBot="1" x14ac:dyDescent="0.3">
      <c r="B378" s="121">
        <v>9546</v>
      </c>
      <c r="C378" s="109">
        <v>0</v>
      </c>
      <c r="D378" s="110">
        <v>0</v>
      </c>
      <c r="E378" s="135">
        <v>0</v>
      </c>
      <c r="F378" s="110">
        <v>0</v>
      </c>
      <c r="G378" s="135">
        <v>0</v>
      </c>
      <c r="H378" s="110">
        <v>0</v>
      </c>
      <c r="I378" s="135">
        <v>0</v>
      </c>
      <c r="J378" s="110">
        <v>0</v>
      </c>
      <c r="K378" s="135">
        <v>1</v>
      </c>
      <c r="L378" s="110">
        <v>10</v>
      </c>
      <c r="M378" s="135">
        <v>0</v>
      </c>
      <c r="N378" s="110">
        <v>0</v>
      </c>
      <c r="O378" s="135">
        <v>0</v>
      </c>
      <c r="P378" s="110">
        <v>0</v>
      </c>
      <c r="Q378" s="135">
        <v>0</v>
      </c>
      <c r="R378" s="110">
        <v>0</v>
      </c>
      <c r="S378" s="135">
        <v>0</v>
      </c>
      <c r="T378" s="110">
        <v>0</v>
      </c>
      <c r="U378" s="135">
        <v>0</v>
      </c>
      <c r="V378" s="110">
        <v>0</v>
      </c>
      <c r="W378" s="135">
        <v>0</v>
      </c>
      <c r="X378" s="110">
        <v>0</v>
      </c>
      <c r="Y378" s="135">
        <v>0</v>
      </c>
      <c r="Z378" s="110">
        <v>0</v>
      </c>
      <c r="AA378" s="135">
        <v>1</v>
      </c>
      <c r="AB378" s="110">
        <v>10</v>
      </c>
    </row>
    <row r="379" spans="2:28" ht="15.75" thickBot="1" x14ac:dyDescent="0.3">
      <c r="B379" s="128">
        <v>11153</v>
      </c>
      <c r="C379" s="109">
        <v>0</v>
      </c>
      <c r="D379" s="110">
        <v>0</v>
      </c>
      <c r="E379" s="135">
        <v>0</v>
      </c>
      <c r="F379" s="110">
        <v>0</v>
      </c>
      <c r="G379" s="135">
        <v>0</v>
      </c>
      <c r="H379" s="110">
        <v>0</v>
      </c>
      <c r="I379" s="135">
        <v>0</v>
      </c>
      <c r="J379" s="110">
        <v>0</v>
      </c>
      <c r="K379" s="135">
        <v>0</v>
      </c>
      <c r="L379" s="110">
        <v>0</v>
      </c>
      <c r="M379" s="135">
        <v>0</v>
      </c>
      <c r="N379" s="110">
        <v>0</v>
      </c>
      <c r="O379" s="135">
        <v>0</v>
      </c>
      <c r="P379" s="110">
        <v>0</v>
      </c>
      <c r="Q379" s="135">
        <v>0</v>
      </c>
      <c r="R379" s="110">
        <v>0</v>
      </c>
      <c r="S379" s="135">
        <v>0</v>
      </c>
      <c r="T379" s="110">
        <v>0</v>
      </c>
      <c r="U379" s="135">
        <v>1</v>
      </c>
      <c r="V379" s="110">
        <v>5</v>
      </c>
      <c r="W379" s="135">
        <v>0</v>
      </c>
      <c r="X379" s="110">
        <v>0</v>
      </c>
      <c r="Y379" s="135">
        <v>0</v>
      </c>
      <c r="Z379" s="110">
        <v>0</v>
      </c>
      <c r="AA379" s="135">
        <v>1</v>
      </c>
      <c r="AB379" s="110">
        <v>5</v>
      </c>
    </row>
    <row r="380" spans="2:28" x14ac:dyDescent="0.25">
      <c r="B380" s="129">
        <v>9643</v>
      </c>
      <c r="C380" s="109">
        <v>0</v>
      </c>
      <c r="D380" s="110">
        <v>0</v>
      </c>
      <c r="E380" s="135">
        <v>0</v>
      </c>
      <c r="F380" s="110">
        <v>0</v>
      </c>
      <c r="G380" s="135">
        <v>0</v>
      </c>
      <c r="H380" s="110">
        <v>0</v>
      </c>
      <c r="I380" s="135">
        <v>1</v>
      </c>
      <c r="J380" s="110">
        <v>1</v>
      </c>
      <c r="K380" s="135">
        <v>0</v>
      </c>
      <c r="L380" s="110">
        <v>0</v>
      </c>
      <c r="M380" s="135">
        <v>0</v>
      </c>
      <c r="N380" s="110">
        <v>0</v>
      </c>
      <c r="O380" s="135">
        <v>0</v>
      </c>
      <c r="P380" s="110">
        <v>0</v>
      </c>
      <c r="Q380" s="135">
        <v>0</v>
      </c>
      <c r="R380" s="110">
        <v>0</v>
      </c>
      <c r="S380" s="135">
        <v>0</v>
      </c>
      <c r="T380" s="110">
        <v>0</v>
      </c>
      <c r="U380" s="135">
        <v>0</v>
      </c>
      <c r="V380" s="110">
        <v>0</v>
      </c>
      <c r="W380" s="135">
        <v>0</v>
      </c>
      <c r="X380" s="110">
        <v>0</v>
      </c>
      <c r="Y380" s="135">
        <v>0</v>
      </c>
      <c r="Z380" s="110">
        <v>0</v>
      </c>
      <c r="AA380" s="135">
        <v>1</v>
      </c>
      <c r="AB380" s="110">
        <v>1</v>
      </c>
    </row>
    <row r="381" spans="2:28" x14ac:dyDescent="0.25">
      <c r="B381" s="130">
        <v>10995</v>
      </c>
      <c r="C381" s="109">
        <v>0</v>
      </c>
      <c r="D381" s="110">
        <v>0</v>
      </c>
      <c r="E381" s="135">
        <v>0</v>
      </c>
      <c r="F381" s="110">
        <v>0</v>
      </c>
      <c r="G381" s="135">
        <v>0</v>
      </c>
      <c r="H381" s="110">
        <v>0</v>
      </c>
      <c r="I381" s="135">
        <v>0</v>
      </c>
      <c r="J381" s="110">
        <v>0</v>
      </c>
      <c r="K381" s="135">
        <v>0</v>
      </c>
      <c r="L381" s="110">
        <v>0</v>
      </c>
      <c r="M381" s="135">
        <v>0</v>
      </c>
      <c r="N381" s="110">
        <v>0</v>
      </c>
      <c r="O381" s="135">
        <v>0</v>
      </c>
      <c r="P381" s="110">
        <v>0</v>
      </c>
      <c r="Q381" s="135">
        <v>0</v>
      </c>
      <c r="R381" s="110">
        <v>0</v>
      </c>
      <c r="S381" s="135">
        <v>1</v>
      </c>
      <c r="T381" s="110">
        <v>2</v>
      </c>
      <c r="U381" s="135">
        <v>0</v>
      </c>
      <c r="V381" s="110">
        <v>0</v>
      </c>
      <c r="W381" s="135">
        <v>0</v>
      </c>
      <c r="X381" s="110">
        <v>0</v>
      </c>
      <c r="Y381" s="135">
        <v>0</v>
      </c>
      <c r="Z381" s="110">
        <v>0</v>
      </c>
      <c r="AA381" s="135">
        <v>1</v>
      </c>
      <c r="AB381" s="110">
        <v>2</v>
      </c>
    </row>
    <row r="382" spans="2:28" ht="15.75" thickBot="1" x14ac:dyDescent="0.3">
      <c r="B382" s="133">
        <v>9650</v>
      </c>
      <c r="C382" s="109">
        <v>0</v>
      </c>
      <c r="D382" s="110">
        <v>0</v>
      </c>
      <c r="E382" s="135">
        <v>0</v>
      </c>
      <c r="F382" s="110">
        <v>0</v>
      </c>
      <c r="G382" s="135">
        <v>0</v>
      </c>
      <c r="H382" s="110">
        <v>0</v>
      </c>
      <c r="I382" s="135">
        <v>0</v>
      </c>
      <c r="J382" s="110">
        <v>0</v>
      </c>
      <c r="K382" s="135">
        <v>0</v>
      </c>
      <c r="L382" s="110">
        <v>0</v>
      </c>
      <c r="M382" s="135">
        <v>0</v>
      </c>
      <c r="N382" s="110">
        <v>0</v>
      </c>
      <c r="O382" s="135">
        <v>0</v>
      </c>
      <c r="P382" s="110">
        <v>0</v>
      </c>
      <c r="Q382" s="135">
        <v>0</v>
      </c>
      <c r="R382" s="110">
        <v>0</v>
      </c>
      <c r="S382" s="135">
        <v>1</v>
      </c>
      <c r="T382" s="110">
        <v>10</v>
      </c>
      <c r="U382" s="135">
        <v>0</v>
      </c>
      <c r="V382" s="110">
        <v>0</v>
      </c>
      <c r="W382" s="135">
        <v>0</v>
      </c>
      <c r="X382" s="110">
        <v>0</v>
      </c>
      <c r="Y382" s="135">
        <v>0</v>
      </c>
      <c r="Z382" s="110">
        <v>0</v>
      </c>
      <c r="AA382" s="135">
        <v>1</v>
      </c>
      <c r="AB382" s="110">
        <v>10</v>
      </c>
    </row>
    <row r="383" spans="2:28" x14ac:dyDescent="0.25">
      <c r="B383" s="78" t="s">
        <v>15</v>
      </c>
      <c r="C383" s="109">
        <v>0</v>
      </c>
      <c r="D383" s="110">
        <v>0</v>
      </c>
      <c r="E383" s="135">
        <v>0</v>
      </c>
      <c r="F383" s="110">
        <v>0</v>
      </c>
      <c r="G383" s="135">
        <v>1</v>
      </c>
      <c r="H383" s="110">
        <v>1</v>
      </c>
      <c r="I383" s="135">
        <v>0</v>
      </c>
      <c r="J383" s="110">
        <v>0</v>
      </c>
      <c r="K383" s="135">
        <v>0</v>
      </c>
      <c r="L383" s="110">
        <v>0</v>
      </c>
      <c r="M383" s="135">
        <v>0</v>
      </c>
      <c r="N383" s="110">
        <v>0</v>
      </c>
      <c r="O383" s="135">
        <v>0</v>
      </c>
      <c r="P383" s="110">
        <v>0</v>
      </c>
      <c r="Q383" s="135">
        <v>0</v>
      </c>
      <c r="R383" s="110">
        <v>0</v>
      </c>
      <c r="S383" s="135">
        <v>0</v>
      </c>
      <c r="T383" s="110">
        <v>0</v>
      </c>
      <c r="U383" s="135">
        <v>0</v>
      </c>
      <c r="V383" s="110">
        <v>0</v>
      </c>
      <c r="W383" s="135">
        <v>0</v>
      </c>
      <c r="X383" s="110">
        <v>0</v>
      </c>
      <c r="Y383" s="135">
        <v>0</v>
      </c>
      <c r="Z383" s="110">
        <v>0</v>
      </c>
      <c r="AA383" s="135">
        <v>1</v>
      </c>
      <c r="AB383" s="110">
        <v>1</v>
      </c>
    </row>
    <row r="384" spans="2:28" x14ac:dyDescent="0.25">
      <c r="B384" s="132">
        <v>8009</v>
      </c>
      <c r="C384" s="109">
        <v>0</v>
      </c>
      <c r="D384" s="110">
        <v>0</v>
      </c>
      <c r="E384" s="135">
        <v>0</v>
      </c>
      <c r="F384" s="110">
        <v>0</v>
      </c>
      <c r="G384" s="135">
        <v>0</v>
      </c>
      <c r="H384" s="110">
        <v>0</v>
      </c>
      <c r="I384" s="135">
        <v>0</v>
      </c>
      <c r="J384" s="110">
        <v>0</v>
      </c>
      <c r="K384" s="135">
        <v>0</v>
      </c>
      <c r="L384" s="110">
        <v>0</v>
      </c>
      <c r="M384" s="135">
        <v>0</v>
      </c>
      <c r="N384" s="110">
        <v>0</v>
      </c>
      <c r="O384" s="135">
        <v>0</v>
      </c>
      <c r="P384" s="110">
        <v>0</v>
      </c>
      <c r="Q384" s="135">
        <v>0</v>
      </c>
      <c r="R384" s="110">
        <v>0</v>
      </c>
      <c r="S384" s="135">
        <v>0</v>
      </c>
      <c r="T384" s="110">
        <v>0</v>
      </c>
      <c r="U384" s="135">
        <v>1</v>
      </c>
      <c r="V384" s="110">
        <v>2</v>
      </c>
      <c r="W384" s="135">
        <v>0</v>
      </c>
      <c r="X384" s="110">
        <v>0</v>
      </c>
      <c r="Y384" s="135">
        <v>0</v>
      </c>
      <c r="Z384" s="110">
        <v>0</v>
      </c>
      <c r="AA384" s="135">
        <v>1</v>
      </c>
      <c r="AB384" s="110">
        <v>2</v>
      </c>
    </row>
    <row r="385" spans="2:28" x14ac:dyDescent="0.25">
      <c r="B385" s="131">
        <v>8207</v>
      </c>
      <c r="C385" s="109">
        <v>0</v>
      </c>
      <c r="D385" s="110">
        <v>0</v>
      </c>
      <c r="E385" s="135">
        <v>0</v>
      </c>
      <c r="F385" s="110">
        <v>0</v>
      </c>
      <c r="G385" s="135">
        <v>0</v>
      </c>
      <c r="H385" s="110">
        <v>0</v>
      </c>
      <c r="I385" s="135">
        <v>0</v>
      </c>
      <c r="J385" s="110">
        <v>0</v>
      </c>
      <c r="K385" s="135">
        <v>0</v>
      </c>
      <c r="L385" s="110">
        <v>0</v>
      </c>
      <c r="M385" s="135">
        <v>0</v>
      </c>
      <c r="N385" s="110">
        <v>0</v>
      </c>
      <c r="O385" s="135">
        <v>0</v>
      </c>
      <c r="P385" s="110">
        <v>0</v>
      </c>
      <c r="Q385" s="135">
        <v>0</v>
      </c>
      <c r="R385" s="110">
        <v>0</v>
      </c>
      <c r="S385" s="135">
        <v>0</v>
      </c>
      <c r="T385" s="110">
        <v>0</v>
      </c>
      <c r="U385" s="135">
        <v>1</v>
      </c>
      <c r="V385" s="110">
        <v>1</v>
      </c>
      <c r="W385" s="135">
        <v>0</v>
      </c>
      <c r="X385" s="110">
        <v>0</v>
      </c>
      <c r="Y385" s="135">
        <v>0</v>
      </c>
      <c r="Z385" s="110">
        <v>0</v>
      </c>
      <c r="AA385" s="135">
        <v>1</v>
      </c>
      <c r="AB385" s="110">
        <v>1</v>
      </c>
    </row>
    <row r="386" spans="2:28" x14ac:dyDescent="0.25">
      <c r="B386" s="132">
        <v>4562</v>
      </c>
      <c r="C386" s="109">
        <v>0</v>
      </c>
      <c r="D386" s="110">
        <v>0</v>
      </c>
      <c r="E386" s="135">
        <v>0</v>
      </c>
      <c r="F386" s="110">
        <v>0</v>
      </c>
      <c r="G386" s="135">
        <v>0</v>
      </c>
      <c r="H386" s="110">
        <v>0</v>
      </c>
      <c r="I386" s="135">
        <v>0</v>
      </c>
      <c r="J386" s="110">
        <v>0</v>
      </c>
      <c r="K386" s="135">
        <v>0</v>
      </c>
      <c r="L386" s="110">
        <v>0</v>
      </c>
      <c r="M386" s="135">
        <v>1</v>
      </c>
      <c r="N386" s="110">
        <v>5</v>
      </c>
      <c r="O386" s="135">
        <v>0</v>
      </c>
      <c r="P386" s="110">
        <v>0</v>
      </c>
      <c r="Q386" s="135">
        <v>0</v>
      </c>
      <c r="R386" s="110">
        <v>0</v>
      </c>
      <c r="S386" s="135">
        <v>0</v>
      </c>
      <c r="T386" s="110">
        <v>0</v>
      </c>
      <c r="U386" s="135">
        <v>0</v>
      </c>
      <c r="V386" s="110">
        <v>0</v>
      </c>
      <c r="W386" s="135">
        <v>0</v>
      </c>
      <c r="X386" s="110">
        <v>0</v>
      </c>
      <c r="Y386" s="135">
        <v>0</v>
      </c>
      <c r="Z386" s="110">
        <v>0</v>
      </c>
      <c r="AA386" s="135">
        <v>1</v>
      </c>
      <c r="AB386" s="110">
        <v>5</v>
      </c>
    </row>
    <row r="387" spans="2:28" ht="15.75" thickBot="1" x14ac:dyDescent="0.3">
      <c r="B387" s="133" t="s">
        <v>364</v>
      </c>
      <c r="C387" s="109">
        <v>0</v>
      </c>
      <c r="D387" s="110">
        <v>0</v>
      </c>
      <c r="E387" s="135">
        <v>0</v>
      </c>
      <c r="F387" s="110">
        <v>0</v>
      </c>
      <c r="G387" s="135">
        <v>0</v>
      </c>
      <c r="H387" s="110">
        <v>0</v>
      </c>
      <c r="I387" s="135">
        <v>0</v>
      </c>
      <c r="J387" s="110">
        <v>0</v>
      </c>
      <c r="K387" s="135">
        <v>1</v>
      </c>
      <c r="L387" s="110">
        <v>1</v>
      </c>
      <c r="M387" s="135">
        <v>0</v>
      </c>
      <c r="N387" s="110">
        <v>0</v>
      </c>
      <c r="O387" s="135">
        <v>0</v>
      </c>
      <c r="P387" s="110">
        <v>0</v>
      </c>
      <c r="Q387" s="135">
        <v>0</v>
      </c>
      <c r="R387" s="110">
        <v>0</v>
      </c>
      <c r="S387" s="135">
        <v>0</v>
      </c>
      <c r="T387" s="110">
        <v>0</v>
      </c>
      <c r="U387" s="135">
        <v>0</v>
      </c>
      <c r="V387" s="110">
        <v>0</v>
      </c>
      <c r="W387" s="135">
        <v>0</v>
      </c>
      <c r="X387" s="110">
        <v>0</v>
      </c>
      <c r="Y387" s="135">
        <v>0</v>
      </c>
      <c r="Z387" s="110">
        <v>0</v>
      </c>
      <c r="AA387" s="135">
        <v>1</v>
      </c>
      <c r="AB387" s="110">
        <v>1</v>
      </c>
    </row>
    <row r="388" spans="2:28" ht="15.75" thickBot="1" x14ac:dyDescent="0.3">
      <c r="B388" s="121">
        <v>9949</v>
      </c>
      <c r="C388" s="109">
        <v>0</v>
      </c>
      <c r="D388" s="110">
        <v>0</v>
      </c>
      <c r="E388" s="135">
        <v>0</v>
      </c>
      <c r="F388" s="110">
        <v>0</v>
      </c>
      <c r="G388" s="135">
        <v>0</v>
      </c>
      <c r="H388" s="110">
        <v>0</v>
      </c>
      <c r="I388" s="135">
        <v>0</v>
      </c>
      <c r="J388" s="110">
        <v>0</v>
      </c>
      <c r="K388" s="135">
        <v>0</v>
      </c>
      <c r="L388" s="110">
        <v>0</v>
      </c>
      <c r="M388" s="135">
        <v>0</v>
      </c>
      <c r="N388" s="110">
        <v>0</v>
      </c>
      <c r="O388" s="135">
        <v>1</v>
      </c>
      <c r="P388" s="110">
        <v>100</v>
      </c>
      <c r="Q388" s="135">
        <v>0</v>
      </c>
      <c r="R388" s="110">
        <v>0</v>
      </c>
      <c r="S388" s="135">
        <v>0</v>
      </c>
      <c r="T388" s="110">
        <v>0</v>
      </c>
      <c r="U388" s="135">
        <v>0</v>
      </c>
      <c r="V388" s="110">
        <v>0</v>
      </c>
      <c r="W388" s="135">
        <v>0</v>
      </c>
      <c r="X388" s="110">
        <v>0</v>
      </c>
      <c r="Y388" s="135">
        <v>0</v>
      </c>
      <c r="Z388" s="110">
        <v>0</v>
      </c>
      <c r="AA388" s="135">
        <v>1</v>
      </c>
      <c r="AB388" s="110">
        <v>100</v>
      </c>
    </row>
    <row r="389" spans="2:28" x14ac:dyDescent="0.25">
      <c r="B389" s="129">
        <v>5115</v>
      </c>
      <c r="C389" s="109">
        <v>0</v>
      </c>
      <c r="D389" s="110">
        <v>0</v>
      </c>
      <c r="E389" s="135">
        <v>0</v>
      </c>
      <c r="F389" s="110">
        <v>0</v>
      </c>
      <c r="G389" s="135">
        <v>0</v>
      </c>
      <c r="H389" s="110">
        <v>0</v>
      </c>
      <c r="I389" s="135">
        <v>0</v>
      </c>
      <c r="J389" s="110">
        <v>0</v>
      </c>
      <c r="K389" s="135">
        <v>0</v>
      </c>
      <c r="L389" s="110">
        <v>0</v>
      </c>
      <c r="M389" s="135">
        <v>0</v>
      </c>
      <c r="N389" s="110">
        <v>0</v>
      </c>
      <c r="O389" s="135">
        <v>1</v>
      </c>
      <c r="P389" s="110">
        <v>10</v>
      </c>
      <c r="Q389" s="135">
        <v>0</v>
      </c>
      <c r="R389" s="110">
        <v>0</v>
      </c>
      <c r="S389" s="135">
        <v>0</v>
      </c>
      <c r="T389" s="110">
        <v>0</v>
      </c>
      <c r="U389" s="135">
        <v>0</v>
      </c>
      <c r="V389" s="110">
        <v>0</v>
      </c>
      <c r="W389" s="135">
        <v>0</v>
      </c>
      <c r="X389" s="110">
        <v>0</v>
      </c>
      <c r="Y389" s="135">
        <v>0</v>
      </c>
      <c r="Z389" s="110">
        <v>0</v>
      </c>
      <c r="AA389" s="135">
        <v>1</v>
      </c>
      <c r="AB389" s="110">
        <v>10</v>
      </c>
    </row>
    <row r="390" spans="2:28" ht="15.75" thickBot="1" x14ac:dyDescent="0.3">
      <c r="B390" s="133">
        <v>4634</v>
      </c>
      <c r="C390" s="109">
        <v>0</v>
      </c>
      <c r="D390" s="110">
        <v>0</v>
      </c>
      <c r="E390" s="135">
        <v>0</v>
      </c>
      <c r="F390" s="110">
        <v>0</v>
      </c>
      <c r="G390" s="135">
        <v>0</v>
      </c>
      <c r="H390" s="110">
        <v>0</v>
      </c>
      <c r="I390" s="135">
        <v>1</v>
      </c>
      <c r="J390" s="110">
        <v>2</v>
      </c>
      <c r="K390" s="135">
        <v>0</v>
      </c>
      <c r="L390" s="110">
        <v>0</v>
      </c>
      <c r="M390" s="135">
        <v>0</v>
      </c>
      <c r="N390" s="110">
        <v>0</v>
      </c>
      <c r="O390" s="135">
        <v>0</v>
      </c>
      <c r="P390" s="110">
        <v>0</v>
      </c>
      <c r="Q390" s="135">
        <v>0</v>
      </c>
      <c r="R390" s="110">
        <v>0</v>
      </c>
      <c r="S390" s="135">
        <v>0</v>
      </c>
      <c r="T390" s="110">
        <v>0</v>
      </c>
      <c r="U390" s="135">
        <v>0</v>
      </c>
      <c r="V390" s="110">
        <v>0</v>
      </c>
      <c r="W390" s="135">
        <v>0</v>
      </c>
      <c r="X390" s="110">
        <v>0</v>
      </c>
      <c r="Y390" s="135">
        <v>0</v>
      </c>
      <c r="Z390" s="110">
        <v>0</v>
      </c>
      <c r="AA390" s="135">
        <v>1</v>
      </c>
      <c r="AB390" s="110">
        <v>2</v>
      </c>
    </row>
    <row r="391" spans="2:28" ht="15.75" thickBot="1" x14ac:dyDescent="0.3">
      <c r="B391" s="121" t="s">
        <v>367</v>
      </c>
      <c r="C391" s="109">
        <v>0</v>
      </c>
      <c r="D391" s="110">
        <v>0</v>
      </c>
      <c r="E391" s="135">
        <v>0</v>
      </c>
      <c r="F391" s="110">
        <v>0</v>
      </c>
      <c r="G391" s="135">
        <v>0</v>
      </c>
      <c r="H391" s="110">
        <v>0</v>
      </c>
      <c r="I391" s="135">
        <v>0</v>
      </c>
      <c r="J391" s="110">
        <v>0</v>
      </c>
      <c r="K391" s="135">
        <v>1</v>
      </c>
      <c r="L391" s="110">
        <v>2</v>
      </c>
      <c r="M391" s="135">
        <v>0</v>
      </c>
      <c r="N391" s="110">
        <v>0</v>
      </c>
      <c r="O391" s="135">
        <v>0</v>
      </c>
      <c r="P391" s="110">
        <v>0</v>
      </c>
      <c r="Q391" s="135">
        <v>0</v>
      </c>
      <c r="R391" s="110">
        <v>0</v>
      </c>
      <c r="S391" s="135">
        <v>0</v>
      </c>
      <c r="T391" s="110">
        <v>0</v>
      </c>
      <c r="U391" s="135">
        <v>0</v>
      </c>
      <c r="V391" s="110">
        <v>0</v>
      </c>
      <c r="W391" s="135">
        <v>0</v>
      </c>
      <c r="X391" s="110">
        <v>0</v>
      </c>
      <c r="Y391" s="135">
        <v>0</v>
      </c>
      <c r="Z391" s="110">
        <v>0</v>
      </c>
      <c r="AA391" s="135">
        <v>1</v>
      </c>
      <c r="AB391" s="110">
        <v>2</v>
      </c>
    </row>
    <row r="392" spans="2:28" ht="15.75" thickBot="1" x14ac:dyDescent="0.3">
      <c r="B392" s="121">
        <v>8014</v>
      </c>
      <c r="C392" s="109">
        <v>0</v>
      </c>
      <c r="D392" s="110">
        <v>0</v>
      </c>
      <c r="E392" s="135">
        <v>0</v>
      </c>
      <c r="F392" s="110">
        <v>0</v>
      </c>
      <c r="G392" s="135">
        <v>0</v>
      </c>
      <c r="H392" s="110">
        <v>0</v>
      </c>
      <c r="I392" s="135">
        <v>1</v>
      </c>
      <c r="J392" s="110">
        <v>1</v>
      </c>
      <c r="K392" s="135">
        <v>0</v>
      </c>
      <c r="L392" s="110">
        <v>0</v>
      </c>
      <c r="M392" s="135">
        <v>0</v>
      </c>
      <c r="N392" s="110">
        <v>0</v>
      </c>
      <c r="O392" s="135">
        <v>0</v>
      </c>
      <c r="P392" s="110">
        <v>0</v>
      </c>
      <c r="Q392" s="135">
        <v>0</v>
      </c>
      <c r="R392" s="110">
        <v>0</v>
      </c>
      <c r="S392" s="135">
        <v>0</v>
      </c>
      <c r="T392" s="110">
        <v>0</v>
      </c>
      <c r="U392" s="135">
        <v>0</v>
      </c>
      <c r="V392" s="110">
        <v>0</v>
      </c>
      <c r="W392" s="135">
        <v>0</v>
      </c>
      <c r="X392" s="110">
        <v>0</v>
      </c>
      <c r="Y392" s="135">
        <v>0</v>
      </c>
      <c r="Z392" s="110">
        <v>0</v>
      </c>
      <c r="AA392" s="135">
        <v>1</v>
      </c>
      <c r="AB392" s="110">
        <v>1</v>
      </c>
    </row>
    <row r="393" spans="2:28" ht="15.75" thickBot="1" x14ac:dyDescent="0.3">
      <c r="B393" s="121">
        <v>4787</v>
      </c>
      <c r="C393" s="109">
        <v>0</v>
      </c>
      <c r="D393" s="110">
        <v>0</v>
      </c>
      <c r="E393" s="135">
        <v>0</v>
      </c>
      <c r="F393" s="110">
        <v>0</v>
      </c>
      <c r="G393" s="135">
        <v>0</v>
      </c>
      <c r="H393" s="110">
        <v>0</v>
      </c>
      <c r="I393" s="135">
        <v>0</v>
      </c>
      <c r="J393" s="110">
        <v>0</v>
      </c>
      <c r="K393" s="135">
        <v>0</v>
      </c>
      <c r="L393" s="110">
        <v>0</v>
      </c>
      <c r="M393" s="135">
        <v>0</v>
      </c>
      <c r="N393" s="110">
        <v>0</v>
      </c>
      <c r="O393" s="135">
        <v>0</v>
      </c>
      <c r="P393" s="110">
        <v>0</v>
      </c>
      <c r="Q393" s="135">
        <v>0</v>
      </c>
      <c r="R393" s="110">
        <v>0</v>
      </c>
      <c r="S393" s="135">
        <v>0</v>
      </c>
      <c r="T393" s="110">
        <v>0</v>
      </c>
      <c r="U393" s="135">
        <v>1</v>
      </c>
      <c r="V393" s="110">
        <v>2</v>
      </c>
      <c r="W393" s="135">
        <v>0</v>
      </c>
      <c r="X393" s="110">
        <v>0</v>
      </c>
      <c r="Y393" s="135">
        <v>0</v>
      </c>
      <c r="Z393" s="110">
        <v>0</v>
      </c>
      <c r="AA393" s="135">
        <v>1</v>
      </c>
      <c r="AB393" s="110">
        <v>2</v>
      </c>
    </row>
    <row r="394" spans="2:28" ht="15.75" thickBot="1" x14ac:dyDescent="0.3">
      <c r="B394" s="121">
        <v>8015</v>
      </c>
      <c r="C394" s="109">
        <v>0</v>
      </c>
      <c r="D394" s="110">
        <v>0</v>
      </c>
      <c r="E394" s="135">
        <v>0</v>
      </c>
      <c r="F394" s="110">
        <v>0</v>
      </c>
      <c r="G394" s="135">
        <v>0</v>
      </c>
      <c r="H394" s="110">
        <v>0</v>
      </c>
      <c r="I394" s="135">
        <v>1</v>
      </c>
      <c r="J394" s="110">
        <v>2</v>
      </c>
      <c r="K394" s="135">
        <v>0</v>
      </c>
      <c r="L394" s="110">
        <v>0</v>
      </c>
      <c r="M394" s="135">
        <v>0</v>
      </c>
      <c r="N394" s="110">
        <v>0</v>
      </c>
      <c r="O394" s="135">
        <v>0</v>
      </c>
      <c r="P394" s="110">
        <v>0</v>
      </c>
      <c r="Q394" s="135">
        <v>0</v>
      </c>
      <c r="R394" s="110">
        <v>0</v>
      </c>
      <c r="S394" s="135">
        <v>0</v>
      </c>
      <c r="T394" s="110">
        <v>0</v>
      </c>
      <c r="U394" s="135">
        <v>0</v>
      </c>
      <c r="V394" s="110">
        <v>0</v>
      </c>
      <c r="W394" s="135">
        <v>0</v>
      </c>
      <c r="X394" s="110">
        <v>0</v>
      </c>
      <c r="Y394" s="135">
        <v>0</v>
      </c>
      <c r="Z394" s="110">
        <v>0</v>
      </c>
      <c r="AA394" s="135">
        <v>1</v>
      </c>
      <c r="AB394" s="110">
        <v>2</v>
      </c>
    </row>
    <row r="395" spans="2:28" x14ac:dyDescent="0.25">
      <c r="B395" s="129">
        <v>7441</v>
      </c>
      <c r="C395" s="109">
        <v>0</v>
      </c>
      <c r="D395" s="110">
        <v>0</v>
      </c>
      <c r="E395" s="135">
        <v>0</v>
      </c>
      <c r="F395" s="110">
        <v>0</v>
      </c>
      <c r="G395" s="135">
        <v>1</v>
      </c>
      <c r="H395" s="110">
        <v>9</v>
      </c>
      <c r="I395" s="135">
        <v>0</v>
      </c>
      <c r="J395" s="110">
        <v>0</v>
      </c>
      <c r="K395" s="135">
        <v>0</v>
      </c>
      <c r="L395" s="110">
        <v>0</v>
      </c>
      <c r="M395" s="135">
        <v>0</v>
      </c>
      <c r="N395" s="110">
        <v>0</v>
      </c>
      <c r="O395" s="135">
        <v>0</v>
      </c>
      <c r="P395" s="110">
        <v>0</v>
      </c>
      <c r="Q395" s="135">
        <v>0</v>
      </c>
      <c r="R395" s="110">
        <v>0</v>
      </c>
      <c r="S395" s="135">
        <v>0</v>
      </c>
      <c r="T395" s="110">
        <v>0</v>
      </c>
      <c r="U395" s="135">
        <v>0</v>
      </c>
      <c r="V395" s="110">
        <v>0</v>
      </c>
      <c r="W395" s="135">
        <v>0</v>
      </c>
      <c r="X395" s="110">
        <v>0</v>
      </c>
      <c r="Y395" s="135">
        <v>0</v>
      </c>
      <c r="Z395" s="110">
        <v>0</v>
      </c>
      <c r="AA395" s="135">
        <v>1</v>
      </c>
      <c r="AB395" s="110">
        <v>9</v>
      </c>
    </row>
    <row r="396" spans="2:28" x14ac:dyDescent="0.25">
      <c r="B396" s="130">
        <v>8052</v>
      </c>
      <c r="C396" s="109">
        <v>0</v>
      </c>
      <c r="D396" s="110">
        <v>0</v>
      </c>
      <c r="E396" s="135">
        <v>0</v>
      </c>
      <c r="F396" s="110">
        <v>0</v>
      </c>
      <c r="G396" s="135">
        <v>0</v>
      </c>
      <c r="H396" s="110">
        <v>0</v>
      </c>
      <c r="I396" s="135">
        <v>0</v>
      </c>
      <c r="J396" s="110">
        <v>0</v>
      </c>
      <c r="K396" s="135">
        <v>0</v>
      </c>
      <c r="L396" s="110">
        <v>0</v>
      </c>
      <c r="M396" s="135">
        <v>0</v>
      </c>
      <c r="N396" s="110">
        <v>0</v>
      </c>
      <c r="O396" s="135">
        <v>0</v>
      </c>
      <c r="P396" s="110">
        <v>0</v>
      </c>
      <c r="Q396" s="135">
        <v>0</v>
      </c>
      <c r="R396" s="110">
        <v>0</v>
      </c>
      <c r="S396" s="135">
        <v>1</v>
      </c>
      <c r="T396" s="110">
        <v>130</v>
      </c>
      <c r="U396" s="135">
        <v>0</v>
      </c>
      <c r="V396" s="110">
        <v>0</v>
      </c>
      <c r="W396" s="135">
        <v>0</v>
      </c>
      <c r="X396" s="110">
        <v>0</v>
      </c>
      <c r="Y396" s="135">
        <v>0</v>
      </c>
      <c r="Z396" s="110">
        <v>0</v>
      </c>
      <c r="AA396" s="135">
        <v>1</v>
      </c>
      <c r="AB396" s="110">
        <v>130</v>
      </c>
    </row>
    <row r="397" spans="2:28" ht="15.75" thickBot="1" x14ac:dyDescent="0.3">
      <c r="B397" s="133">
        <v>7681</v>
      </c>
      <c r="C397" s="109">
        <v>0</v>
      </c>
      <c r="D397" s="110">
        <v>0</v>
      </c>
      <c r="E397" s="135">
        <v>0</v>
      </c>
      <c r="F397" s="110">
        <v>0</v>
      </c>
      <c r="G397" s="135">
        <v>0</v>
      </c>
      <c r="H397" s="110">
        <v>0</v>
      </c>
      <c r="I397" s="135">
        <v>0</v>
      </c>
      <c r="J397" s="110">
        <v>0</v>
      </c>
      <c r="K397" s="135">
        <v>0</v>
      </c>
      <c r="L397" s="110">
        <v>0</v>
      </c>
      <c r="M397" s="135">
        <v>0</v>
      </c>
      <c r="N397" s="110">
        <v>0</v>
      </c>
      <c r="O397" s="135">
        <v>1</v>
      </c>
      <c r="P397" s="110">
        <v>12</v>
      </c>
      <c r="Q397" s="135">
        <v>0</v>
      </c>
      <c r="R397" s="110">
        <v>0</v>
      </c>
      <c r="S397" s="135">
        <v>0</v>
      </c>
      <c r="T397" s="110">
        <v>0</v>
      </c>
      <c r="U397" s="135">
        <v>0</v>
      </c>
      <c r="V397" s="110">
        <v>0</v>
      </c>
      <c r="W397" s="135">
        <v>0</v>
      </c>
      <c r="X397" s="110">
        <v>0</v>
      </c>
      <c r="Y397" s="135">
        <v>0</v>
      </c>
      <c r="Z397" s="110">
        <v>0</v>
      </c>
      <c r="AA397" s="135">
        <v>1</v>
      </c>
      <c r="AB397" s="110">
        <v>12</v>
      </c>
    </row>
    <row r="398" spans="2:28" ht="15.75" thickBot="1" x14ac:dyDescent="0.3">
      <c r="B398" s="121">
        <v>8054</v>
      </c>
      <c r="C398" s="109">
        <v>0</v>
      </c>
      <c r="D398" s="110">
        <v>0</v>
      </c>
      <c r="E398" s="135">
        <v>0</v>
      </c>
      <c r="F398" s="110">
        <v>0</v>
      </c>
      <c r="G398" s="135">
        <v>0</v>
      </c>
      <c r="H398" s="110">
        <v>0</v>
      </c>
      <c r="I398" s="135">
        <v>0</v>
      </c>
      <c r="J398" s="110">
        <v>0</v>
      </c>
      <c r="K398" s="135">
        <v>1</v>
      </c>
      <c r="L398" s="110">
        <v>5</v>
      </c>
      <c r="M398" s="135">
        <v>0</v>
      </c>
      <c r="N398" s="110">
        <v>0</v>
      </c>
      <c r="O398" s="135">
        <v>0</v>
      </c>
      <c r="P398" s="110">
        <v>0</v>
      </c>
      <c r="Q398" s="135">
        <v>0</v>
      </c>
      <c r="R398" s="110">
        <v>0</v>
      </c>
      <c r="S398" s="135">
        <v>0</v>
      </c>
      <c r="T398" s="110">
        <v>0</v>
      </c>
      <c r="U398" s="135">
        <v>0</v>
      </c>
      <c r="V398" s="110">
        <v>0</v>
      </c>
      <c r="W398" s="135">
        <v>0</v>
      </c>
      <c r="X398" s="110">
        <v>0</v>
      </c>
      <c r="Y398" s="135">
        <v>0</v>
      </c>
      <c r="Z398" s="110">
        <v>0</v>
      </c>
      <c r="AA398" s="135">
        <v>1</v>
      </c>
      <c r="AB398" s="110">
        <v>5</v>
      </c>
    </row>
    <row r="399" spans="2:28" x14ac:dyDescent="0.25">
      <c r="B399" s="129">
        <v>7895</v>
      </c>
      <c r="C399" s="109">
        <v>0</v>
      </c>
      <c r="D399" s="110">
        <v>0</v>
      </c>
      <c r="E399" s="135">
        <v>0</v>
      </c>
      <c r="F399" s="110">
        <v>0</v>
      </c>
      <c r="G399" s="135">
        <v>0</v>
      </c>
      <c r="H399" s="110">
        <v>0</v>
      </c>
      <c r="I399" s="135">
        <v>0</v>
      </c>
      <c r="J399" s="110">
        <v>0</v>
      </c>
      <c r="K399" s="135">
        <v>1</v>
      </c>
      <c r="L399" s="110">
        <v>678</v>
      </c>
      <c r="M399" s="135">
        <v>0</v>
      </c>
      <c r="N399" s="110">
        <v>0</v>
      </c>
      <c r="O399" s="135">
        <v>0</v>
      </c>
      <c r="P399" s="110">
        <v>0</v>
      </c>
      <c r="Q399" s="135">
        <v>0</v>
      </c>
      <c r="R399" s="110">
        <v>0</v>
      </c>
      <c r="S399" s="135">
        <v>0</v>
      </c>
      <c r="T399" s="110">
        <v>0</v>
      </c>
      <c r="U399" s="135">
        <v>0</v>
      </c>
      <c r="V399" s="110">
        <v>0</v>
      </c>
      <c r="W399" s="135">
        <v>0</v>
      </c>
      <c r="X399" s="110">
        <v>0</v>
      </c>
      <c r="Y399" s="135">
        <v>0</v>
      </c>
      <c r="Z399" s="110">
        <v>0</v>
      </c>
      <c r="AA399" s="135">
        <v>1</v>
      </c>
      <c r="AB399" s="110">
        <v>678</v>
      </c>
    </row>
    <row r="400" spans="2:28" ht="15.75" thickBot="1" x14ac:dyDescent="0.3">
      <c r="B400" s="133">
        <v>7087</v>
      </c>
      <c r="C400" s="109">
        <v>0</v>
      </c>
      <c r="D400" s="110">
        <v>0</v>
      </c>
      <c r="E400" s="135">
        <v>0</v>
      </c>
      <c r="F400" s="110">
        <v>0</v>
      </c>
      <c r="G400" s="135">
        <v>0</v>
      </c>
      <c r="H400" s="110">
        <v>0</v>
      </c>
      <c r="I400" s="135">
        <v>0</v>
      </c>
      <c r="J400" s="110">
        <v>0</v>
      </c>
      <c r="K400" s="135">
        <v>0</v>
      </c>
      <c r="L400" s="110">
        <v>0</v>
      </c>
      <c r="M400" s="135">
        <v>0</v>
      </c>
      <c r="N400" s="110">
        <v>0</v>
      </c>
      <c r="O400" s="135">
        <v>1</v>
      </c>
      <c r="P400" s="110">
        <v>20</v>
      </c>
      <c r="Q400" s="135">
        <v>0</v>
      </c>
      <c r="R400" s="110">
        <v>0</v>
      </c>
      <c r="S400" s="135">
        <v>0</v>
      </c>
      <c r="T400" s="110">
        <v>0</v>
      </c>
      <c r="U400" s="135">
        <v>0</v>
      </c>
      <c r="V400" s="110">
        <v>0</v>
      </c>
      <c r="W400" s="135">
        <v>0</v>
      </c>
      <c r="X400" s="110">
        <v>0</v>
      </c>
      <c r="Y400" s="135">
        <v>0</v>
      </c>
      <c r="Z400" s="110">
        <v>0</v>
      </c>
      <c r="AA400" s="135">
        <v>1</v>
      </c>
      <c r="AB400" s="110">
        <v>20</v>
      </c>
    </row>
    <row r="401" spans="2:28" ht="15.75" thickBot="1" x14ac:dyDescent="0.3">
      <c r="B401" s="121">
        <v>5123</v>
      </c>
      <c r="C401" s="109">
        <v>0</v>
      </c>
      <c r="D401" s="110">
        <v>0</v>
      </c>
      <c r="E401" s="135">
        <v>0</v>
      </c>
      <c r="F401" s="110">
        <v>0</v>
      </c>
      <c r="G401" s="135">
        <v>0</v>
      </c>
      <c r="H401" s="110">
        <v>0</v>
      </c>
      <c r="I401" s="135">
        <v>0</v>
      </c>
      <c r="J401" s="110">
        <v>0</v>
      </c>
      <c r="K401" s="135">
        <v>0</v>
      </c>
      <c r="L401" s="110">
        <v>0</v>
      </c>
      <c r="M401" s="135">
        <v>1</v>
      </c>
      <c r="N401" s="110">
        <v>4800</v>
      </c>
      <c r="O401" s="135">
        <v>0</v>
      </c>
      <c r="P401" s="110">
        <v>0</v>
      </c>
      <c r="Q401" s="135">
        <v>0</v>
      </c>
      <c r="R401" s="110">
        <v>0</v>
      </c>
      <c r="S401" s="135">
        <v>0</v>
      </c>
      <c r="T401" s="110">
        <v>0</v>
      </c>
      <c r="U401" s="135">
        <v>0</v>
      </c>
      <c r="V401" s="110">
        <v>0</v>
      </c>
      <c r="W401" s="135">
        <v>0</v>
      </c>
      <c r="X401" s="110">
        <v>0</v>
      </c>
      <c r="Y401" s="135">
        <v>0</v>
      </c>
      <c r="Z401" s="110">
        <v>0</v>
      </c>
      <c r="AA401" s="135">
        <v>1</v>
      </c>
      <c r="AB401" s="110">
        <v>4800</v>
      </c>
    </row>
    <row r="402" spans="2:28" ht="15.75" thickBot="1" x14ac:dyDescent="0.3">
      <c r="B402" s="121">
        <v>4900</v>
      </c>
      <c r="C402" s="109">
        <v>0</v>
      </c>
      <c r="D402" s="110">
        <v>0</v>
      </c>
      <c r="E402" s="135">
        <v>0</v>
      </c>
      <c r="F402" s="110">
        <v>0</v>
      </c>
      <c r="G402" s="135">
        <v>0</v>
      </c>
      <c r="H402" s="110">
        <v>0</v>
      </c>
      <c r="I402" s="135">
        <v>0</v>
      </c>
      <c r="J402" s="110">
        <v>0</v>
      </c>
      <c r="K402" s="135">
        <v>0</v>
      </c>
      <c r="L402" s="110">
        <v>0</v>
      </c>
      <c r="M402" s="135">
        <v>1</v>
      </c>
      <c r="N402" s="110">
        <v>2875</v>
      </c>
      <c r="O402" s="135">
        <v>0</v>
      </c>
      <c r="P402" s="110">
        <v>0</v>
      </c>
      <c r="Q402" s="135">
        <v>0</v>
      </c>
      <c r="R402" s="110">
        <v>0</v>
      </c>
      <c r="S402" s="135">
        <v>0</v>
      </c>
      <c r="T402" s="110">
        <v>0</v>
      </c>
      <c r="U402" s="135">
        <v>0</v>
      </c>
      <c r="V402" s="110">
        <v>0</v>
      </c>
      <c r="W402" s="135">
        <v>0</v>
      </c>
      <c r="X402" s="110">
        <v>0</v>
      </c>
      <c r="Y402" s="135">
        <v>0</v>
      </c>
      <c r="Z402" s="110">
        <v>0</v>
      </c>
      <c r="AA402" s="135">
        <v>1</v>
      </c>
      <c r="AB402" s="110">
        <v>2875</v>
      </c>
    </row>
    <row r="403" spans="2:28" ht="15.75" thickBot="1" x14ac:dyDescent="0.3">
      <c r="B403" s="121">
        <v>7933</v>
      </c>
      <c r="C403" s="109">
        <v>0</v>
      </c>
      <c r="D403" s="110">
        <v>0</v>
      </c>
      <c r="E403" s="135">
        <v>0</v>
      </c>
      <c r="F403" s="110">
        <v>0</v>
      </c>
      <c r="G403" s="135">
        <v>0</v>
      </c>
      <c r="H403" s="110">
        <v>0</v>
      </c>
      <c r="I403" s="135">
        <v>0</v>
      </c>
      <c r="J403" s="110">
        <v>0</v>
      </c>
      <c r="K403" s="135">
        <v>0</v>
      </c>
      <c r="L403" s="110">
        <v>0</v>
      </c>
      <c r="M403" s="135">
        <v>0</v>
      </c>
      <c r="N403" s="110">
        <v>0</v>
      </c>
      <c r="O403" s="135">
        <v>1</v>
      </c>
      <c r="P403" s="110">
        <v>100</v>
      </c>
      <c r="Q403" s="135">
        <v>0</v>
      </c>
      <c r="R403" s="110">
        <v>0</v>
      </c>
      <c r="S403" s="135">
        <v>0</v>
      </c>
      <c r="T403" s="110">
        <v>0</v>
      </c>
      <c r="U403" s="135">
        <v>0</v>
      </c>
      <c r="V403" s="110">
        <v>0</v>
      </c>
      <c r="W403" s="135">
        <v>0</v>
      </c>
      <c r="X403" s="110">
        <v>0</v>
      </c>
      <c r="Y403" s="135">
        <v>0</v>
      </c>
      <c r="Z403" s="110">
        <v>0</v>
      </c>
      <c r="AA403" s="135">
        <v>1</v>
      </c>
      <c r="AB403" s="110">
        <v>100</v>
      </c>
    </row>
    <row r="404" spans="2:28" x14ac:dyDescent="0.25">
      <c r="B404" s="129">
        <v>10360</v>
      </c>
      <c r="C404" s="109">
        <v>0</v>
      </c>
      <c r="D404" s="110">
        <v>0</v>
      </c>
      <c r="E404" s="135">
        <v>0</v>
      </c>
      <c r="F404" s="110">
        <v>0</v>
      </c>
      <c r="G404" s="135">
        <v>0</v>
      </c>
      <c r="H404" s="110">
        <v>0</v>
      </c>
      <c r="I404" s="135">
        <v>0</v>
      </c>
      <c r="J404" s="110">
        <v>0</v>
      </c>
      <c r="K404" s="135">
        <v>0</v>
      </c>
      <c r="L404" s="110">
        <v>0</v>
      </c>
      <c r="M404" s="135">
        <v>0</v>
      </c>
      <c r="N404" s="110">
        <v>0</v>
      </c>
      <c r="O404" s="135">
        <v>0</v>
      </c>
      <c r="P404" s="110">
        <v>0</v>
      </c>
      <c r="Q404" s="135">
        <v>1</v>
      </c>
      <c r="R404" s="110">
        <v>3</v>
      </c>
      <c r="S404" s="135">
        <v>0</v>
      </c>
      <c r="T404" s="110">
        <v>0</v>
      </c>
      <c r="U404" s="135">
        <v>0</v>
      </c>
      <c r="V404" s="110">
        <v>0</v>
      </c>
      <c r="W404" s="135">
        <v>0</v>
      </c>
      <c r="X404" s="110">
        <v>0</v>
      </c>
      <c r="Y404" s="135">
        <v>0</v>
      </c>
      <c r="Z404" s="110">
        <v>0</v>
      </c>
      <c r="AA404" s="135">
        <v>1</v>
      </c>
      <c r="AB404" s="110">
        <v>3</v>
      </c>
    </row>
    <row r="405" spans="2:28" ht="15.75" thickBot="1" x14ac:dyDescent="0.3">
      <c r="B405" s="133" t="s">
        <v>552</v>
      </c>
      <c r="C405" s="109">
        <v>0</v>
      </c>
      <c r="D405" s="110">
        <v>0</v>
      </c>
      <c r="E405" s="135">
        <v>0</v>
      </c>
      <c r="F405" s="110">
        <v>0</v>
      </c>
      <c r="G405" s="135">
        <v>0</v>
      </c>
      <c r="H405" s="110">
        <v>0</v>
      </c>
      <c r="I405" s="135">
        <v>0</v>
      </c>
      <c r="J405" s="110">
        <v>0</v>
      </c>
      <c r="K405" s="135">
        <v>0</v>
      </c>
      <c r="L405" s="110">
        <v>0</v>
      </c>
      <c r="M405" s="135">
        <v>0</v>
      </c>
      <c r="N405" s="110">
        <v>0</v>
      </c>
      <c r="O405" s="135">
        <v>0</v>
      </c>
      <c r="P405" s="110">
        <v>0</v>
      </c>
      <c r="Q405" s="135">
        <v>1</v>
      </c>
      <c r="R405" s="110">
        <v>2</v>
      </c>
      <c r="S405" s="135">
        <v>0</v>
      </c>
      <c r="T405" s="110">
        <v>0</v>
      </c>
      <c r="U405" s="135">
        <v>0</v>
      </c>
      <c r="V405" s="110">
        <v>0</v>
      </c>
      <c r="W405" s="135">
        <v>0</v>
      </c>
      <c r="X405" s="110">
        <v>0</v>
      </c>
      <c r="Y405" s="135">
        <v>0</v>
      </c>
      <c r="Z405" s="110">
        <v>0</v>
      </c>
      <c r="AA405" s="135">
        <v>1</v>
      </c>
      <c r="AB405" s="110">
        <v>2</v>
      </c>
    </row>
    <row r="406" spans="2:28" ht="15.75" thickBot="1" x14ac:dyDescent="0.3">
      <c r="B406" s="121">
        <v>10361</v>
      </c>
      <c r="C406" s="109">
        <v>0</v>
      </c>
      <c r="D406" s="110">
        <v>0</v>
      </c>
      <c r="E406" s="135">
        <v>0</v>
      </c>
      <c r="F406" s="110">
        <v>0</v>
      </c>
      <c r="G406" s="135">
        <v>0</v>
      </c>
      <c r="H406" s="110">
        <v>0</v>
      </c>
      <c r="I406" s="135">
        <v>0</v>
      </c>
      <c r="J406" s="110">
        <v>0</v>
      </c>
      <c r="K406" s="135">
        <v>0</v>
      </c>
      <c r="L406" s="110">
        <v>0</v>
      </c>
      <c r="M406" s="135">
        <v>0</v>
      </c>
      <c r="N406" s="110">
        <v>0</v>
      </c>
      <c r="O406" s="135">
        <v>0</v>
      </c>
      <c r="P406" s="110">
        <v>0</v>
      </c>
      <c r="Q406" s="135">
        <v>0</v>
      </c>
      <c r="R406" s="110">
        <v>0</v>
      </c>
      <c r="S406" s="135">
        <v>1</v>
      </c>
      <c r="T406" s="110">
        <v>100</v>
      </c>
      <c r="U406" s="135">
        <v>0</v>
      </c>
      <c r="V406" s="110">
        <v>0</v>
      </c>
      <c r="W406" s="135">
        <v>0</v>
      </c>
      <c r="X406" s="110">
        <v>0</v>
      </c>
      <c r="Y406" s="135">
        <v>0</v>
      </c>
      <c r="Z406" s="110">
        <v>0</v>
      </c>
      <c r="AA406" s="135">
        <v>1</v>
      </c>
      <c r="AB406" s="110">
        <v>100</v>
      </c>
    </row>
    <row r="407" spans="2:28" x14ac:dyDescent="0.25">
      <c r="B407" s="129">
        <v>8799</v>
      </c>
      <c r="C407" s="109">
        <v>0</v>
      </c>
      <c r="D407" s="110">
        <v>0</v>
      </c>
      <c r="E407" s="135">
        <v>0</v>
      </c>
      <c r="F407" s="110">
        <v>0</v>
      </c>
      <c r="G407" s="135">
        <v>0</v>
      </c>
      <c r="H407" s="110">
        <v>0</v>
      </c>
      <c r="I407" s="135">
        <v>0</v>
      </c>
      <c r="J407" s="110">
        <v>0</v>
      </c>
      <c r="K407" s="135">
        <v>0</v>
      </c>
      <c r="L407" s="110">
        <v>0</v>
      </c>
      <c r="M407" s="135">
        <v>0</v>
      </c>
      <c r="N407" s="110">
        <v>0</v>
      </c>
      <c r="O407" s="135">
        <v>0</v>
      </c>
      <c r="P407" s="110">
        <v>0</v>
      </c>
      <c r="Q407" s="135">
        <v>1</v>
      </c>
      <c r="R407" s="110">
        <v>1</v>
      </c>
      <c r="S407" s="135">
        <v>0</v>
      </c>
      <c r="T407" s="110">
        <v>0</v>
      </c>
      <c r="U407" s="135">
        <v>0</v>
      </c>
      <c r="V407" s="110">
        <v>0</v>
      </c>
      <c r="W407" s="135">
        <v>0</v>
      </c>
      <c r="X407" s="110">
        <v>0</v>
      </c>
      <c r="Y407" s="135">
        <v>0</v>
      </c>
      <c r="Z407" s="110">
        <v>0</v>
      </c>
      <c r="AA407" s="135">
        <v>1</v>
      </c>
      <c r="AB407" s="110">
        <v>1</v>
      </c>
    </row>
    <row r="408" spans="2:28" ht="15.75" thickBot="1" x14ac:dyDescent="0.3">
      <c r="B408" s="133">
        <v>7091</v>
      </c>
      <c r="C408" s="109">
        <v>0</v>
      </c>
      <c r="D408" s="110">
        <v>0</v>
      </c>
      <c r="E408" s="135">
        <v>0</v>
      </c>
      <c r="F408" s="110">
        <v>0</v>
      </c>
      <c r="G408" s="135">
        <v>0</v>
      </c>
      <c r="H408" s="110">
        <v>0</v>
      </c>
      <c r="I408" s="135">
        <v>0</v>
      </c>
      <c r="J408" s="110">
        <v>0</v>
      </c>
      <c r="K408" s="135">
        <v>0</v>
      </c>
      <c r="L408" s="110">
        <v>0</v>
      </c>
      <c r="M408" s="135">
        <v>0</v>
      </c>
      <c r="N408" s="110">
        <v>0</v>
      </c>
      <c r="O408" s="135">
        <v>1</v>
      </c>
      <c r="P408" s="110">
        <v>20</v>
      </c>
      <c r="Q408" s="135">
        <v>0</v>
      </c>
      <c r="R408" s="110">
        <v>0</v>
      </c>
      <c r="S408" s="135">
        <v>0</v>
      </c>
      <c r="T408" s="110">
        <v>0</v>
      </c>
      <c r="U408" s="135">
        <v>0</v>
      </c>
      <c r="V408" s="110">
        <v>0</v>
      </c>
      <c r="W408" s="135">
        <v>0</v>
      </c>
      <c r="X408" s="110">
        <v>0</v>
      </c>
      <c r="Y408" s="135">
        <v>0</v>
      </c>
      <c r="Z408" s="110">
        <v>0</v>
      </c>
      <c r="AA408" s="135">
        <v>1</v>
      </c>
      <c r="AB408" s="110">
        <v>20</v>
      </c>
    </row>
    <row r="409" spans="2:28" ht="15.75" thickBot="1" x14ac:dyDescent="0.3">
      <c r="B409" s="121" t="s">
        <v>386</v>
      </c>
      <c r="C409" s="109">
        <v>0</v>
      </c>
      <c r="D409" s="110">
        <v>0</v>
      </c>
      <c r="E409" s="135">
        <v>0</v>
      </c>
      <c r="F409" s="110">
        <v>0</v>
      </c>
      <c r="G409" s="135">
        <v>0</v>
      </c>
      <c r="H409" s="110">
        <v>0</v>
      </c>
      <c r="I409" s="135">
        <v>0</v>
      </c>
      <c r="J409" s="110">
        <v>0</v>
      </c>
      <c r="K409" s="135">
        <v>0</v>
      </c>
      <c r="L409" s="110">
        <v>0</v>
      </c>
      <c r="M409" s="135">
        <v>0</v>
      </c>
      <c r="N409" s="110">
        <v>0</v>
      </c>
      <c r="O409" s="135">
        <v>0</v>
      </c>
      <c r="P409" s="110">
        <v>0</v>
      </c>
      <c r="Q409" s="135">
        <v>0</v>
      </c>
      <c r="R409" s="110">
        <v>0</v>
      </c>
      <c r="S409" s="135">
        <v>0</v>
      </c>
      <c r="T409" s="110">
        <v>0</v>
      </c>
      <c r="U409" s="135">
        <v>1</v>
      </c>
      <c r="V409" s="110">
        <v>1</v>
      </c>
      <c r="W409" s="135">
        <v>0</v>
      </c>
      <c r="X409" s="110">
        <v>0</v>
      </c>
      <c r="Y409" s="135">
        <v>0</v>
      </c>
      <c r="Z409" s="110">
        <v>0</v>
      </c>
      <c r="AA409" s="135">
        <v>1</v>
      </c>
      <c r="AB409" s="110">
        <v>1</v>
      </c>
    </row>
    <row r="410" spans="2:28" ht="15.75" thickBot="1" x14ac:dyDescent="0.3">
      <c r="B410" s="121">
        <v>7093</v>
      </c>
      <c r="C410" s="109">
        <v>0</v>
      </c>
      <c r="D410" s="110">
        <v>0</v>
      </c>
      <c r="E410" s="135">
        <v>0</v>
      </c>
      <c r="F410" s="110">
        <v>0</v>
      </c>
      <c r="G410" s="135">
        <v>0</v>
      </c>
      <c r="H410" s="110">
        <v>0</v>
      </c>
      <c r="I410" s="135">
        <v>0</v>
      </c>
      <c r="J410" s="110">
        <v>0</v>
      </c>
      <c r="K410" s="135">
        <v>0</v>
      </c>
      <c r="L410" s="110">
        <v>0</v>
      </c>
      <c r="M410" s="135">
        <v>0</v>
      </c>
      <c r="N410" s="110">
        <v>0</v>
      </c>
      <c r="O410" s="135">
        <v>0</v>
      </c>
      <c r="P410" s="110">
        <v>0</v>
      </c>
      <c r="Q410" s="135">
        <v>1</v>
      </c>
      <c r="R410" s="110">
        <v>10</v>
      </c>
      <c r="S410" s="135">
        <v>0</v>
      </c>
      <c r="T410" s="110">
        <v>0</v>
      </c>
      <c r="U410" s="135">
        <v>0</v>
      </c>
      <c r="V410" s="110">
        <v>0</v>
      </c>
      <c r="W410" s="135">
        <v>0</v>
      </c>
      <c r="X410" s="110">
        <v>0</v>
      </c>
      <c r="Y410" s="135">
        <v>0</v>
      </c>
      <c r="Z410" s="110">
        <v>0</v>
      </c>
      <c r="AA410" s="135">
        <v>1</v>
      </c>
      <c r="AB410" s="110">
        <v>10</v>
      </c>
    </row>
    <row r="411" spans="2:28" x14ac:dyDescent="0.25">
      <c r="B411" s="129" t="s">
        <v>515</v>
      </c>
      <c r="C411" s="109">
        <v>0</v>
      </c>
      <c r="D411" s="110">
        <v>0</v>
      </c>
      <c r="E411" s="135">
        <v>0</v>
      </c>
      <c r="F411" s="110">
        <v>0</v>
      </c>
      <c r="G411" s="135">
        <v>0</v>
      </c>
      <c r="H411" s="110">
        <v>0</v>
      </c>
      <c r="I411" s="135">
        <v>0</v>
      </c>
      <c r="J411" s="110">
        <v>0</v>
      </c>
      <c r="K411" s="135">
        <v>0</v>
      </c>
      <c r="L411" s="110">
        <v>0</v>
      </c>
      <c r="M411" s="135">
        <v>1</v>
      </c>
      <c r="N411" s="110">
        <v>119</v>
      </c>
      <c r="O411" s="135">
        <v>0</v>
      </c>
      <c r="P411" s="110">
        <v>0</v>
      </c>
      <c r="Q411" s="135">
        <v>0</v>
      </c>
      <c r="R411" s="110">
        <v>0</v>
      </c>
      <c r="S411" s="135">
        <v>0</v>
      </c>
      <c r="T411" s="110">
        <v>0</v>
      </c>
      <c r="U411" s="135">
        <v>0</v>
      </c>
      <c r="V411" s="110">
        <v>0</v>
      </c>
      <c r="W411" s="135">
        <v>0</v>
      </c>
      <c r="X411" s="110">
        <v>0</v>
      </c>
      <c r="Y411" s="135">
        <v>0</v>
      </c>
      <c r="Z411" s="110">
        <v>0</v>
      </c>
      <c r="AA411" s="135">
        <v>1</v>
      </c>
      <c r="AB411" s="110">
        <v>119</v>
      </c>
    </row>
    <row r="412" spans="2:28" ht="15.75" thickBot="1" x14ac:dyDescent="0.3">
      <c r="B412" s="133">
        <v>4350</v>
      </c>
      <c r="C412" s="109">
        <v>0</v>
      </c>
      <c r="D412" s="110">
        <v>0</v>
      </c>
      <c r="E412" s="135">
        <v>0</v>
      </c>
      <c r="F412" s="110">
        <v>0</v>
      </c>
      <c r="G412" s="135">
        <v>0</v>
      </c>
      <c r="H412" s="110">
        <v>0</v>
      </c>
      <c r="I412" s="135">
        <v>0</v>
      </c>
      <c r="J412" s="110">
        <v>0</v>
      </c>
      <c r="K412" s="135">
        <v>0</v>
      </c>
      <c r="L412" s="110">
        <v>0</v>
      </c>
      <c r="M412" s="135">
        <v>1</v>
      </c>
      <c r="N412" s="110">
        <v>12</v>
      </c>
      <c r="O412" s="135">
        <v>0</v>
      </c>
      <c r="P412" s="110">
        <v>0</v>
      </c>
      <c r="Q412" s="135">
        <v>0</v>
      </c>
      <c r="R412" s="110">
        <v>0</v>
      </c>
      <c r="S412" s="135">
        <v>0</v>
      </c>
      <c r="T412" s="110">
        <v>0</v>
      </c>
      <c r="U412" s="135">
        <v>0</v>
      </c>
      <c r="V412" s="110">
        <v>0</v>
      </c>
      <c r="W412" s="135">
        <v>0</v>
      </c>
      <c r="X412" s="110">
        <v>0</v>
      </c>
      <c r="Y412" s="135">
        <v>0</v>
      </c>
      <c r="Z412" s="110">
        <v>0</v>
      </c>
      <c r="AA412" s="135">
        <v>1</v>
      </c>
      <c r="AB412" s="110">
        <v>12</v>
      </c>
    </row>
    <row r="413" spans="2:28" ht="15.75" thickBot="1" x14ac:dyDescent="0.3">
      <c r="B413" s="128">
        <v>11100</v>
      </c>
      <c r="C413" s="109">
        <v>0</v>
      </c>
      <c r="D413" s="110">
        <v>0</v>
      </c>
      <c r="E413" s="135">
        <v>0</v>
      </c>
      <c r="F413" s="110">
        <v>0</v>
      </c>
      <c r="G413" s="135">
        <v>0</v>
      </c>
      <c r="H413" s="110">
        <v>0</v>
      </c>
      <c r="I413" s="135">
        <v>0</v>
      </c>
      <c r="J413" s="110">
        <v>0</v>
      </c>
      <c r="K413" s="135">
        <v>0</v>
      </c>
      <c r="L413" s="110">
        <v>0</v>
      </c>
      <c r="M413" s="135">
        <v>0</v>
      </c>
      <c r="N413" s="110">
        <v>0</v>
      </c>
      <c r="O413" s="135">
        <v>0</v>
      </c>
      <c r="P413" s="110">
        <v>0</v>
      </c>
      <c r="Q413" s="135">
        <v>0</v>
      </c>
      <c r="R413" s="110">
        <v>0</v>
      </c>
      <c r="S413" s="135">
        <v>0</v>
      </c>
      <c r="T413" s="110">
        <v>0</v>
      </c>
      <c r="U413" s="135">
        <v>1</v>
      </c>
      <c r="V413" s="110">
        <v>30</v>
      </c>
      <c r="W413" s="135">
        <v>0</v>
      </c>
      <c r="X413" s="110">
        <v>0</v>
      </c>
      <c r="Y413" s="135">
        <v>0</v>
      </c>
      <c r="Z413" s="110">
        <v>0</v>
      </c>
      <c r="AA413" s="135">
        <v>1</v>
      </c>
      <c r="AB413" s="110">
        <v>30</v>
      </c>
    </row>
    <row r="414" spans="2:28" ht="15.75" thickBot="1" x14ac:dyDescent="0.3">
      <c r="B414" s="121">
        <v>10712</v>
      </c>
      <c r="C414" s="109">
        <v>0</v>
      </c>
      <c r="D414" s="110">
        <v>0</v>
      </c>
      <c r="E414" s="135">
        <v>0</v>
      </c>
      <c r="F414" s="110">
        <v>0</v>
      </c>
      <c r="G414" s="135">
        <v>0</v>
      </c>
      <c r="H414" s="110">
        <v>0</v>
      </c>
      <c r="I414" s="135">
        <v>0</v>
      </c>
      <c r="J414" s="110">
        <v>0</v>
      </c>
      <c r="K414" s="135">
        <v>0</v>
      </c>
      <c r="L414" s="110">
        <v>0</v>
      </c>
      <c r="M414" s="135">
        <v>1</v>
      </c>
      <c r="N414" s="110">
        <v>18</v>
      </c>
      <c r="O414" s="135">
        <v>0</v>
      </c>
      <c r="P414" s="110">
        <v>0</v>
      </c>
      <c r="Q414" s="135">
        <v>0</v>
      </c>
      <c r="R414" s="110">
        <v>0</v>
      </c>
      <c r="S414" s="135">
        <v>0</v>
      </c>
      <c r="T414" s="110">
        <v>0</v>
      </c>
      <c r="U414" s="135">
        <v>0</v>
      </c>
      <c r="V414" s="110">
        <v>0</v>
      </c>
      <c r="W414" s="135">
        <v>0</v>
      </c>
      <c r="X414" s="110">
        <v>0</v>
      </c>
      <c r="Y414" s="135">
        <v>0</v>
      </c>
      <c r="Z414" s="110">
        <v>0</v>
      </c>
      <c r="AA414" s="135">
        <v>1</v>
      </c>
      <c r="AB414" s="110">
        <v>18</v>
      </c>
    </row>
    <row r="415" spans="2:28" ht="15.75" thickBot="1" x14ac:dyDescent="0.3">
      <c r="B415" s="128">
        <v>8232</v>
      </c>
      <c r="C415" s="109">
        <v>0</v>
      </c>
      <c r="D415" s="110">
        <v>0</v>
      </c>
      <c r="E415" s="135">
        <v>0</v>
      </c>
      <c r="F415" s="110">
        <v>0</v>
      </c>
      <c r="G415" s="135">
        <v>0</v>
      </c>
      <c r="H415" s="110">
        <v>0</v>
      </c>
      <c r="I415" s="135">
        <v>0</v>
      </c>
      <c r="J415" s="110">
        <v>0</v>
      </c>
      <c r="K415" s="135">
        <v>0</v>
      </c>
      <c r="L415" s="110">
        <v>0</v>
      </c>
      <c r="M415" s="135">
        <v>0</v>
      </c>
      <c r="N415" s="110">
        <v>0</v>
      </c>
      <c r="O415" s="135">
        <v>0</v>
      </c>
      <c r="P415" s="110">
        <v>0</v>
      </c>
      <c r="Q415" s="135">
        <v>0</v>
      </c>
      <c r="R415" s="110">
        <v>0</v>
      </c>
      <c r="S415" s="135">
        <v>0</v>
      </c>
      <c r="T415" s="110">
        <v>0</v>
      </c>
      <c r="U415" s="135">
        <v>1</v>
      </c>
      <c r="V415" s="110">
        <v>9</v>
      </c>
      <c r="W415" s="135">
        <v>0</v>
      </c>
      <c r="X415" s="110">
        <v>0</v>
      </c>
      <c r="Y415" s="135">
        <v>0</v>
      </c>
      <c r="Z415" s="110">
        <v>0</v>
      </c>
      <c r="AA415" s="135">
        <v>1</v>
      </c>
      <c r="AB415" s="110">
        <v>9</v>
      </c>
    </row>
    <row r="416" spans="2:28" ht="15.75" thickBot="1" x14ac:dyDescent="0.3">
      <c r="B416" s="121">
        <v>10742</v>
      </c>
      <c r="C416" s="109">
        <v>0</v>
      </c>
      <c r="D416" s="110">
        <v>0</v>
      </c>
      <c r="E416" s="135">
        <v>0</v>
      </c>
      <c r="F416" s="110">
        <v>0</v>
      </c>
      <c r="G416" s="135">
        <v>0</v>
      </c>
      <c r="H416" s="110">
        <v>0</v>
      </c>
      <c r="I416" s="135">
        <v>0</v>
      </c>
      <c r="J416" s="110">
        <v>0</v>
      </c>
      <c r="K416" s="135">
        <v>0</v>
      </c>
      <c r="L416" s="110">
        <v>0</v>
      </c>
      <c r="M416" s="135">
        <v>0</v>
      </c>
      <c r="N416" s="110">
        <v>0</v>
      </c>
      <c r="O416" s="135">
        <v>0</v>
      </c>
      <c r="P416" s="110">
        <v>0</v>
      </c>
      <c r="Q416" s="135">
        <v>1</v>
      </c>
      <c r="R416" s="110">
        <v>6</v>
      </c>
      <c r="S416" s="135">
        <v>0</v>
      </c>
      <c r="T416" s="110">
        <v>0</v>
      </c>
      <c r="U416" s="135">
        <v>0</v>
      </c>
      <c r="V416" s="110">
        <v>0</v>
      </c>
      <c r="W416" s="135">
        <v>0</v>
      </c>
      <c r="X416" s="110">
        <v>0</v>
      </c>
      <c r="Y416" s="135">
        <v>0</v>
      </c>
      <c r="Z416" s="110">
        <v>0</v>
      </c>
      <c r="AA416" s="135">
        <v>1</v>
      </c>
      <c r="AB416" s="110">
        <v>6</v>
      </c>
    </row>
    <row r="417" spans="2:28" x14ac:dyDescent="0.25">
      <c r="B417" s="129">
        <v>7956</v>
      </c>
      <c r="C417" s="109">
        <v>0</v>
      </c>
      <c r="D417" s="110">
        <v>0</v>
      </c>
      <c r="E417" s="135">
        <v>0</v>
      </c>
      <c r="F417" s="110">
        <v>0</v>
      </c>
      <c r="G417" s="135">
        <v>0</v>
      </c>
      <c r="H417" s="110">
        <v>0</v>
      </c>
      <c r="I417" s="135">
        <v>0</v>
      </c>
      <c r="J417" s="110">
        <v>0</v>
      </c>
      <c r="K417" s="135">
        <v>1</v>
      </c>
      <c r="L417" s="110">
        <v>2</v>
      </c>
      <c r="M417" s="135">
        <v>0</v>
      </c>
      <c r="N417" s="110">
        <v>0</v>
      </c>
      <c r="O417" s="135">
        <v>0</v>
      </c>
      <c r="P417" s="110">
        <v>0</v>
      </c>
      <c r="Q417" s="135">
        <v>0</v>
      </c>
      <c r="R417" s="110">
        <v>0</v>
      </c>
      <c r="S417" s="135">
        <v>0</v>
      </c>
      <c r="T417" s="110">
        <v>0</v>
      </c>
      <c r="U417" s="135">
        <v>0</v>
      </c>
      <c r="V417" s="110">
        <v>0</v>
      </c>
      <c r="W417" s="135">
        <v>0</v>
      </c>
      <c r="X417" s="110">
        <v>0</v>
      </c>
      <c r="Y417" s="135">
        <v>0</v>
      </c>
      <c r="Z417" s="110">
        <v>0</v>
      </c>
      <c r="AA417" s="135">
        <v>1</v>
      </c>
      <c r="AB417" s="110">
        <v>2</v>
      </c>
    </row>
    <row r="418" spans="2:28" ht="15.75" thickBot="1" x14ac:dyDescent="0.3">
      <c r="B418" s="133">
        <v>10760</v>
      </c>
      <c r="C418" s="109">
        <v>0</v>
      </c>
      <c r="D418" s="110">
        <v>0</v>
      </c>
      <c r="E418" s="135">
        <v>0</v>
      </c>
      <c r="F418" s="110">
        <v>0</v>
      </c>
      <c r="G418" s="135">
        <v>0</v>
      </c>
      <c r="H418" s="110">
        <v>0</v>
      </c>
      <c r="I418" s="135">
        <v>0</v>
      </c>
      <c r="J418" s="110">
        <v>0</v>
      </c>
      <c r="K418" s="135">
        <v>0</v>
      </c>
      <c r="L418" s="110">
        <v>0</v>
      </c>
      <c r="M418" s="135">
        <v>0</v>
      </c>
      <c r="N418" s="110">
        <v>0</v>
      </c>
      <c r="O418" s="135">
        <v>1</v>
      </c>
      <c r="P418" s="110">
        <v>6</v>
      </c>
      <c r="Q418" s="135">
        <v>0</v>
      </c>
      <c r="R418" s="110">
        <v>0</v>
      </c>
      <c r="S418" s="135">
        <v>0</v>
      </c>
      <c r="T418" s="110">
        <v>0</v>
      </c>
      <c r="U418" s="135">
        <v>0</v>
      </c>
      <c r="V418" s="110">
        <v>0</v>
      </c>
      <c r="W418" s="135">
        <v>0</v>
      </c>
      <c r="X418" s="110">
        <v>0</v>
      </c>
      <c r="Y418" s="135">
        <v>0</v>
      </c>
      <c r="Z418" s="110">
        <v>0</v>
      </c>
      <c r="AA418" s="135">
        <v>1</v>
      </c>
      <c r="AB418" s="110">
        <v>6</v>
      </c>
    </row>
    <row r="419" spans="2:28" ht="15.75" thickBot="1" x14ac:dyDescent="0.3">
      <c r="B419" s="128">
        <v>1425</v>
      </c>
      <c r="C419" s="109">
        <v>0</v>
      </c>
      <c r="D419" s="110">
        <v>0</v>
      </c>
      <c r="E419" s="135">
        <v>0</v>
      </c>
      <c r="F419" s="110">
        <v>0</v>
      </c>
      <c r="G419" s="135">
        <v>0</v>
      </c>
      <c r="H419" s="110">
        <v>0</v>
      </c>
      <c r="I419" s="135">
        <v>0</v>
      </c>
      <c r="J419" s="110">
        <v>0</v>
      </c>
      <c r="K419" s="135">
        <v>0</v>
      </c>
      <c r="L419" s="110">
        <v>0</v>
      </c>
      <c r="M419" s="135">
        <v>0</v>
      </c>
      <c r="N419" s="110">
        <v>0</v>
      </c>
      <c r="O419" s="135">
        <v>0</v>
      </c>
      <c r="P419" s="110">
        <v>0</v>
      </c>
      <c r="Q419" s="135">
        <v>0</v>
      </c>
      <c r="R419" s="110">
        <v>0</v>
      </c>
      <c r="S419" s="135">
        <v>0</v>
      </c>
      <c r="T419" s="110">
        <v>0</v>
      </c>
      <c r="U419" s="135">
        <v>1</v>
      </c>
      <c r="V419" s="110">
        <v>9</v>
      </c>
      <c r="W419" s="135">
        <v>0</v>
      </c>
      <c r="X419" s="110">
        <v>0</v>
      </c>
      <c r="Y419" s="135">
        <v>0</v>
      </c>
      <c r="Z419" s="110">
        <v>0</v>
      </c>
      <c r="AA419" s="135">
        <v>1</v>
      </c>
      <c r="AB419" s="110">
        <v>9</v>
      </c>
    </row>
    <row r="420" spans="2:28" ht="15.75" thickBot="1" x14ac:dyDescent="0.3">
      <c r="B420" s="121">
        <v>10838</v>
      </c>
      <c r="C420" s="109">
        <v>0</v>
      </c>
      <c r="D420" s="110">
        <v>0</v>
      </c>
      <c r="E420" s="135">
        <v>0</v>
      </c>
      <c r="F420" s="110">
        <v>0</v>
      </c>
      <c r="G420" s="135">
        <v>0</v>
      </c>
      <c r="H420" s="110">
        <v>0</v>
      </c>
      <c r="I420" s="135">
        <v>0</v>
      </c>
      <c r="J420" s="110">
        <v>0</v>
      </c>
      <c r="K420" s="135">
        <v>0</v>
      </c>
      <c r="L420" s="110">
        <v>0</v>
      </c>
      <c r="M420" s="135">
        <v>0</v>
      </c>
      <c r="N420" s="110">
        <v>0</v>
      </c>
      <c r="O420" s="135">
        <v>0</v>
      </c>
      <c r="P420" s="110">
        <v>0</v>
      </c>
      <c r="Q420" s="135">
        <v>1</v>
      </c>
      <c r="R420" s="110">
        <v>10</v>
      </c>
      <c r="S420" s="135">
        <v>0</v>
      </c>
      <c r="T420" s="110">
        <v>0</v>
      </c>
      <c r="U420" s="135">
        <v>0</v>
      </c>
      <c r="V420" s="110">
        <v>0</v>
      </c>
      <c r="W420" s="135">
        <v>0</v>
      </c>
      <c r="X420" s="110">
        <v>0</v>
      </c>
      <c r="Y420" s="135">
        <v>0</v>
      </c>
      <c r="Z420" s="110">
        <v>0</v>
      </c>
      <c r="AA420" s="135">
        <v>1</v>
      </c>
      <c r="AB420" s="110">
        <v>10</v>
      </c>
    </row>
    <row r="421" spans="2:28" ht="15.75" thickBot="1" x14ac:dyDescent="0.3">
      <c r="B421" s="128">
        <v>702</v>
      </c>
      <c r="C421" s="109">
        <v>0</v>
      </c>
      <c r="D421" s="110">
        <v>0</v>
      </c>
      <c r="E421" s="135">
        <v>0</v>
      </c>
      <c r="F421" s="110">
        <v>0</v>
      </c>
      <c r="G421" s="135">
        <v>0</v>
      </c>
      <c r="H421" s="110">
        <v>0</v>
      </c>
      <c r="I421" s="135">
        <v>0</v>
      </c>
      <c r="J421" s="110">
        <v>0</v>
      </c>
      <c r="K421" s="135">
        <v>0</v>
      </c>
      <c r="L421" s="110">
        <v>0</v>
      </c>
      <c r="M421" s="135">
        <v>0</v>
      </c>
      <c r="N421" s="110">
        <v>0</v>
      </c>
      <c r="O421" s="135">
        <v>0</v>
      </c>
      <c r="P421" s="110">
        <v>0</v>
      </c>
      <c r="Q421" s="135">
        <v>0</v>
      </c>
      <c r="R421" s="110">
        <v>0</v>
      </c>
      <c r="S421" s="135">
        <v>0</v>
      </c>
      <c r="T421" s="110">
        <v>0</v>
      </c>
      <c r="U421" s="135">
        <v>1</v>
      </c>
      <c r="V421" s="110">
        <v>7</v>
      </c>
      <c r="W421" s="135">
        <v>0</v>
      </c>
      <c r="X421" s="110">
        <v>0</v>
      </c>
      <c r="Y421" s="135">
        <v>0</v>
      </c>
      <c r="Z421" s="110">
        <v>0</v>
      </c>
      <c r="AA421" s="135">
        <v>1</v>
      </c>
      <c r="AB421" s="110">
        <v>7</v>
      </c>
    </row>
    <row r="422" spans="2:28" x14ac:dyDescent="0.25">
      <c r="B422" s="78">
        <v>10839</v>
      </c>
      <c r="C422" s="109">
        <v>0</v>
      </c>
      <c r="D422" s="110">
        <v>0</v>
      </c>
      <c r="E422" s="135">
        <v>0</v>
      </c>
      <c r="F422" s="110">
        <v>0</v>
      </c>
      <c r="G422" s="135">
        <v>0</v>
      </c>
      <c r="H422" s="110">
        <v>0</v>
      </c>
      <c r="I422" s="135">
        <v>0</v>
      </c>
      <c r="J422" s="110">
        <v>0</v>
      </c>
      <c r="K422" s="135">
        <v>0</v>
      </c>
      <c r="L422" s="110">
        <v>0</v>
      </c>
      <c r="M422" s="135">
        <v>0</v>
      </c>
      <c r="N422" s="110">
        <v>0</v>
      </c>
      <c r="O422" s="135">
        <v>0</v>
      </c>
      <c r="P422" s="110">
        <v>0</v>
      </c>
      <c r="Q422" s="135">
        <v>1</v>
      </c>
      <c r="R422" s="110">
        <v>5</v>
      </c>
      <c r="S422" s="135">
        <v>0</v>
      </c>
      <c r="T422" s="110">
        <v>0</v>
      </c>
      <c r="U422" s="135">
        <v>0</v>
      </c>
      <c r="V422" s="110">
        <v>0</v>
      </c>
      <c r="W422" s="135">
        <v>0</v>
      </c>
      <c r="X422" s="110">
        <v>0</v>
      </c>
      <c r="Y422" s="135">
        <v>0</v>
      </c>
      <c r="Z422" s="110">
        <v>0</v>
      </c>
      <c r="AA422" s="135">
        <v>1</v>
      </c>
      <c r="AB422" s="110">
        <v>5</v>
      </c>
    </row>
    <row r="423" spans="2:28" ht="15.75" thickBot="1" x14ac:dyDescent="0.3">
      <c r="B423" s="80">
        <v>10840</v>
      </c>
      <c r="C423" s="109">
        <v>0</v>
      </c>
      <c r="D423" s="110">
        <v>0</v>
      </c>
      <c r="E423" s="135">
        <v>0</v>
      </c>
      <c r="F423" s="110">
        <v>0</v>
      </c>
      <c r="G423" s="135">
        <v>0</v>
      </c>
      <c r="H423" s="110">
        <v>0</v>
      </c>
      <c r="I423" s="135">
        <v>0</v>
      </c>
      <c r="J423" s="110">
        <v>0</v>
      </c>
      <c r="K423" s="135">
        <v>0</v>
      </c>
      <c r="L423" s="110">
        <v>0</v>
      </c>
      <c r="M423" s="135">
        <v>0</v>
      </c>
      <c r="N423" s="110">
        <v>0</v>
      </c>
      <c r="O423" s="135">
        <v>0</v>
      </c>
      <c r="P423" s="110">
        <v>0</v>
      </c>
      <c r="Q423" s="135">
        <v>1</v>
      </c>
      <c r="R423" s="110">
        <v>5</v>
      </c>
      <c r="S423" s="135">
        <v>0</v>
      </c>
      <c r="T423" s="110">
        <v>0</v>
      </c>
      <c r="U423" s="135">
        <v>0</v>
      </c>
      <c r="V423" s="110">
        <v>0</v>
      </c>
      <c r="W423" s="135">
        <v>0</v>
      </c>
      <c r="X423" s="110">
        <v>0</v>
      </c>
      <c r="Y423" s="135">
        <v>0</v>
      </c>
      <c r="Z423" s="110">
        <v>0</v>
      </c>
      <c r="AA423" s="135">
        <v>1</v>
      </c>
      <c r="AB423" s="110">
        <v>5</v>
      </c>
    </row>
    <row r="424" spans="2:28" ht="15.75" thickBot="1" x14ac:dyDescent="0.3">
      <c r="B424" s="121">
        <v>10873</v>
      </c>
      <c r="C424" s="109">
        <v>0</v>
      </c>
      <c r="D424" s="110">
        <v>0</v>
      </c>
      <c r="E424" s="135">
        <v>0</v>
      </c>
      <c r="F424" s="110">
        <v>0</v>
      </c>
      <c r="G424" s="135">
        <v>0</v>
      </c>
      <c r="H424" s="110">
        <v>0</v>
      </c>
      <c r="I424" s="135">
        <v>0</v>
      </c>
      <c r="J424" s="110">
        <v>0</v>
      </c>
      <c r="K424" s="135">
        <v>0</v>
      </c>
      <c r="L424" s="110">
        <v>0</v>
      </c>
      <c r="M424" s="135">
        <v>0</v>
      </c>
      <c r="N424" s="110">
        <v>0</v>
      </c>
      <c r="O424" s="135">
        <v>0</v>
      </c>
      <c r="P424" s="110">
        <v>0</v>
      </c>
      <c r="Q424" s="135">
        <v>0</v>
      </c>
      <c r="R424" s="110">
        <v>0</v>
      </c>
      <c r="S424" s="135">
        <v>1</v>
      </c>
      <c r="T424" s="110">
        <v>100</v>
      </c>
      <c r="U424" s="135">
        <v>0</v>
      </c>
      <c r="V424" s="110">
        <v>0</v>
      </c>
      <c r="W424" s="135">
        <v>0</v>
      </c>
      <c r="X424" s="110">
        <v>0</v>
      </c>
      <c r="Y424" s="135">
        <v>0</v>
      </c>
      <c r="Z424" s="110">
        <v>0</v>
      </c>
      <c r="AA424" s="135">
        <v>1</v>
      </c>
      <c r="AB424" s="110">
        <v>100</v>
      </c>
    </row>
    <row r="425" spans="2:28" ht="15.75" thickBot="1" x14ac:dyDescent="0.3">
      <c r="B425" s="121">
        <v>927</v>
      </c>
      <c r="C425" s="109">
        <v>0</v>
      </c>
      <c r="D425" s="110">
        <v>0</v>
      </c>
      <c r="E425" s="135">
        <v>0</v>
      </c>
      <c r="F425" s="110">
        <v>0</v>
      </c>
      <c r="G425" s="135">
        <v>0</v>
      </c>
      <c r="H425" s="110">
        <v>0</v>
      </c>
      <c r="I425" s="135">
        <v>0</v>
      </c>
      <c r="J425" s="110">
        <v>0</v>
      </c>
      <c r="K425" s="135">
        <v>0</v>
      </c>
      <c r="L425" s="110">
        <v>0</v>
      </c>
      <c r="M425" s="135">
        <v>1</v>
      </c>
      <c r="N425" s="110">
        <v>26</v>
      </c>
      <c r="O425" s="135">
        <v>0</v>
      </c>
      <c r="P425" s="110">
        <v>0</v>
      </c>
      <c r="Q425" s="135">
        <v>0</v>
      </c>
      <c r="R425" s="110">
        <v>0</v>
      </c>
      <c r="S425" s="135">
        <v>0</v>
      </c>
      <c r="T425" s="110">
        <v>0</v>
      </c>
      <c r="U425" s="135">
        <v>0</v>
      </c>
      <c r="V425" s="110">
        <v>0</v>
      </c>
      <c r="W425" s="135">
        <v>0</v>
      </c>
      <c r="X425" s="110">
        <v>0</v>
      </c>
      <c r="Y425" s="135">
        <v>0</v>
      </c>
      <c r="Z425" s="110">
        <v>0</v>
      </c>
      <c r="AA425" s="135">
        <v>1</v>
      </c>
      <c r="AB425" s="110">
        <v>26</v>
      </c>
    </row>
    <row r="426" spans="2:28" x14ac:dyDescent="0.25">
      <c r="B426" s="129">
        <v>848</v>
      </c>
      <c r="C426" s="109">
        <v>0</v>
      </c>
      <c r="D426" s="110">
        <v>0</v>
      </c>
      <c r="E426" s="135">
        <v>0</v>
      </c>
      <c r="F426" s="110">
        <v>0</v>
      </c>
      <c r="G426" s="135">
        <v>1</v>
      </c>
      <c r="H426" s="110">
        <v>2000</v>
      </c>
      <c r="I426" s="135">
        <v>0</v>
      </c>
      <c r="J426" s="110">
        <v>0</v>
      </c>
      <c r="K426" s="135">
        <v>0</v>
      </c>
      <c r="L426" s="110">
        <v>0</v>
      </c>
      <c r="M426" s="135">
        <v>0</v>
      </c>
      <c r="N426" s="110">
        <v>0</v>
      </c>
      <c r="O426" s="135">
        <v>0</v>
      </c>
      <c r="P426" s="110">
        <v>0</v>
      </c>
      <c r="Q426" s="135">
        <v>0</v>
      </c>
      <c r="R426" s="110">
        <v>0</v>
      </c>
      <c r="S426" s="135">
        <v>0</v>
      </c>
      <c r="T426" s="110">
        <v>0</v>
      </c>
      <c r="U426" s="135">
        <v>0</v>
      </c>
      <c r="V426" s="110">
        <v>0</v>
      </c>
      <c r="W426" s="135">
        <v>0</v>
      </c>
      <c r="X426" s="110">
        <v>0</v>
      </c>
      <c r="Y426" s="135">
        <v>0</v>
      </c>
      <c r="Z426" s="110">
        <v>0</v>
      </c>
      <c r="AA426" s="135">
        <v>1</v>
      </c>
      <c r="AB426" s="110">
        <v>2000</v>
      </c>
    </row>
    <row r="427" spans="2:28" ht="15.75" thickBot="1" x14ac:dyDescent="0.3">
      <c r="B427" s="133">
        <v>2130</v>
      </c>
      <c r="C427" s="109">
        <v>0</v>
      </c>
      <c r="D427" s="110">
        <v>0</v>
      </c>
      <c r="E427" s="135">
        <v>0</v>
      </c>
      <c r="F427" s="110">
        <v>0</v>
      </c>
      <c r="G427" s="135">
        <v>0</v>
      </c>
      <c r="H427" s="110">
        <v>0</v>
      </c>
      <c r="I427" s="135">
        <v>0</v>
      </c>
      <c r="J427" s="110">
        <v>0</v>
      </c>
      <c r="K427" s="135">
        <v>0</v>
      </c>
      <c r="L427" s="110">
        <v>0</v>
      </c>
      <c r="M427" s="135">
        <v>0</v>
      </c>
      <c r="N427" s="110">
        <v>0</v>
      </c>
      <c r="O427" s="135">
        <v>0</v>
      </c>
      <c r="P427" s="110">
        <v>0</v>
      </c>
      <c r="Q427" s="135">
        <v>0</v>
      </c>
      <c r="R427" s="110">
        <v>0</v>
      </c>
      <c r="S427" s="135">
        <v>1</v>
      </c>
      <c r="T427" s="110">
        <v>1800</v>
      </c>
      <c r="U427" s="135">
        <v>0</v>
      </c>
      <c r="V427" s="110">
        <v>0</v>
      </c>
      <c r="W427" s="135">
        <v>0</v>
      </c>
      <c r="X427" s="110">
        <v>0</v>
      </c>
      <c r="Y427" s="135">
        <v>0</v>
      </c>
      <c r="Z427" s="110">
        <v>0</v>
      </c>
      <c r="AA427" s="135">
        <v>1</v>
      </c>
      <c r="AB427" s="110">
        <v>1800</v>
      </c>
    </row>
    <row r="428" spans="2:28" ht="15.75" thickBot="1" x14ac:dyDescent="0.3">
      <c r="B428" s="121">
        <v>1574</v>
      </c>
      <c r="C428" s="109">
        <v>0</v>
      </c>
      <c r="D428" s="110">
        <v>0</v>
      </c>
      <c r="E428" s="135">
        <v>0</v>
      </c>
      <c r="F428" s="110">
        <v>0</v>
      </c>
      <c r="G428" s="135">
        <v>0</v>
      </c>
      <c r="H428" s="110">
        <v>0</v>
      </c>
      <c r="I428" s="135">
        <v>0</v>
      </c>
      <c r="J428" s="110">
        <v>0</v>
      </c>
      <c r="K428" s="135">
        <v>0</v>
      </c>
      <c r="L428" s="110">
        <v>0</v>
      </c>
      <c r="M428" s="135">
        <v>1</v>
      </c>
      <c r="N428" s="110">
        <v>10</v>
      </c>
      <c r="O428" s="135">
        <v>0</v>
      </c>
      <c r="P428" s="110">
        <v>0</v>
      </c>
      <c r="Q428" s="135">
        <v>0</v>
      </c>
      <c r="R428" s="110">
        <v>0</v>
      </c>
      <c r="S428" s="135">
        <v>0</v>
      </c>
      <c r="T428" s="110">
        <v>0</v>
      </c>
      <c r="U428" s="135">
        <v>0</v>
      </c>
      <c r="V428" s="110">
        <v>0</v>
      </c>
      <c r="W428" s="135">
        <v>0</v>
      </c>
      <c r="X428" s="110">
        <v>0</v>
      </c>
      <c r="Y428" s="135">
        <v>0</v>
      </c>
      <c r="Z428" s="110">
        <v>0</v>
      </c>
      <c r="AA428" s="135">
        <v>1</v>
      </c>
      <c r="AB428" s="110">
        <v>10</v>
      </c>
    </row>
    <row r="429" spans="2:28" x14ac:dyDescent="0.25">
      <c r="B429" s="129">
        <v>2995</v>
      </c>
      <c r="C429" s="109">
        <v>0</v>
      </c>
      <c r="D429" s="110">
        <v>0</v>
      </c>
      <c r="E429" s="135">
        <v>0</v>
      </c>
      <c r="F429" s="110">
        <v>0</v>
      </c>
      <c r="G429" s="135">
        <v>0</v>
      </c>
      <c r="H429" s="110">
        <v>0</v>
      </c>
      <c r="I429" s="135">
        <v>1</v>
      </c>
      <c r="J429" s="110">
        <v>1</v>
      </c>
      <c r="K429" s="135">
        <v>0</v>
      </c>
      <c r="L429" s="110">
        <v>0</v>
      </c>
      <c r="M429" s="135">
        <v>0</v>
      </c>
      <c r="N429" s="110">
        <v>0</v>
      </c>
      <c r="O429" s="135">
        <v>0</v>
      </c>
      <c r="P429" s="110">
        <v>0</v>
      </c>
      <c r="Q429" s="135">
        <v>0</v>
      </c>
      <c r="R429" s="110">
        <v>0</v>
      </c>
      <c r="S429" s="135">
        <v>0</v>
      </c>
      <c r="T429" s="110">
        <v>0</v>
      </c>
      <c r="U429" s="135">
        <v>0</v>
      </c>
      <c r="V429" s="110">
        <v>0</v>
      </c>
      <c r="W429" s="135">
        <v>0</v>
      </c>
      <c r="X429" s="110">
        <v>0</v>
      </c>
      <c r="Y429" s="135">
        <v>0</v>
      </c>
      <c r="Z429" s="110">
        <v>0</v>
      </c>
      <c r="AA429" s="135">
        <v>1</v>
      </c>
      <c r="AB429" s="110">
        <v>1</v>
      </c>
    </row>
    <row r="430" spans="2:28" x14ac:dyDescent="0.25">
      <c r="B430" s="131">
        <v>789</v>
      </c>
      <c r="C430" s="109">
        <v>0</v>
      </c>
      <c r="D430" s="110">
        <v>0</v>
      </c>
      <c r="E430" s="135">
        <v>0</v>
      </c>
      <c r="F430" s="110">
        <v>0</v>
      </c>
      <c r="G430" s="135">
        <v>0</v>
      </c>
      <c r="H430" s="110">
        <v>0</v>
      </c>
      <c r="I430" s="135">
        <v>0</v>
      </c>
      <c r="J430" s="110">
        <v>0</v>
      </c>
      <c r="K430" s="135">
        <v>1</v>
      </c>
      <c r="L430" s="110">
        <v>20</v>
      </c>
      <c r="M430" s="135">
        <v>0</v>
      </c>
      <c r="N430" s="110">
        <v>0</v>
      </c>
      <c r="O430" s="135">
        <v>0</v>
      </c>
      <c r="P430" s="110">
        <v>0</v>
      </c>
      <c r="Q430" s="135">
        <v>0</v>
      </c>
      <c r="R430" s="110">
        <v>0</v>
      </c>
      <c r="S430" s="135">
        <v>0</v>
      </c>
      <c r="T430" s="110">
        <v>0</v>
      </c>
      <c r="U430" s="135">
        <v>0</v>
      </c>
      <c r="V430" s="110">
        <v>0</v>
      </c>
      <c r="W430" s="135">
        <v>0</v>
      </c>
      <c r="X430" s="110">
        <v>0</v>
      </c>
      <c r="Y430" s="135">
        <v>0</v>
      </c>
      <c r="Z430" s="110">
        <v>0</v>
      </c>
      <c r="AA430" s="135">
        <v>1</v>
      </c>
      <c r="AB430" s="110">
        <v>20</v>
      </c>
    </row>
    <row r="431" spans="2:28" ht="15.75" thickBot="1" x14ac:dyDescent="0.3">
      <c r="B431" s="80">
        <v>4196</v>
      </c>
      <c r="C431" s="109">
        <v>0</v>
      </c>
      <c r="D431" s="110">
        <v>0</v>
      </c>
      <c r="E431" s="135">
        <v>0</v>
      </c>
      <c r="F431" s="110">
        <v>0</v>
      </c>
      <c r="G431" s="135">
        <v>0</v>
      </c>
      <c r="H431" s="110">
        <v>0</v>
      </c>
      <c r="I431" s="135">
        <v>0</v>
      </c>
      <c r="J431" s="110">
        <v>0</v>
      </c>
      <c r="K431" s="135">
        <v>0</v>
      </c>
      <c r="L431" s="110">
        <v>0</v>
      </c>
      <c r="M431" s="135">
        <v>1</v>
      </c>
      <c r="N431" s="110">
        <v>1</v>
      </c>
      <c r="O431" s="135">
        <v>0</v>
      </c>
      <c r="P431" s="110">
        <v>0</v>
      </c>
      <c r="Q431" s="135">
        <v>0</v>
      </c>
      <c r="R431" s="110">
        <v>0</v>
      </c>
      <c r="S431" s="135">
        <v>0</v>
      </c>
      <c r="T431" s="110">
        <v>0</v>
      </c>
      <c r="U431" s="135">
        <v>0</v>
      </c>
      <c r="V431" s="110">
        <v>0</v>
      </c>
      <c r="W431" s="135">
        <v>0</v>
      </c>
      <c r="X431" s="110">
        <v>0</v>
      </c>
      <c r="Y431" s="135">
        <v>0</v>
      </c>
      <c r="Z431" s="110">
        <v>0</v>
      </c>
      <c r="AA431" s="135">
        <v>1</v>
      </c>
      <c r="AB431" s="110">
        <v>1</v>
      </c>
    </row>
    <row r="432" spans="2:28" x14ac:dyDescent="0.25">
      <c r="B432" s="129">
        <v>790</v>
      </c>
      <c r="C432" s="109">
        <v>0</v>
      </c>
      <c r="D432" s="110">
        <v>0</v>
      </c>
      <c r="E432" s="135">
        <v>0</v>
      </c>
      <c r="F432" s="110">
        <v>0</v>
      </c>
      <c r="G432" s="135">
        <v>0</v>
      </c>
      <c r="H432" s="110">
        <v>0</v>
      </c>
      <c r="I432" s="135">
        <v>0</v>
      </c>
      <c r="J432" s="110">
        <v>0</v>
      </c>
      <c r="K432" s="135">
        <v>1</v>
      </c>
      <c r="L432" s="110">
        <v>20</v>
      </c>
      <c r="M432" s="135">
        <v>0</v>
      </c>
      <c r="N432" s="110">
        <v>0</v>
      </c>
      <c r="O432" s="135">
        <v>0</v>
      </c>
      <c r="P432" s="110">
        <v>0</v>
      </c>
      <c r="Q432" s="135">
        <v>0</v>
      </c>
      <c r="R432" s="110">
        <v>0</v>
      </c>
      <c r="S432" s="135">
        <v>0</v>
      </c>
      <c r="T432" s="110">
        <v>0</v>
      </c>
      <c r="U432" s="135">
        <v>0</v>
      </c>
      <c r="V432" s="110">
        <v>0</v>
      </c>
      <c r="W432" s="135">
        <v>0</v>
      </c>
      <c r="X432" s="110">
        <v>0</v>
      </c>
      <c r="Y432" s="135">
        <v>0</v>
      </c>
      <c r="Z432" s="110">
        <v>0</v>
      </c>
      <c r="AA432" s="135">
        <v>1</v>
      </c>
      <c r="AB432" s="110">
        <v>20</v>
      </c>
    </row>
    <row r="433" spans="2:28" x14ac:dyDescent="0.25">
      <c r="B433" s="130">
        <v>2190</v>
      </c>
      <c r="C433" s="109">
        <v>0</v>
      </c>
      <c r="D433" s="110">
        <v>0</v>
      </c>
      <c r="E433" s="135">
        <v>0</v>
      </c>
      <c r="F433" s="110">
        <v>0</v>
      </c>
      <c r="G433" s="135">
        <v>0</v>
      </c>
      <c r="H433" s="110">
        <v>0</v>
      </c>
      <c r="I433" s="135">
        <v>0</v>
      </c>
      <c r="J433" s="110">
        <v>0</v>
      </c>
      <c r="K433" s="135">
        <v>0</v>
      </c>
      <c r="L433" s="110">
        <v>0</v>
      </c>
      <c r="M433" s="135">
        <v>0</v>
      </c>
      <c r="N433" s="110">
        <v>0</v>
      </c>
      <c r="O433" s="135">
        <v>0</v>
      </c>
      <c r="P433" s="110">
        <v>0</v>
      </c>
      <c r="Q433" s="135">
        <v>0</v>
      </c>
      <c r="R433" s="110">
        <v>0</v>
      </c>
      <c r="S433" s="135">
        <v>1</v>
      </c>
      <c r="T433" s="110">
        <v>1000</v>
      </c>
      <c r="U433" s="135">
        <v>0</v>
      </c>
      <c r="V433" s="110">
        <v>0</v>
      </c>
      <c r="W433" s="135">
        <v>0</v>
      </c>
      <c r="X433" s="110">
        <v>0</v>
      </c>
      <c r="Y433" s="135">
        <v>0</v>
      </c>
      <c r="Z433" s="110">
        <v>0</v>
      </c>
      <c r="AA433" s="135">
        <v>1</v>
      </c>
      <c r="AB433" s="110">
        <v>1000</v>
      </c>
    </row>
    <row r="434" spans="2:28" ht="15.75" thickBot="1" x14ac:dyDescent="0.3">
      <c r="B434" s="133">
        <v>1578</v>
      </c>
      <c r="C434" s="109">
        <v>0</v>
      </c>
      <c r="D434" s="110">
        <v>0</v>
      </c>
      <c r="E434" s="135">
        <v>0</v>
      </c>
      <c r="F434" s="110">
        <v>0</v>
      </c>
      <c r="G434" s="135">
        <v>0</v>
      </c>
      <c r="H434" s="110">
        <v>0</v>
      </c>
      <c r="I434" s="135">
        <v>0</v>
      </c>
      <c r="J434" s="110">
        <v>0</v>
      </c>
      <c r="K434" s="135">
        <v>0</v>
      </c>
      <c r="L434" s="110">
        <v>0</v>
      </c>
      <c r="M434" s="135">
        <v>0</v>
      </c>
      <c r="N434" s="110">
        <v>0</v>
      </c>
      <c r="O434" s="135">
        <v>0</v>
      </c>
      <c r="P434" s="110">
        <v>0</v>
      </c>
      <c r="Q434" s="135">
        <v>1</v>
      </c>
      <c r="R434" s="110">
        <v>3</v>
      </c>
      <c r="S434" s="135">
        <v>0</v>
      </c>
      <c r="T434" s="110">
        <v>0</v>
      </c>
      <c r="U434" s="135">
        <v>0</v>
      </c>
      <c r="V434" s="110">
        <v>0</v>
      </c>
      <c r="W434" s="135">
        <v>0</v>
      </c>
      <c r="X434" s="110">
        <v>0</v>
      </c>
      <c r="Y434" s="135">
        <v>0</v>
      </c>
      <c r="Z434" s="110">
        <v>0</v>
      </c>
      <c r="AA434" s="135">
        <v>1</v>
      </c>
      <c r="AB434" s="110">
        <v>3</v>
      </c>
    </row>
    <row r="435" spans="2:28" ht="15.75" thickBot="1" x14ac:dyDescent="0.3">
      <c r="B435" s="121">
        <v>156</v>
      </c>
      <c r="C435" s="109">
        <v>0</v>
      </c>
      <c r="D435" s="110">
        <v>0</v>
      </c>
      <c r="E435" s="135">
        <v>0</v>
      </c>
      <c r="F435" s="110">
        <v>0</v>
      </c>
      <c r="G435" s="135">
        <v>0</v>
      </c>
      <c r="H435" s="110">
        <v>0</v>
      </c>
      <c r="I435" s="135">
        <v>0</v>
      </c>
      <c r="J435" s="110">
        <v>0</v>
      </c>
      <c r="K435" s="135">
        <v>0</v>
      </c>
      <c r="L435" s="110">
        <v>0</v>
      </c>
      <c r="M435" s="135">
        <v>1</v>
      </c>
      <c r="N435" s="110">
        <v>2</v>
      </c>
      <c r="O435" s="135">
        <v>0</v>
      </c>
      <c r="P435" s="110">
        <v>0</v>
      </c>
      <c r="Q435" s="135">
        <v>0</v>
      </c>
      <c r="R435" s="110">
        <v>0</v>
      </c>
      <c r="S435" s="135">
        <v>0</v>
      </c>
      <c r="T435" s="110">
        <v>0</v>
      </c>
      <c r="U435" s="135">
        <v>0</v>
      </c>
      <c r="V435" s="110">
        <v>0</v>
      </c>
      <c r="W435" s="135">
        <v>0</v>
      </c>
      <c r="X435" s="110">
        <v>0</v>
      </c>
      <c r="Y435" s="135">
        <v>0</v>
      </c>
      <c r="Z435" s="110">
        <v>0</v>
      </c>
      <c r="AA435" s="135">
        <v>1</v>
      </c>
      <c r="AB435" s="110">
        <v>2</v>
      </c>
    </row>
    <row r="436" spans="2:28" ht="15.75" thickBot="1" x14ac:dyDescent="0.3">
      <c r="B436" s="121">
        <v>1579</v>
      </c>
      <c r="C436" s="109">
        <v>0</v>
      </c>
      <c r="D436" s="110">
        <v>0</v>
      </c>
      <c r="E436" s="135">
        <v>0</v>
      </c>
      <c r="F436" s="110">
        <v>0</v>
      </c>
      <c r="G436" s="135">
        <v>0</v>
      </c>
      <c r="H436" s="110">
        <v>0</v>
      </c>
      <c r="I436" s="135">
        <v>0</v>
      </c>
      <c r="J436" s="110">
        <v>0</v>
      </c>
      <c r="K436" s="135">
        <v>1</v>
      </c>
      <c r="L436" s="110">
        <v>10</v>
      </c>
      <c r="M436" s="135">
        <v>0</v>
      </c>
      <c r="N436" s="110">
        <v>0</v>
      </c>
      <c r="O436" s="135">
        <v>0</v>
      </c>
      <c r="P436" s="110">
        <v>0</v>
      </c>
      <c r="Q436" s="135">
        <v>0</v>
      </c>
      <c r="R436" s="110">
        <v>0</v>
      </c>
      <c r="S436" s="135">
        <v>0</v>
      </c>
      <c r="T436" s="110">
        <v>0</v>
      </c>
      <c r="U436" s="135">
        <v>0</v>
      </c>
      <c r="V436" s="110">
        <v>0</v>
      </c>
      <c r="W436" s="135">
        <v>0</v>
      </c>
      <c r="X436" s="110">
        <v>0</v>
      </c>
      <c r="Y436" s="135">
        <v>0</v>
      </c>
      <c r="Z436" s="110">
        <v>0</v>
      </c>
      <c r="AA436" s="135">
        <v>1</v>
      </c>
      <c r="AB436" s="110">
        <v>10</v>
      </c>
    </row>
    <row r="437" spans="2:28" x14ac:dyDescent="0.25">
      <c r="B437" s="129">
        <v>916</v>
      </c>
      <c r="C437" s="109">
        <v>0</v>
      </c>
      <c r="D437" s="110">
        <v>0</v>
      </c>
      <c r="E437" s="135">
        <v>0</v>
      </c>
      <c r="F437" s="110">
        <v>0</v>
      </c>
      <c r="G437" s="135">
        <v>0</v>
      </c>
      <c r="H437" s="110">
        <v>0</v>
      </c>
      <c r="I437" s="135">
        <v>0</v>
      </c>
      <c r="J437" s="110">
        <v>0</v>
      </c>
      <c r="K437" s="135">
        <v>0</v>
      </c>
      <c r="L437" s="110">
        <v>0</v>
      </c>
      <c r="M437" s="135">
        <v>0</v>
      </c>
      <c r="N437" s="110">
        <v>0</v>
      </c>
      <c r="O437" s="135">
        <v>0</v>
      </c>
      <c r="P437" s="110">
        <v>0</v>
      </c>
      <c r="Q437" s="135">
        <v>0</v>
      </c>
      <c r="R437" s="110">
        <v>0</v>
      </c>
      <c r="S437" s="135">
        <v>0</v>
      </c>
      <c r="T437" s="110">
        <v>0</v>
      </c>
      <c r="U437" s="135">
        <v>1</v>
      </c>
      <c r="V437" s="110">
        <v>10</v>
      </c>
      <c r="W437" s="135">
        <v>0</v>
      </c>
      <c r="X437" s="110">
        <v>0</v>
      </c>
      <c r="Y437" s="135">
        <v>0</v>
      </c>
      <c r="Z437" s="110">
        <v>0</v>
      </c>
      <c r="AA437" s="135">
        <v>1</v>
      </c>
      <c r="AB437" s="110">
        <v>10</v>
      </c>
    </row>
    <row r="438" spans="2:28" ht="15.75" thickBot="1" x14ac:dyDescent="0.3">
      <c r="B438" s="133">
        <v>1584</v>
      </c>
      <c r="C438" s="109">
        <v>0</v>
      </c>
      <c r="D438" s="110">
        <v>0</v>
      </c>
      <c r="E438" s="135">
        <v>0</v>
      </c>
      <c r="F438" s="110">
        <v>0</v>
      </c>
      <c r="G438" s="135">
        <v>0</v>
      </c>
      <c r="H438" s="110">
        <v>0</v>
      </c>
      <c r="I438" s="135">
        <v>0</v>
      </c>
      <c r="J438" s="110">
        <v>0</v>
      </c>
      <c r="K438" s="135">
        <v>0</v>
      </c>
      <c r="L438" s="110">
        <v>0</v>
      </c>
      <c r="M438" s="135">
        <v>0</v>
      </c>
      <c r="N438" s="110">
        <v>0</v>
      </c>
      <c r="O438" s="135">
        <v>0</v>
      </c>
      <c r="P438" s="110">
        <v>0</v>
      </c>
      <c r="Q438" s="135">
        <v>0</v>
      </c>
      <c r="R438" s="110">
        <v>0</v>
      </c>
      <c r="S438" s="135">
        <v>0</v>
      </c>
      <c r="T438" s="110">
        <v>0</v>
      </c>
      <c r="U438" s="135">
        <v>1</v>
      </c>
      <c r="V438" s="110">
        <v>1</v>
      </c>
      <c r="W438" s="135">
        <v>0</v>
      </c>
      <c r="X438" s="110">
        <v>0</v>
      </c>
      <c r="Y438" s="135">
        <v>0</v>
      </c>
      <c r="Z438" s="110">
        <v>0</v>
      </c>
      <c r="AA438" s="135">
        <v>1</v>
      </c>
      <c r="AB438" s="110">
        <v>1</v>
      </c>
    </row>
    <row r="439" spans="2:28" ht="15.75" thickBot="1" x14ac:dyDescent="0.3">
      <c r="B439" s="121">
        <v>3632</v>
      </c>
      <c r="C439" s="109">
        <v>0</v>
      </c>
      <c r="D439" s="110">
        <v>0</v>
      </c>
      <c r="E439" s="135">
        <v>0</v>
      </c>
      <c r="F439" s="110">
        <v>0</v>
      </c>
      <c r="G439" s="135">
        <v>0</v>
      </c>
      <c r="H439" s="110">
        <v>0</v>
      </c>
      <c r="I439" s="135">
        <v>0</v>
      </c>
      <c r="J439" s="110">
        <v>0</v>
      </c>
      <c r="K439" s="135">
        <v>0</v>
      </c>
      <c r="L439" s="110">
        <v>0</v>
      </c>
      <c r="M439" s="135">
        <v>0</v>
      </c>
      <c r="N439" s="110">
        <v>0</v>
      </c>
      <c r="O439" s="135">
        <v>1</v>
      </c>
      <c r="P439" s="110">
        <v>2</v>
      </c>
      <c r="Q439" s="135">
        <v>0</v>
      </c>
      <c r="R439" s="110">
        <v>0</v>
      </c>
      <c r="S439" s="135">
        <v>0</v>
      </c>
      <c r="T439" s="110">
        <v>0</v>
      </c>
      <c r="U439" s="135">
        <v>0</v>
      </c>
      <c r="V439" s="110">
        <v>0</v>
      </c>
      <c r="W439" s="135">
        <v>0</v>
      </c>
      <c r="X439" s="110">
        <v>0</v>
      </c>
      <c r="Y439" s="135">
        <v>0</v>
      </c>
      <c r="Z439" s="110">
        <v>0</v>
      </c>
      <c r="AA439" s="135">
        <v>1</v>
      </c>
      <c r="AB439" s="110">
        <v>2</v>
      </c>
    </row>
    <row r="440" spans="2:28" ht="15.75" thickBot="1" x14ac:dyDescent="0.3">
      <c r="B440" s="121">
        <v>81</v>
      </c>
      <c r="C440" s="109">
        <v>0</v>
      </c>
      <c r="D440" s="110">
        <v>0</v>
      </c>
      <c r="E440" s="135">
        <v>0</v>
      </c>
      <c r="F440" s="110">
        <v>0</v>
      </c>
      <c r="G440" s="135">
        <v>0</v>
      </c>
      <c r="H440" s="110">
        <v>0</v>
      </c>
      <c r="I440" s="135">
        <v>0</v>
      </c>
      <c r="J440" s="110">
        <v>0</v>
      </c>
      <c r="K440" s="135">
        <v>0</v>
      </c>
      <c r="L440" s="110">
        <v>0</v>
      </c>
      <c r="M440" s="135">
        <v>1</v>
      </c>
      <c r="N440" s="110">
        <v>700</v>
      </c>
      <c r="O440" s="135">
        <v>0</v>
      </c>
      <c r="P440" s="110">
        <v>0</v>
      </c>
      <c r="Q440" s="135">
        <v>0</v>
      </c>
      <c r="R440" s="110">
        <v>0</v>
      </c>
      <c r="S440" s="135">
        <v>0</v>
      </c>
      <c r="T440" s="110">
        <v>0</v>
      </c>
      <c r="U440" s="135">
        <v>0</v>
      </c>
      <c r="V440" s="110">
        <v>0</v>
      </c>
      <c r="W440" s="135">
        <v>0</v>
      </c>
      <c r="X440" s="110">
        <v>0</v>
      </c>
      <c r="Y440" s="135">
        <v>0</v>
      </c>
      <c r="Z440" s="110">
        <v>0</v>
      </c>
      <c r="AA440" s="135">
        <v>1</v>
      </c>
      <c r="AB440" s="110">
        <v>700</v>
      </c>
    </row>
    <row r="441" spans="2:28" x14ac:dyDescent="0.25">
      <c r="B441" s="129">
        <v>821</v>
      </c>
      <c r="C441" s="109">
        <v>0</v>
      </c>
      <c r="D441" s="110">
        <v>0</v>
      </c>
      <c r="E441" s="135">
        <v>0</v>
      </c>
      <c r="F441" s="110">
        <v>0</v>
      </c>
      <c r="G441" s="135">
        <v>0</v>
      </c>
      <c r="H441" s="110">
        <v>0</v>
      </c>
      <c r="I441" s="135">
        <v>1</v>
      </c>
      <c r="J441" s="110">
        <v>34</v>
      </c>
      <c r="K441" s="135">
        <v>0</v>
      </c>
      <c r="L441" s="110">
        <v>0</v>
      </c>
      <c r="M441" s="135">
        <v>0</v>
      </c>
      <c r="N441" s="110">
        <v>0</v>
      </c>
      <c r="O441" s="135">
        <v>0</v>
      </c>
      <c r="P441" s="110">
        <v>0</v>
      </c>
      <c r="Q441" s="135">
        <v>0</v>
      </c>
      <c r="R441" s="110">
        <v>0</v>
      </c>
      <c r="S441" s="135">
        <v>0</v>
      </c>
      <c r="T441" s="110">
        <v>0</v>
      </c>
      <c r="U441" s="135">
        <v>0</v>
      </c>
      <c r="V441" s="110">
        <v>0</v>
      </c>
      <c r="W441" s="135">
        <v>0</v>
      </c>
      <c r="X441" s="110">
        <v>0</v>
      </c>
      <c r="Y441" s="135">
        <v>0</v>
      </c>
      <c r="Z441" s="110">
        <v>0</v>
      </c>
      <c r="AA441" s="135">
        <v>1</v>
      </c>
      <c r="AB441" s="110">
        <v>34</v>
      </c>
    </row>
    <row r="442" spans="2:28" x14ac:dyDescent="0.25">
      <c r="B442" s="130">
        <v>360</v>
      </c>
      <c r="C442" s="109">
        <v>0</v>
      </c>
      <c r="D442" s="110">
        <v>0</v>
      </c>
      <c r="E442" s="135">
        <v>0</v>
      </c>
      <c r="F442" s="110">
        <v>0</v>
      </c>
      <c r="G442" s="135">
        <v>0</v>
      </c>
      <c r="H442" s="110">
        <v>0</v>
      </c>
      <c r="I442" s="135">
        <v>1</v>
      </c>
      <c r="J442" s="110">
        <v>2</v>
      </c>
      <c r="K442" s="135">
        <v>0</v>
      </c>
      <c r="L442" s="110">
        <v>0</v>
      </c>
      <c r="M442" s="135">
        <v>0</v>
      </c>
      <c r="N442" s="110">
        <v>0</v>
      </c>
      <c r="O442" s="135">
        <v>0</v>
      </c>
      <c r="P442" s="110">
        <v>0</v>
      </c>
      <c r="Q442" s="135">
        <v>0</v>
      </c>
      <c r="R442" s="110">
        <v>0</v>
      </c>
      <c r="S442" s="135">
        <v>0</v>
      </c>
      <c r="T442" s="110">
        <v>0</v>
      </c>
      <c r="U442" s="135">
        <v>0</v>
      </c>
      <c r="V442" s="110">
        <v>0</v>
      </c>
      <c r="W442" s="135">
        <v>0</v>
      </c>
      <c r="X442" s="110">
        <v>0</v>
      </c>
      <c r="Y442" s="135">
        <v>0</v>
      </c>
      <c r="Z442" s="110">
        <v>0</v>
      </c>
      <c r="AA442" s="135">
        <v>1</v>
      </c>
      <c r="AB442" s="110">
        <v>2</v>
      </c>
    </row>
    <row r="443" spans="2:28" x14ac:dyDescent="0.25">
      <c r="B443" s="130">
        <v>2188</v>
      </c>
      <c r="C443" s="109">
        <v>0</v>
      </c>
      <c r="D443" s="110">
        <v>0</v>
      </c>
      <c r="E443" s="135">
        <v>0</v>
      </c>
      <c r="F443" s="110">
        <v>0</v>
      </c>
      <c r="G443" s="135">
        <v>1</v>
      </c>
      <c r="H443" s="110">
        <v>250</v>
      </c>
      <c r="I443" s="135">
        <v>0</v>
      </c>
      <c r="J443" s="110">
        <v>0</v>
      </c>
      <c r="K443" s="135">
        <v>0</v>
      </c>
      <c r="L443" s="110">
        <v>0</v>
      </c>
      <c r="M443" s="135">
        <v>0</v>
      </c>
      <c r="N443" s="110">
        <v>0</v>
      </c>
      <c r="O443" s="135">
        <v>0</v>
      </c>
      <c r="P443" s="110">
        <v>0</v>
      </c>
      <c r="Q443" s="135">
        <v>0</v>
      </c>
      <c r="R443" s="110">
        <v>0</v>
      </c>
      <c r="S443" s="135">
        <v>0</v>
      </c>
      <c r="T443" s="110">
        <v>0</v>
      </c>
      <c r="U443" s="135">
        <v>0</v>
      </c>
      <c r="V443" s="110">
        <v>0</v>
      </c>
      <c r="W443" s="135">
        <v>0</v>
      </c>
      <c r="X443" s="110">
        <v>0</v>
      </c>
      <c r="Y443" s="135">
        <v>0</v>
      </c>
      <c r="Z443" s="110">
        <v>0</v>
      </c>
      <c r="AA443" s="135">
        <v>1</v>
      </c>
      <c r="AB443" s="110">
        <v>250</v>
      </c>
    </row>
    <row r="444" spans="2:28" x14ac:dyDescent="0.25">
      <c r="B444" s="130">
        <v>361</v>
      </c>
      <c r="C444" s="109">
        <v>0</v>
      </c>
      <c r="D444" s="110">
        <v>0</v>
      </c>
      <c r="E444" s="135">
        <v>0</v>
      </c>
      <c r="F444" s="110">
        <v>0</v>
      </c>
      <c r="G444" s="135">
        <v>0</v>
      </c>
      <c r="H444" s="110">
        <v>0</v>
      </c>
      <c r="I444" s="135">
        <v>0</v>
      </c>
      <c r="J444" s="110">
        <v>0</v>
      </c>
      <c r="K444" s="135">
        <v>1</v>
      </c>
      <c r="L444" s="110">
        <v>1</v>
      </c>
      <c r="M444" s="135">
        <v>0</v>
      </c>
      <c r="N444" s="110">
        <v>0</v>
      </c>
      <c r="O444" s="135">
        <v>0</v>
      </c>
      <c r="P444" s="110">
        <v>0</v>
      </c>
      <c r="Q444" s="135">
        <v>0</v>
      </c>
      <c r="R444" s="110">
        <v>0</v>
      </c>
      <c r="S444" s="135">
        <v>0</v>
      </c>
      <c r="T444" s="110">
        <v>0</v>
      </c>
      <c r="U444" s="135">
        <v>0</v>
      </c>
      <c r="V444" s="110">
        <v>0</v>
      </c>
      <c r="W444" s="135">
        <v>0</v>
      </c>
      <c r="X444" s="110">
        <v>0</v>
      </c>
      <c r="Y444" s="135">
        <v>0</v>
      </c>
      <c r="Z444" s="110">
        <v>0</v>
      </c>
      <c r="AA444" s="135">
        <v>1</v>
      </c>
      <c r="AB444" s="110">
        <v>1</v>
      </c>
    </row>
    <row r="445" spans="2:28" x14ac:dyDescent="0.25">
      <c r="B445" s="130">
        <v>2221</v>
      </c>
      <c r="C445" s="109">
        <v>0</v>
      </c>
      <c r="D445" s="110">
        <v>0</v>
      </c>
      <c r="E445" s="135">
        <v>0</v>
      </c>
      <c r="F445" s="110">
        <v>0</v>
      </c>
      <c r="G445" s="135">
        <v>0</v>
      </c>
      <c r="H445" s="110">
        <v>0</v>
      </c>
      <c r="I445" s="135">
        <v>0</v>
      </c>
      <c r="J445" s="110">
        <v>0</v>
      </c>
      <c r="K445" s="135">
        <v>1</v>
      </c>
      <c r="L445" s="110">
        <v>3</v>
      </c>
      <c r="M445" s="135">
        <v>0</v>
      </c>
      <c r="N445" s="110">
        <v>0</v>
      </c>
      <c r="O445" s="135">
        <v>0</v>
      </c>
      <c r="P445" s="110">
        <v>0</v>
      </c>
      <c r="Q445" s="135">
        <v>0</v>
      </c>
      <c r="R445" s="110">
        <v>0</v>
      </c>
      <c r="S445" s="135">
        <v>0</v>
      </c>
      <c r="T445" s="110">
        <v>0</v>
      </c>
      <c r="U445" s="135">
        <v>0</v>
      </c>
      <c r="V445" s="110">
        <v>0</v>
      </c>
      <c r="W445" s="135">
        <v>0</v>
      </c>
      <c r="X445" s="110">
        <v>0</v>
      </c>
      <c r="Y445" s="135">
        <v>0</v>
      </c>
      <c r="Z445" s="110">
        <v>0</v>
      </c>
      <c r="AA445" s="135">
        <v>1</v>
      </c>
      <c r="AB445" s="110">
        <v>3</v>
      </c>
    </row>
    <row r="446" spans="2:28" x14ac:dyDescent="0.25">
      <c r="B446" s="130">
        <v>1590</v>
      </c>
      <c r="C446" s="109">
        <v>0</v>
      </c>
      <c r="D446" s="110">
        <v>0</v>
      </c>
      <c r="E446" s="135">
        <v>0</v>
      </c>
      <c r="F446" s="110">
        <v>0</v>
      </c>
      <c r="G446" s="135">
        <v>0</v>
      </c>
      <c r="H446" s="110">
        <v>0</v>
      </c>
      <c r="I446" s="135">
        <v>0</v>
      </c>
      <c r="J446" s="110">
        <v>0</v>
      </c>
      <c r="K446" s="135">
        <v>1</v>
      </c>
      <c r="L446" s="110">
        <v>1000</v>
      </c>
      <c r="M446" s="135">
        <v>0</v>
      </c>
      <c r="N446" s="110">
        <v>0</v>
      </c>
      <c r="O446" s="135">
        <v>0</v>
      </c>
      <c r="P446" s="110">
        <v>0</v>
      </c>
      <c r="Q446" s="135">
        <v>0</v>
      </c>
      <c r="R446" s="110">
        <v>0</v>
      </c>
      <c r="S446" s="135">
        <v>0</v>
      </c>
      <c r="T446" s="110">
        <v>0</v>
      </c>
      <c r="U446" s="135">
        <v>0</v>
      </c>
      <c r="V446" s="110">
        <v>0</v>
      </c>
      <c r="W446" s="135">
        <v>0</v>
      </c>
      <c r="X446" s="110">
        <v>0</v>
      </c>
      <c r="Y446" s="135">
        <v>0</v>
      </c>
      <c r="Z446" s="110">
        <v>0</v>
      </c>
      <c r="AA446" s="135">
        <v>1</v>
      </c>
      <c r="AB446" s="110">
        <v>1000</v>
      </c>
    </row>
    <row r="447" spans="2:28" ht="15.75" thickBot="1" x14ac:dyDescent="0.3">
      <c r="B447" s="133">
        <v>717</v>
      </c>
      <c r="C447" s="109">
        <v>0</v>
      </c>
      <c r="D447" s="110">
        <v>0</v>
      </c>
      <c r="E447" s="135">
        <v>0</v>
      </c>
      <c r="F447" s="110">
        <v>0</v>
      </c>
      <c r="G447" s="135">
        <v>0</v>
      </c>
      <c r="H447" s="110">
        <v>0</v>
      </c>
      <c r="I447" s="135">
        <v>0</v>
      </c>
      <c r="J447" s="110">
        <v>0</v>
      </c>
      <c r="K447" s="135">
        <v>1</v>
      </c>
      <c r="L447" s="110">
        <v>4</v>
      </c>
      <c r="M447" s="135">
        <v>0</v>
      </c>
      <c r="N447" s="110">
        <v>0</v>
      </c>
      <c r="O447" s="135">
        <v>0</v>
      </c>
      <c r="P447" s="110">
        <v>0</v>
      </c>
      <c r="Q447" s="135">
        <v>0</v>
      </c>
      <c r="R447" s="110">
        <v>0</v>
      </c>
      <c r="S447" s="135">
        <v>0</v>
      </c>
      <c r="T447" s="110">
        <v>0</v>
      </c>
      <c r="U447" s="135">
        <v>0</v>
      </c>
      <c r="V447" s="110">
        <v>0</v>
      </c>
      <c r="W447" s="135">
        <v>0</v>
      </c>
      <c r="X447" s="110">
        <v>0</v>
      </c>
      <c r="Y447" s="135">
        <v>0</v>
      </c>
      <c r="Z447" s="110">
        <v>0</v>
      </c>
      <c r="AA447" s="135">
        <v>1</v>
      </c>
      <c r="AB447" s="110">
        <v>4</v>
      </c>
    </row>
    <row r="448" spans="2:28" ht="15.75" thickBot="1" x14ac:dyDescent="0.3">
      <c r="B448" s="121">
        <v>238</v>
      </c>
      <c r="C448" s="109">
        <v>0</v>
      </c>
      <c r="D448" s="110">
        <v>0</v>
      </c>
      <c r="E448" s="135">
        <v>0</v>
      </c>
      <c r="F448" s="110">
        <v>0</v>
      </c>
      <c r="G448" s="135">
        <v>0</v>
      </c>
      <c r="H448" s="110">
        <v>0</v>
      </c>
      <c r="I448" s="135">
        <v>0</v>
      </c>
      <c r="J448" s="110">
        <v>0</v>
      </c>
      <c r="K448" s="135">
        <v>0</v>
      </c>
      <c r="L448" s="110">
        <v>0</v>
      </c>
      <c r="M448" s="135">
        <v>1</v>
      </c>
      <c r="N448" s="110">
        <v>2000</v>
      </c>
      <c r="O448" s="135">
        <v>0</v>
      </c>
      <c r="P448" s="110">
        <v>0</v>
      </c>
      <c r="Q448" s="135">
        <v>0</v>
      </c>
      <c r="R448" s="110">
        <v>0</v>
      </c>
      <c r="S448" s="135">
        <v>0</v>
      </c>
      <c r="T448" s="110">
        <v>0</v>
      </c>
      <c r="U448" s="135">
        <v>0</v>
      </c>
      <c r="V448" s="110">
        <v>0</v>
      </c>
      <c r="W448" s="135">
        <v>0</v>
      </c>
      <c r="X448" s="110">
        <v>0</v>
      </c>
      <c r="Y448" s="135">
        <v>0</v>
      </c>
      <c r="Z448" s="110">
        <v>0</v>
      </c>
      <c r="AA448" s="135">
        <v>1</v>
      </c>
      <c r="AB448" s="110">
        <v>2000</v>
      </c>
    </row>
    <row r="449" spans="2:28" ht="15.75" thickBot="1" x14ac:dyDescent="0.3">
      <c r="B449" s="121">
        <v>171</v>
      </c>
      <c r="C449" s="109">
        <v>0</v>
      </c>
      <c r="D449" s="110">
        <v>0</v>
      </c>
      <c r="E449" s="135">
        <v>0</v>
      </c>
      <c r="F449" s="110">
        <v>0</v>
      </c>
      <c r="G449" s="135">
        <v>0</v>
      </c>
      <c r="H449" s="110">
        <v>0</v>
      </c>
      <c r="I449" s="135">
        <v>1</v>
      </c>
      <c r="J449" s="110">
        <v>5</v>
      </c>
      <c r="K449" s="135">
        <v>0</v>
      </c>
      <c r="L449" s="110">
        <v>0</v>
      </c>
      <c r="M449" s="135">
        <v>0</v>
      </c>
      <c r="N449" s="110">
        <v>0</v>
      </c>
      <c r="O449" s="135">
        <v>0</v>
      </c>
      <c r="P449" s="110">
        <v>0</v>
      </c>
      <c r="Q449" s="135">
        <v>0</v>
      </c>
      <c r="R449" s="110">
        <v>0</v>
      </c>
      <c r="S449" s="135">
        <v>0</v>
      </c>
      <c r="T449" s="110">
        <v>0</v>
      </c>
      <c r="U449" s="135">
        <v>0</v>
      </c>
      <c r="V449" s="110">
        <v>0</v>
      </c>
      <c r="W449" s="135">
        <v>0</v>
      </c>
      <c r="X449" s="110">
        <v>0</v>
      </c>
      <c r="Y449" s="135">
        <v>0</v>
      </c>
      <c r="Z449" s="110">
        <v>0</v>
      </c>
      <c r="AA449" s="135">
        <v>1</v>
      </c>
      <c r="AB449" s="110">
        <v>5</v>
      </c>
    </row>
    <row r="450" spans="2:28" ht="15.75" thickBot="1" x14ac:dyDescent="0.3">
      <c r="B450" s="121">
        <v>797</v>
      </c>
      <c r="C450" s="109">
        <v>0</v>
      </c>
      <c r="D450" s="110">
        <v>0</v>
      </c>
      <c r="E450" s="135">
        <v>0</v>
      </c>
      <c r="F450" s="110">
        <v>0</v>
      </c>
      <c r="G450" s="135">
        <v>0</v>
      </c>
      <c r="H450" s="110">
        <v>0</v>
      </c>
      <c r="I450" s="135">
        <v>0</v>
      </c>
      <c r="J450" s="110">
        <v>0</v>
      </c>
      <c r="K450" s="135">
        <v>1</v>
      </c>
      <c r="L450" s="110">
        <v>5</v>
      </c>
      <c r="M450" s="135">
        <v>0</v>
      </c>
      <c r="N450" s="110">
        <v>0</v>
      </c>
      <c r="O450" s="135">
        <v>0</v>
      </c>
      <c r="P450" s="110">
        <v>0</v>
      </c>
      <c r="Q450" s="135">
        <v>0</v>
      </c>
      <c r="R450" s="110">
        <v>0</v>
      </c>
      <c r="S450" s="135">
        <v>0</v>
      </c>
      <c r="T450" s="110">
        <v>0</v>
      </c>
      <c r="U450" s="135">
        <v>0</v>
      </c>
      <c r="V450" s="110">
        <v>0</v>
      </c>
      <c r="W450" s="135">
        <v>0</v>
      </c>
      <c r="X450" s="110">
        <v>0</v>
      </c>
      <c r="Y450" s="135">
        <v>0</v>
      </c>
      <c r="Z450" s="110">
        <v>0</v>
      </c>
      <c r="AA450" s="135">
        <v>1</v>
      </c>
      <c r="AB450" s="110">
        <v>5</v>
      </c>
    </row>
    <row r="451" spans="2:28" ht="15.75" thickBot="1" x14ac:dyDescent="0.3">
      <c r="B451" s="121">
        <v>1449</v>
      </c>
      <c r="C451" s="109">
        <v>0</v>
      </c>
      <c r="D451" s="110">
        <v>0</v>
      </c>
      <c r="E451" s="135">
        <v>0</v>
      </c>
      <c r="F451" s="110">
        <v>0</v>
      </c>
      <c r="G451" s="135">
        <v>0</v>
      </c>
      <c r="H451" s="110">
        <v>0</v>
      </c>
      <c r="I451" s="135">
        <v>1</v>
      </c>
      <c r="J451" s="110">
        <v>6</v>
      </c>
      <c r="K451" s="135">
        <v>0</v>
      </c>
      <c r="L451" s="110">
        <v>0</v>
      </c>
      <c r="M451" s="135">
        <v>0</v>
      </c>
      <c r="N451" s="110">
        <v>0</v>
      </c>
      <c r="O451" s="135">
        <v>0</v>
      </c>
      <c r="P451" s="110">
        <v>0</v>
      </c>
      <c r="Q451" s="135">
        <v>0</v>
      </c>
      <c r="R451" s="110">
        <v>0</v>
      </c>
      <c r="S451" s="135">
        <v>0</v>
      </c>
      <c r="T451" s="110">
        <v>0</v>
      </c>
      <c r="U451" s="135">
        <v>0</v>
      </c>
      <c r="V451" s="110">
        <v>0</v>
      </c>
      <c r="W451" s="135">
        <v>0</v>
      </c>
      <c r="X451" s="110">
        <v>0</v>
      </c>
      <c r="Y451" s="135">
        <v>0</v>
      </c>
      <c r="Z451" s="110">
        <v>0</v>
      </c>
      <c r="AA451" s="135">
        <v>1</v>
      </c>
      <c r="AB451" s="110">
        <v>6</v>
      </c>
    </row>
    <row r="452" spans="2:28" ht="15.75" thickBot="1" x14ac:dyDescent="0.3">
      <c r="B452" s="121">
        <v>1596</v>
      </c>
      <c r="C452" s="109">
        <v>0</v>
      </c>
      <c r="D452" s="110">
        <v>0</v>
      </c>
      <c r="E452" s="135">
        <v>0</v>
      </c>
      <c r="F452" s="110">
        <v>0</v>
      </c>
      <c r="G452" s="135">
        <v>1</v>
      </c>
      <c r="H452" s="110">
        <v>500</v>
      </c>
      <c r="I452" s="135">
        <v>0</v>
      </c>
      <c r="J452" s="110">
        <v>0</v>
      </c>
      <c r="K452" s="135">
        <v>0</v>
      </c>
      <c r="L452" s="110">
        <v>0</v>
      </c>
      <c r="M452" s="135">
        <v>0</v>
      </c>
      <c r="N452" s="110">
        <v>0</v>
      </c>
      <c r="O452" s="135">
        <v>0</v>
      </c>
      <c r="P452" s="110">
        <v>0</v>
      </c>
      <c r="Q452" s="135">
        <v>0</v>
      </c>
      <c r="R452" s="110">
        <v>0</v>
      </c>
      <c r="S452" s="135">
        <v>0</v>
      </c>
      <c r="T452" s="110">
        <v>0</v>
      </c>
      <c r="U452" s="135">
        <v>0</v>
      </c>
      <c r="V452" s="110">
        <v>0</v>
      </c>
      <c r="W452" s="135">
        <v>0</v>
      </c>
      <c r="X452" s="110">
        <v>0</v>
      </c>
      <c r="Y452" s="135">
        <v>0</v>
      </c>
      <c r="Z452" s="110">
        <v>0</v>
      </c>
      <c r="AA452" s="135">
        <v>1</v>
      </c>
      <c r="AB452" s="110">
        <v>500</v>
      </c>
    </row>
    <row r="453" spans="2:28" ht="15.75" thickBot="1" x14ac:dyDescent="0.3">
      <c r="B453" s="121">
        <v>147</v>
      </c>
      <c r="C453" s="109">
        <v>0</v>
      </c>
      <c r="D453" s="110">
        <v>0</v>
      </c>
      <c r="E453" s="135">
        <v>0</v>
      </c>
      <c r="F453" s="110">
        <v>0</v>
      </c>
      <c r="G453" s="135">
        <v>0</v>
      </c>
      <c r="H453" s="110">
        <v>0</v>
      </c>
      <c r="I453" s="135">
        <v>0</v>
      </c>
      <c r="J453" s="110">
        <v>0</v>
      </c>
      <c r="K453" s="135">
        <v>0</v>
      </c>
      <c r="L453" s="110">
        <v>0</v>
      </c>
      <c r="M453" s="135">
        <v>1</v>
      </c>
      <c r="N453" s="110">
        <v>2</v>
      </c>
      <c r="O453" s="135">
        <v>0</v>
      </c>
      <c r="P453" s="110">
        <v>0</v>
      </c>
      <c r="Q453" s="135">
        <v>0</v>
      </c>
      <c r="R453" s="110">
        <v>0</v>
      </c>
      <c r="S453" s="135">
        <v>0</v>
      </c>
      <c r="T453" s="110">
        <v>0</v>
      </c>
      <c r="U453" s="135">
        <v>0</v>
      </c>
      <c r="V453" s="110">
        <v>0</v>
      </c>
      <c r="W453" s="135">
        <v>0</v>
      </c>
      <c r="X453" s="110">
        <v>0</v>
      </c>
      <c r="Y453" s="135">
        <v>0</v>
      </c>
      <c r="Z453" s="110">
        <v>0</v>
      </c>
      <c r="AA453" s="135">
        <v>1</v>
      </c>
      <c r="AB453" s="110">
        <v>2</v>
      </c>
    </row>
    <row r="454" spans="2:28" x14ac:dyDescent="0.25">
      <c r="B454" s="129">
        <v>1597</v>
      </c>
      <c r="C454" s="109">
        <v>0</v>
      </c>
      <c r="D454" s="110">
        <v>0</v>
      </c>
      <c r="E454" s="135">
        <v>0</v>
      </c>
      <c r="F454" s="110">
        <v>0</v>
      </c>
      <c r="G454" s="135">
        <v>0</v>
      </c>
      <c r="H454" s="110">
        <v>0</v>
      </c>
      <c r="I454" s="135">
        <v>1</v>
      </c>
      <c r="J454" s="110">
        <v>50</v>
      </c>
      <c r="K454" s="135">
        <v>0</v>
      </c>
      <c r="L454" s="110">
        <v>0</v>
      </c>
      <c r="M454" s="135">
        <v>0</v>
      </c>
      <c r="N454" s="110">
        <v>0</v>
      </c>
      <c r="O454" s="135">
        <v>0</v>
      </c>
      <c r="P454" s="110">
        <v>0</v>
      </c>
      <c r="Q454" s="135">
        <v>0</v>
      </c>
      <c r="R454" s="110">
        <v>0</v>
      </c>
      <c r="S454" s="135">
        <v>0</v>
      </c>
      <c r="T454" s="110">
        <v>0</v>
      </c>
      <c r="U454" s="135">
        <v>0</v>
      </c>
      <c r="V454" s="110">
        <v>0</v>
      </c>
      <c r="W454" s="135">
        <v>0</v>
      </c>
      <c r="X454" s="110">
        <v>0</v>
      </c>
      <c r="Y454" s="135">
        <v>0</v>
      </c>
      <c r="Z454" s="110">
        <v>0</v>
      </c>
      <c r="AA454" s="135">
        <v>1</v>
      </c>
      <c r="AB454" s="110">
        <v>50</v>
      </c>
    </row>
    <row r="455" spans="2:28" x14ac:dyDescent="0.25">
      <c r="B455" s="130">
        <v>3630</v>
      </c>
      <c r="C455" s="109">
        <v>0</v>
      </c>
      <c r="D455" s="110">
        <v>0</v>
      </c>
      <c r="E455" s="135">
        <v>0</v>
      </c>
      <c r="F455" s="110">
        <v>0</v>
      </c>
      <c r="G455" s="135">
        <v>0</v>
      </c>
      <c r="H455" s="110">
        <v>0</v>
      </c>
      <c r="I455" s="135">
        <v>0</v>
      </c>
      <c r="J455" s="110">
        <v>0</v>
      </c>
      <c r="K455" s="135">
        <v>1</v>
      </c>
      <c r="L455" s="110">
        <v>10</v>
      </c>
      <c r="M455" s="135">
        <v>0</v>
      </c>
      <c r="N455" s="110">
        <v>0</v>
      </c>
      <c r="O455" s="135">
        <v>0</v>
      </c>
      <c r="P455" s="110">
        <v>0</v>
      </c>
      <c r="Q455" s="135">
        <v>0</v>
      </c>
      <c r="R455" s="110">
        <v>0</v>
      </c>
      <c r="S455" s="135">
        <v>0</v>
      </c>
      <c r="T455" s="110">
        <v>0</v>
      </c>
      <c r="U455" s="135">
        <v>0</v>
      </c>
      <c r="V455" s="110">
        <v>0</v>
      </c>
      <c r="W455" s="135">
        <v>0</v>
      </c>
      <c r="X455" s="110">
        <v>0</v>
      </c>
      <c r="Y455" s="135">
        <v>0</v>
      </c>
      <c r="Z455" s="110">
        <v>0</v>
      </c>
      <c r="AA455" s="135">
        <v>1</v>
      </c>
      <c r="AB455" s="110">
        <v>10</v>
      </c>
    </row>
    <row r="456" spans="2:28" x14ac:dyDescent="0.25">
      <c r="B456" s="130">
        <v>1598</v>
      </c>
      <c r="C456" s="109">
        <v>0</v>
      </c>
      <c r="D456" s="110">
        <v>0</v>
      </c>
      <c r="E456" s="135">
        <v>0</v>
      </c>
      <c r="F456" s="110">
        <v>0</v>
      </c>
      <c r="G456" s="135">
        <v>0</v>
      </c>
      <c r="H456" s="110">
        <v>0</v>
      </c>
      <c r="I456" s="135">
        <v>1</v>
      </c>
      <c r="J456" s="110">
        <v>50</v>
      </c>
      <c r="K456" s="135">
        <v>0</v>
      </c>
      <c r="L456" s="110">
        <v>0</v>
      </c>
      <c r="M456" s="135">
        <v>0</v>
      </c>
      <c r="N456" s="110">
        <v>0</v>
      </c>
      <c r="O456" s="135">
        <v>0</v>
      </c>
      <c r="P456" s="110">
        <v>0</v>
      </c>
      <c r="Q456" s="135">
        <v>0</v>
      </c>
      <c r="R456" s="110">
        <v>0</v>
      </c>
      <c r="S456" s="135">
        <v>0</v>
      </c>
      <c r="T456" s="110">
        <v>0</v>
      </c>
      <c r="U456" s="135">
        <v>0</v>
      </c>
      <c r="V456" s="110">
        <v>0</v>
      </c>
      <c r="W456" s="135">
        <v>0</v>
      </c>
      <c r="X456" s="110">
        <v>0</v>
      </c>
      <c r="Y456" s="135">
        <v>0</v>
      </c>
      <c r="Z456" s="110">
        <v>0</v>
      </c>
      <c r="AA456" s="135">
        <v>1</v>
      </c>
      <c r="AB456" s="110">
        <v>50</v>
      </c>
    </row>
    <row r="457" spans="2:28" x14ac:dyDescent="0.25">
      <c r="B457" s="130">
        <v>976</v>
      </c>
      <c r="C457" s="109">
        <v>0</v>
      </c>
      <c r="D457" s="110">
        <v>0</v>
      </c>
      <c r="E457" s="135">
        <v>0</v>
      </c>
      <c r="F457" s="110">
        <v>0</v>
      </c>
      <c r="G457" s="135">
        <v>0</v>
      </c>
      <c r="H457" s="110">
        <v>0</v>
      </c>
      <c r="I457" s="135">
        <v>0</v>
      </c>
      <c r="J457" s="110">
        <v>0</v>
      </c>
      <c r="K457" s="135">
        <v>0</v>
      </c>
      <c r="L457" s="110">
        <v>0</v>
      </c>
      <c r="M457" s="135">
        <v>1</v>
      </c>
      <c r="N457" s="110">
        <v>10</v>
      </c>
      <c r="O457" s="135">
        <v>0</v>
      </c>
      <c r="P457" s="110">
        <v>0</v>
      </c>
      <c r="Q457" s="135">
        <v>0</v>
      </c>
      <c r="R457" s="110">
        <v>0</v>
      </c>
      <c r="S457" s="135">
        <v>0</v>
      </c>
      <c r="T457" s="110">
        <v>0</v>
      </c>
      <c r="U457" s="135">
        <v>0</v>
      </c>
      <c r="V457" s="110">
        <v>0</v>
      </c>
      <c r="W457" s="135">
        <v>0</v>
      </c>
      <c r="X457" s="110">
        <v>0</v>
      </c>
      <c r="Y457" s="135">
        <v>0</v>
      </c>
      <c r="Z457" s="110">
        <v>0</v>
      </c>
      <c r="AA457" s="135">
        <v>1</v>
      </c>
      <c r="AB457" s="110">
        <v>10</v>
      </c>
    </row>
    <row r="458" spans="2:28" x14ac:dyDescent="0.25">
      <c r="B458" s="130">
        <v>1599</v>
      </c>
      <c r="C458" s="109">
        <v>0</v>
      </c>
      <c r="D458" s="110">
        <v>0</v>
      </c>
      <c r="E458" s="135">
        <v>0</v>
      </c>
      <c r="F458" s="110">
        <v>0</v>
      </c>
      <c r="G458" s="135">
        <v>0</v>
      </c>
      <c r="H458" s="110">
        <v>0</v>
      </c>
      <c r="I458" s="135">
        <v>0</v>
      </c>
      <c r="J458" s="110">
        <v>0</v>
      </c>
      <c r="K458" s="135">
        <v>0</v>
      </c>
      <c r="L458" s="110">
        <v>0</v>
      </c>
      <c r="M458" s="135">
        <v>0</v>
      </c>
      <c r="N458" s="110">
        <v>0</v>
      </c>
      <c r="O458" s="135">
        <v>1</v>
      </c>
      <c r="P458" s="110">
        <v>500</v>
      </c>
      <c r="Q458" s="135">
        <v>0</v>
      </c>
      <c r="R458" s="110">
        <v>0</v>
      </c>
      <c r="S458" s="135">
        <v>0</v>
      </c>
      <c r="T458" s="110">
        <v>0</v>
      </c>
      <c r="U458" s="135">
        <v>0</v>
      </c>
      <c r="V458" s="110">
        <v>0</v>
      </c>
      <c r="W458" s="135">
        <v>0</v>
      </c>
      <c r="X458" s="110">
        <v>0</v>
      </c>
      <c r="Y458" s="135">
        <v>0</v>
      </c>
      <c r="Z458" s="110">
        <v>0</v>
      </c>
      <c r="AA458" s="135">
        <v>1</v>
      </c>
      <c r="AB458" s="110">
        <v>500</v>
      </c>
    </row>
    <row r="459" spans="2:28" ht="15.75" thickBot="1" x14ac:dyDescent="0.3">
      <c r="B459" s="133">
        <v>2018</v>
      </c>
      <c r="C459" s="109">
        <v>0</v>
      </c>
      <c r="D459" s="110">
        <v>0</v>
      </c>
      <c r="E459" s="135">
        <v>0</v>
      </c>
      <c r="F459" s="110">
        <v>0</v>
      </c>
      <c r="G459" s="135">
        <v>0</v>
      </c>
      <c r="H459" s="110">
        <v>0</v>
      </c>
      <c r="I459" s="135">
        <v>0</v>
      </c>
      <c r="J459" s="110">
        <v>0</v>
      </c>
      <c r="K459" s="135">
        <v>0</v>
      </c>
      <c r="L459" s="110">
        <v>0</v>
      </c>
      <c r="M459" s="135">
        <v>0</v>
      </c>
      <c r="N459" s="110">
        <v>0</v>
      </c>
      <c r="O459" s="135">
        <v>1</v>
      </c>
      <c r="P459" s="110">
        <v>4</v>
      </c>
      <c r="Q459" s="135">
        <v>0</v>
      </c>
      <c r="R459" s="110">
        <v>0</v>
      </c>
      <c r="S459" s="135">
        <v>0</v>
      </c>
      <c r="T459" s="110">
        <v>0</v>
      </c>
      <c r="U459" s="135">
        <v>0</v>
      </c>
      <c r="V459" s="110">
        <v>0</v>
      </c>
      <c r="W459" s="135">
        <v>0</v>
      </c>
      <c r="X459" s="110">
        <v>0</v>
      </c>
      <c r="Y459" s="135">
        <v>0</v>
      </c>
      <c r="Z459" s="110">
        <v>0</v>
      </c>
      <c r="AA459" s="135">
        <v>1</v>
      </c>
      <c r="AB459" s="110">
        <v>4</v>
      </c>
    </row>
    <row r="460" spans="2:28" ht="15.75" thickBot="1" x14ac:dyDescent="0.3">
      <c r="B460" s="121">
        <v>1038</v>
      </c>
      <c r="C460" s="109">
        <v>0</v>
      </c>
      <c r="D460" s="110">
        <v>0</v>
      </c>
      <c r="E460" s="135">
        <v>0</v>
      </c>
      <c r="F460" s="110">
        <v>0</v>
      </c>
      <c r="G460" s="135">
        <v>0</v>
      </c>
      <c r="H460" s="110">
        <v>0</v>
      </c>
      <c r="I460" s="135">
        <v>0</v>
      </c>
      <c r="J460" s="110">
        <v>0</v>
      </c>
      <c r="K460" s="135">
        <v>0</v>
      </c>
      <c r="L460" s="110">
        <v>0</v>
      </c>
      <c r="M460" s="135">
        <v>1</v>
      </c>
      <c r="N460" s="110">
        <v>21650</v>
      </c>
      <c r="O460" s="135">
        <v>0</v>
      </c>
      <c r="P460" s="110">
        <v>0</v>
      </c>
      <c r="Q460" s="135">
        <v>0</v>
      </c>
      <c r="R460" s="110">
        <v>0</v>
      </c>
      <c r="S460" s="135">
        <v>0</v>
      </c>
      <c r="T460" s="110">
        <v>0</v>
      </c>
      <c r="U460" s="135">
        <v>0</v>
      </c>
      <c r="V460" s="110">
        <v>0</v>
      </c>
      <c r="W460" s="135">
        <v>0</v>
      </c>
      <c r="X460" s="110">
        <v>0</v>
      </c>
      <c r="Y460" s="135">
        <v>0</v>
      </c>
      <c r="Z460" s="110">
        <v>0</v>
      </c>
      <c r="AA460" s="135">
        <v>1</v>
      </c>
      <c r="AB460" s="110">
        <v>21650</v>
      </c>
    </row>
    <row r="461" spans="2:28" x14ac:dyDescent="0.25">
      <c r="B461" s="129">
        <v>715</v>
      </c>
      <c r="C461" s="109">
        <v>0</v>
      </c>
      <c r="D461" s="110">
        <v>0</v>
      </c>
      <c r="E461" s="135">
        <v>0</v>
      </c>
      <c r="F461" s="110">
        <v>0</v>
      </c>
      <c r="G461" s="135">
        <v>0</v>
      </c>
      <c r="H461" s="110">
        <v>0</v>
      </c>
      <c r="I461" s="135">
        <v>0</v>
      </c>
      <c r="J461" s="110">
        <v>0</v>
      </c>
      <c r="K461" s="135">
        <v>1</v>
      </c>
      <c r="L461" s="110">
        <v>10</v>
      </c>
      <c r="M461" s="135">
        <v>0</v>
      </c>
      <c r="N461" s="110">
        <v>0</v>
      </c>
      <c r="O461" s="135">
        <v>0</v>
      </c>
      <c r="P461" s="110">
        <v>0</v>
      </c>
      <c r="Q461" s="135">
        <v>0</v>
      </c>
      <c r="R461" s="110">
        <v>0</v>
      </c>
      <c r="S461" s="135">
        <v>0</v>
      </c>
      <c r="T461" s="110">
        <v>0</v>
      </c>
      <c r="U461" s="135">
        <v>0</v>
      </c>
      <c r="V461" s="110">
        <v>0</v>
      </c>
      <c r="W461" s="135">
        <v>0</v>
      </c>
      <c r="X461" s="110">
        <v>0</v>
      </c>
      <c r="Y461" s="135">
        <v>0</v>
      </c>
      <c r="Z461" s="110">
        <v>0</v>
      </c>
      <c r="AA461" s="135">
        <v>1</v>
      </c>
      <c r="AB461" s="110">
        <v>10</v>
      </c>
    </row>
    <row r="462" spans="2:28" x14ac:dyDescent="0.25">
      <c r="B462" s="130">
        <v>1601</v>
      </c>
      <c r="C462" s="109">
        <v>0</v>
      </c>
      <c r="D462" s="110">
        <v>0</v>
      </c>
      <c r="E462" s="135">
        <v>0</v>
      </c>
      <c r="F462" s="110">
        <v>0</v>
      </c>
      <c r="G462" s="135">
        <v>0</v>
      </c>
      <c r="H462" s="110">
        <v>0</v>
      </c>
      <c r="I462" s="135">
        <v>0</v>
      </c>
      <c r="J462" s="110">
        <v>0</v>
      </c>
      <c r="K462" s="135">
        <v>0</v>
      </c>
      <c r="L462" s="110">
        <v>0</v>
      </c>
      <c r="M462" s="135">
        <v>0</v>
      </c>
      <c r="N462" s="110">
        <v>0</v>
      </c>
      <c r="O462" s="135">
        <v>1</v>
      </c>
      <c r="P462" s="110">
        <v>200</v>
      </c>
      <c r="Q462" s="135">
        <v>0</v>
      </c>
      <c r="R462" s="110">
        <v>0</v>
      </c>
      <c r="S462" s="135">
        <v>0</v>
      </c>
      <c r="T462" s="110">
        <v>0</v>
      </c>
      <c r="U462" s="135">
        <v>0</v>
      </c>
      <c r="V462" s="110">
        <v>0</v>
      </c>
      <c r="W462" s="135">
        <v>0</v>
      </c>
      <c r="X462" s="110">
        <v>0</v>
      </c>
      <c r="Y462" s="135">
        <v>0</v>
      </c>
      <c r="Z462" s="110">
        <v>0</v>
      </c>
      <c r="AA462" s="135">
        <v>1</v>
      </c>
      <c r="AB462" s="110">
        <v>200</v>
      </c>
    </row>
    <row r="463" spans="2:28" ht="15.75" thickBot="1" x14ac:dyDescent="0.3">
      <c r="B463" s="133">
        <v>2182</v>
      </c>
      <c r="C463" s="109">
        <v>0</v>
      </c>
      <c r="D463" s="110">
        <v>0</v>
      </c>
      <c r="E463" s="135">
        <v>0</v>
      </c>
      <c r="F463" s="110">
        <v>0</v>
      </c>
      <c r="G463" s="135">
        <v>1</v>
      </c>
      <c r="H463" s="110">
        <v>1700</v>
      </c>
      <c r="I463" s="135">
        <v>0</v>
      </c>
      <c r="J463" s="110">
        <v>0</v>
      </c>
      <c r="K463" s="135">
        <v>0</v>
      </c>
      <c r="L463" s="110">
        <v>0</v>
      </c>
      <c r="M463" s="135">
        <v>0</v>
      </c>
      <c r="N463" s="110">
        <v>0</v>
      </c>
      <c r="O463" s="135">
        <v>0</v>
      </c>
      <c r="P463" s="110">
        <v>0</v>
      </c>
      <c r="Q463" s="135">
        <v>0</v>
      </c>
      <c r="R463" s="110">
        <v>0</v>
      </c>
      <c r="S463" s="135">
        <v>0</v>
      </c>
      <c r="T463" s="110">
        <v>0</v>
      </c>
      <c r="U463" s="135">
        <v>0</v>
      </c>
      <c r="V463" s="110">
        <v>0</v>
      </c>
      <c r="W463" s="135">
        <v>0</v>
      </c>
      <c r="X463" s="110">
        <v>0</v>
      </c>
      <c r="Y463" s="135">
        <v>0</v>
      </c>
      <c r="Z463" s="110">
        <v>0</v>
      </c>
      <c r="AA463" s="135">
        <v>1</v>
      </c>
      <c r="AB463" s="110">
        <v>1700</v>
      </c>
    </row>
    <row r="464" spans="2:28" x14ac:dyDescent="0.25">
      <c r="B464" s="78">
        <v>1039</v>
      </c>
      <c r="C464" s="109">
        <v>0</v>
      </c>
      <c r="D464" s="110">
        <v>0</v>
      </c>
      <c r="E464" s="135">
        <v>0</v>
      </c>
      <c r="F464" s="110">
        <v>0</v>
      </c>
      <c r="G464" s="135">
        <v>0</v>
      </c>
      <c r="H464" s="110">
        <v>0</v>
      </c>
      <c r="I464" s="135">
        <v>0</v>
      </c>
      <c r="J464" s="110">
        <v>0</v>
      </c>
      <c r="K464" s="135">
        <v>0</v>
      </c>
      <c r="L464" s="110">
        <v>0</v>
      </c>
      <c r="M464" s="135">
        <v>1</v>
      </c>
      <c r="N464" s="110">
        <v>7400</v>
      </c>
      <c r="O464" s="135">
        <v>0</v>
      </c>
      <c r="P464" s="110">
        <v>0</v>
      </c>
      <c r="Q464" s="135">
        <v>0</v>
      </c>
      <c r="R464" s="110">
        <v>0</v>
      </c>
      <c r="S464" s="135">
        <v>0</v>
      </c>
      <c r="T464" s="110">
        <v>0</v>
      </c>
      <c r="U464" s="135">
        <v>0</v>
      </c>
      <c r="V464" s="110">
        <v>0</v>
      </c>
      <c r="W464" s="135">
        <v>0</v>
      </c>
      <c r="X464" s="110">
        <v>0</v>
      </c>
      <c r="Y464" s="135">
        <v>0</v>
      </c>
      <c r="Z464" s="110">
        <v>0</v>
      </c>
      <c r="AA464" s="135">
        <v>1</v>
      </c>
      <c r="AB464" s="110">
        <v>7400</v>
      </c>
    </row>
    <row r="465" spans="2:28" x14ac:dyDescent="0.25">
      <c r="B465" s="79">
        <v>2189</v>
      </c>
      <c r="C465" s="109">
        <v>0</v>
      </c>
      <c r="D465" s="110">
        <v>0</v>
      </c>
      <c r="E465" s="135">
        <v>0</v>
      </c>
      <c r="F465" s="110">
        <v>0</v>
      </c>
      <c r="G465" s="135">
        <v>0</v>
      </c>
      <c r="H465" s="110">
        <v>0</v>
      </c>
      <c r="I465" s="135">
        <v>0</v>
      </c>
      <c r="J465" s="110">
        <v>0</v>
      </c>
      <c r="K465" s="135">
        <v>0</v>
      </c>
      <c r="L465" s="110">
        <v>0</v>
      </c>
      <c r="M465" s="135">
        <v>0</v>
      </c>
      <c r="N465" s="110">
        <v>0</v>
      </c>
      <c r="O465" s="135">
        <v>0</v>
      </c>
      <c r="P465" s="110">
        <v>0</v>
      </c>
      <c r="Q465" s="135">
        <v>0</v>
      </c>
      <c r="R465" s="110">
        <v>0</v>
      </c>
      <c r="S465" s="135">
        <v>1</v>
      </c>
      <c r="T465" s="110">
        <v>500</v>
      </c>
      <c r="U465" s="135">
        <v>0</v>
      </c>
      <c r="V465" s="110">
        <v>0</v>
      </c>
      <c r="W465" s="135">
        <v>0</v>
      </c>
      <c r="X465" s="110">
        <v>0</v>
      </c>
      <c r="Y465" s="135">
        <v>0</v>
      </c>
      <c r="Z465" s="110">
        <v>0</v>
      </c>
      <c r="AA465" s="135">
        <v>1</v>
      </c>
      <c r="AB465" s="110">
        <v>500</v>
      </c>
    </row>
    <row r="466" spans="2:28" x14ac:dyDescent="0.25">
      <c r="B466" s="132">
        <v>1604</v>
      </c>
      <c r="C466" s="109">
        <v>0</v>
      </c>
      <c r="D466" s="110">
        <v>0</v>
      </c>
      <c r="E466" s="135">
        <v>0</v>
      </c>
      <c r="F466" s="110">
        <v>0</v>
      </c>
      <c r="G466" s="135">
        <v>1</v>
      </c>
      <c r="H466" s="110">
        <v>25</v>
      </c>
      <c r="I466" s="135">
        <v>0</v>
      </c>
      <c r="J466" s="110">
        <v>0</v>
      </c>
      <c r="K466" s="135">
        <v>0</v>
      </c>
      <c r="L466" s="110">
        <v>0</v>
      </c>
      <c r="M466" s="135">
        <v>0</v>
      </c>
      <c r="N466" s="110">
        <v>0</v>
      </c>
      <c r="O466" s="135">
        <v>0</v>
      </c>
      <c r="P466" s="110">
        <v>0</v>
      </c>
      <c r="Q466" s="135">
        <v>0</v>
      </c>
      <c r="R466" s="110">
        <v>0</v>
      </c>
      <c r="S466" s="135">
        <v>0</v>
      </c>
      <c r="T466" s="110">
        <v>0</v>
      </c>
      <c r="U466" s="135">
        <v>0</v>
      </c>
      <c r="V466" s="110">
        <v>0</v>
      </c>
      <c r="W466" s="135">
        <v>0</v>
      </c>
      <c r="X466" s="110">
        <v>0</v>
      </c>
      <c r="Y466" s="135">
        <v>0</v>
      </c>
      <c r="Z466" s="110">
        <v>0</v>
      </c>
      <c r="AA466" s="135">
        <v>1</v>
      </c>
      <c r="AB466" s="110">
        <v>25</v>
      </c>
    </row>
    <row r="467" spans="2:28" ht="15.75" thickBot="1" x14ac:dyDescent="0.3">
      <c r="B467" s="133">
        <v>842</v>
      </c>
      <c r="C467" s="109">
        <v>0</v>
      </c>
      <c r="D467" s="110">
        <v>0</v>
      </c>
      <c r="E467" s="135">
        <v>0</v>
      </c>
      <c r="F467" s="110">
        <v>0</v>
      </c>
      <c r="G467" s="135">
        <v>1</v>
      </c>
      <c r="H467" s="110">
        <v>1940</v>
      </c>
      <c r="I467" s="135">
        <v>0</v>
      </c>
      <c r="J467" s="110">
        <v>0</v>
      </c>
      <c r="K467" s="135">
        <v>0</v>
      </c>
      <c r="L467" s="110">
        <v>0</v>
      </c>
      <c r="M467" s="135">
        <v>0</v>
      </c>
      <c r="N467" s="110">
        <v>0</v>
      </c>
      <c r="O467" s="135">
        <v>0</v>
      </c>
      <c r="P467" s="110">
        <v>0</v>
      </c>
      <c r="Q467" s="135">
        <v>0</v>
      </c>
      <c r="R467" s="110">
        <v>0</v>
      </c>
      <c r="S467" s="135">
        <v>0</v>
      </c>
      <c r="T467" s="110">
        <v>0</v>
      </c>
      <c r="U467" s="135">
        <v>0</v>
      </c>
      <c r="V467" s="110">
        <v>0</v>
      </c>
      <c r="W467" s="135">
        <v>0</v>
      </c>
      <c r="X467" s="110">
        <v>0</v>
      </c>
      <c r="Y467" s="135">
        <v>0</v>
      </c>
      <c r="Z467" s="110">
        <v>0</v>
      </c>
      <c r="AA467" s="135">
        <v>1</v>
      </c>
      <c r="AB467" s="110">
        <v>1940</v>
      </c>
    </row>
    <row r="468" spans="2:28" x14ac:dyDescent="0.25">
      <c r="B468" s="129">
        <v>1119</v>
      </c>
      <c r="C468" s="109">
        <v>0</v>
      </c>
      <c r="D468" s="110">
        <v>0</v>
      </c>
      <c r="E468" s="135">
        <v>0</v>
      </c>
      <c r="F468" s="110">
        <v>0</v>
      </c>
      <c r="G468" s="135">
        <v>0</v>
      </c>
      <c r="H468" s="110">
        <v>0</v>
      </c>
      <c r="I468" s="135">
        <v>0</v>
      </c>
      <c r="J468" s="110">
        <v>0</v>
      </c>
      <c r="K468" s="135">
        <v>0</v>
      </c>
      <c r="L468" s="110">
        <v>0</v>
      </c>
      <c r="M468" s="135">
        <v>0</v>
      </c>
      <c r="N468" s="110">
        <v>0</v>
      </c>
      <c r="O468" s="135">
        <v>0</v>
      </c>
      <c r="P468" s="110">
        <v>0</v>
      </c>
      <c r="Q468" s="135">
        <v>0</v>
      </c>
      <c r="R468" s="110">
        <v>0</v>
      </c>
      <c r="S468" s="135">
        <v>0</v>
      </c>
      <c r="T468" s="110">
        <v>0</v>
      </c>
      <c r="U468" s="135">
        <v>1</v>
      </c>
      <c r="V468" s="110">
        <v>3</v>
      </c>
      <c r="W468" s="135">
        <v>0</v>
      </c>
      <c r="X468" s="110">
        <v>0</v>
      </c>
      <c r="Y468" s="135">
        <v>0</v>
      </c>
      <c r="Z468" s="110">
        <v>0</v>
      </c>
      <c r="AA468" s="135">
        <v>1</v>
      </c>
      <c r="AB468" s="110">
        <v>3</v>
      </c>
    </row>
    <row r="469" spans="2:28" ht="15.75" thickBot="1" x14ac:dyDescent="0.3">
      <c r="B469" s="133">
        <v>1381</v>
      </c>
      <c r="C469" s="109">
        <v>0</v>
      </c>
      <c r="D469" s="110">
        <v>0</v>
      </c>
      <c r="E469" s="135">
        <v>0</v>
      </c>
      <c r="F469" s="110">
        <v>0</v>
      </c>
      <c r="G469" s="135">
        <v>0</v>
      </c>
      <c r="H469" s="110">
        <v>0</v>
      </c>
      <c r="I469" s="135">
        <v>0</v>
      </c>
      <c r="J469" s="110">
        <v>0</v>
      </c>
      <c r="K469" s="135">
        <v>0</v>
      </c>
      <c r="L469" s="110">
        <v>0</v>
      </c>
      <c r="M469" s="135">
        <v>0</v>
      </c>
      <c r="N469" s="110">
        <v>0</v>
      </c>
      <c r="O469" s="135">
        <v>0</v>
      </c>
      <c r="P469" s="110">
        <v>0</v>
      </c>
      <c r="Q469" s="135">
        <v>0</v>
      </c>
      <c r="R469" s="110">
        <v>0</v>
      </c>
      <c r="S469" s="135">
        <v>0</v>
      </c>
      <c r="T469" s="110">
        <v>0</v>
      </c>
      <c r="U469" s="135">
        <v>1</v>
      </c>
      <c r="V469" s="110">
        <v>1</v>
      </c>
      <c r="W469" s="135">
        <v>0</v>
      </c>
      <c r="X469" s="110">
        <v>0</v>
      </c>
      <c r="Y469" s="135">
        <v>0</v>
      </c>
      <c r="Z469" s="110">
        <v>0</v>
      </c>
      <c r="AA469" s="135">
        <v>1</v>
      </c>
      <c r="AB469" s="110">
        <v>1</v>
      </c>
    </row>
    <row r="470" spans="2:28" ht="15.75" thickBot="1" x14ac:dyDescent="0.3">
      <c r="B470" s="121">
        <v>1610</v>
      </c>
      <c r="C470" s="109">
        <v>0</v>
      </c>
      <c r="D470" s="110">
        <v>0</v>
      </c>
      <c r="E470" s="135">
        <v>0</v>
      </c>
      <c r="F470" s="110">
        <v>0</v>
      </c>
      <c r="G470" s="135">
        <v>0</v>
      </c>
      <c r="H470" s="110">
        <v>0</v>
      </c>
      <c r="I470" s="135">
        <v>0</v>
      </c>
      <c r="J470" s="110">
        <v>0</v>
      </c>
      <c r="K470" s="135">
        <v>0</v>
      </c>
      <c r="L470" s="110">
        <v>0</v>
      </c>
      <c r="M470" s="135">
        <v>0</v>
      </c>
      <c r="N470" s="110">
        <v>0</v>
      </c>
      <c r="O470" s="135">
        <v>0</v>
      </c>
      <c r="P470" s="110">
        <v>0</v>
      </c>
      <c r="Q470" s="135">
        <v>1</v>
      </c>
      <c r="R470" s="110">
        <v>20</v>
      </c>
      <c r="S470" s="135">
        <v>0</v>
      </c>
      <c r="T470" s="110">
        <v>0</v>
      </c>
      <c r="U470" s="135">
        <v>0</v>
      </c>
      <c r="V470" s="110">
        <v>0</v>
      </c>
      <c r="W470" s="135">
        <v>0</v>
      </c>
      <c r="X470" s="110">
        <v>0</v>
      </c>
      <c r="Y470" s="135">
        <v>0</v>
      </c>
      <c r="Z470" s="110">
        <v>0</v>
      </c>
      <c r="AA470" s="135">
        <v>1</v>
      </c>
      <c r="AB470" s="110">
        <v>20</v>
      </c>
    </row>
    <row r="471" spans="2:28" x14ac:dyDescent="0.25">
      <c r="B471" s="78">
        <v>146</v>
      </c>
      <c r="C471" s="109">
        <v>0</v>
      </c>
      <c r="D471" s="110">
        <v>0</v>
      </c>
      <c r="E471" s="135">
        <v>0</v>
      </c>
      <c r="F471" s="110">
        <v>0</v>
      </c>
      <c r="G471" s="135">
        <v>0</v>
      </c>
      <c r="H471" s="110">
        <v>0</v>
      </c>
      <c r="I471" s="135">
        <v>0</v>
      </c>
      <c r="J471" s="110">
        <v>0</v>
      </c>
      <c r="K471" s="135">
        <v>0</v>
      </c>
      <c r="L471" s="110">
        <v>0</v>
      </c>
      <c r="M471" s="135">
        <v>0</v>
      </c>
      <c r="N471" s="110">
        <v>0</v>
      </c>
      <c r="O471" s="135">
        <v>1</v>
      </c>
      <c r="P471" s="110">
        <v>10</v>
      </c>
      <c r="Q471" s="135">
        <v>0</v>
      </c>
      <c r="R471" s="110">
        <v>0</v>
      </c>
      <c r="S471" s="135">
        <v>0</v>
      </c>
      <c r="T471" s="110">
        <v>0</v>
      </c>
      <c r="U471" s="135">
        <v>0</v>
      </c>
      <c r="V471" s="110">
        <v>0</v>
      </c>
      <c r="W471" s="135">
        <v>0</v>
      </c>
      <c r="X471" s="110">
        <v>0</v>
      </c>
      <c r="Y471" s="135">
        <v>0</v>
      </c>
      <c r="Z471" s="110">
        <v>0</v>
      </c>
      <c r="AA471" s="135">
        <v>1</v>
      </c>
      <c r="AB471" s="110">
        <v>10</v>
      </c>
    </row>
    <row r="472" spans="2:28" x14ac:dyDescent="0.25">
      <c r="B472" s="132">
        <v>1120</v>
      </c>
      <c r="C472" s="109">
        <v>0</v>
      </c>
      <c r="D472" s="110">
        <v>0</v>
      </c>
      <c r="E472" s="135">
        <v>0</v>
      </c>
      <c r="F472" s="110">
        <v>0</v>
      </c>
      <c r="G472" s="135">
        <v>0</v>
      </c>
      <c r="H472" s="110">
        <v>0</v>
      </c>
      <c r="I472" s="135">
        <v>1</v>
      </c>
      <c r="J472" s="110">
        <v>3</v>
      </c>
      <c r="K472" s="135">
        <v>0</v>
      </c>
      <c r="L472" s="110">
        <v>0</v>
      </c>
      <c r="M472" s="135">
        <v>0</v>
      </c>
      <c r="N472" s="110">
        <v>0</v>
      </c>
      <c r="O472" s="135">
        <v>0</v>
      </c>
      <c r="P472" s="110">
        <v>0</v>
      </c>
      <c r="Q472" s="135">
        <v>0</v>
      </c>
      <c r="R472" s="110">
        <v>0</v>
      </c>
      <c r="S472" s="135">
        <v>0</v>
      </c>
      <c r="T472" s="110">
        <v>0</v>
      </c>
      <c r="U472" s="135">
        <v>0</v>
      </c>
      <c r="V472" s="110">
        <v>0</v>
      </c>
      <c r="W472" s="135">
        <v>0</v>
      </c>
      <c r="X472" s="110">
        <v>0</v>
      </c>
      <c r="Y472" s="135">
        <v>0</v>
      </c>
      <c r="Z472" s="110">
        <v>0</v>
      </c>
      <c r="AA472" s="135">
        <v>1</v>
      </c>
      <c r="AB472" s="110">
        <v>3</v>
      </c>
    </row>
    <row r="473" spans="2:28" x14ac:dyDescent="0.25">
      <c r="B473" s="131">
        <v>519</v>
      </c>
      <c r="C473" s="109">
        <v>0</v>
      </c>
      <c r="D473" s="110">
        <v>0</v>
      </c>
      <c r="E473" s="135">
        <v>0</v>
      </c>
      <c r="F473" s="110">
        <v>0</v>
      </c>
      <c r="G473" s="135">
        <v>0</v>
      </c>
      <c r="H473" s="110">
        <v>0</v>
      </c>
      <c r="I473" s="135">
        <v>0</v>
      </c>
      <c r="J473" s="110">
        <v>0</v>
      </c>
      <c r="K473" s="135">
        <v>0</v>
      </c>
      <c r="L473" s="110">
        <v>0</v>
      </c>
      <c r="M473" s="135">
        <v>0</v>
      </c>
      <c r="N473" s="110">
        <v>0</v>
      </c>
      <c r="O473" s="135">
        <v>0</v>
      </c>
      <c r="P473" s="110">
        <v>0</v>
      </c>
      <c r="Q473" s="135">
        <v>1</v>
      </c>
      <c r="R473" s="110">
        <v>6</v>
      </c>
      <c r="S473" s="135">
        <v>0</v>
      </c>
      <c r="T473" s="110">
        <v>0</v>
      </c>
      <c r="U473" s="135">
        <v>0</v>
      </c>
      <c r="V473" s="110">
        <v>0</v>
      </c>
      <c r="W473" s="135">
        <v>0</v>
      </c>
      <c r="X473" s="110">
        <v>0</v>
      </c>
      <c r="Y473" s="135">
        <v>0</v>
      </c>
      <c r="Z473" s="110">
        <v>0</v>
      </c>
      <c r="AA473" s="135">
        <v>1</v>
      </c>
      <c r="AB473" s="110">
        <v>6</v>
      </c>
    </row>
    <row r="474" spans="2:28" x14ac:dyDescent="0.25">
      <c r="B474" s="132">
        <v>1614</v>
      </c>
      <c r="C474" s="109">
        <v>0</v>
      </c>
      <c r="D474" s="110">
        <v>0</v>
      </c>
      <c r="E474" s="135">
        <v>0</v>
      </c>
      <c r="F474" s="110">
        <v>0</v>
      </c>
      <c r="G474" s="135">
        <v>0</v>
      </c>
      <c r="H474" s="110">
        <v>0</v>
      </c>
      <c r="I474" s="135">
        <v>1</v>
      </c>
      <c r="J474" s="110">
        <v>20</v>
      </c>
      <c r="K474" s="135">
        <v>0</v>
      </c>
      <c r="L474" s="110">
        <v>0</v>
      </c>
      <c r="M474" s="135">
        <v>0</v>
      </c>
      <c r="N474" s="110">
        <v>0</v>
      </c>
      <c r="O474" s="135">
        <v>0</v>
      </c>
      <c r="P474" s="110">
        <v>0</v>
      </c>
      <c r="Q474" s="135">
        <v>0</v>
      </c>
      <c r="R474" s="110">
        <v>0</v>
      </c>
      <c r="S474" s="135">
        <v>0</v>
      </c>
      <c r="T474" s="110">
        <v>0</v>
      </c>
      <c r="U474" s="135">
        <v>0</v>
      </c>
      <c r="V474" s="110">
        <v>0</v>
      </c>
      <c r="W474" s="135">
        <v>0</v>
      </c>
      <c r="X474" s="110">
        <v>0</v>
      </c>
      <c r="Y474" s="135">
        <v>0</v>
      </c>
      <c r="Z474" s="110">
        <v>0</v>
      </c>
      <c r="AA474" s="135">
        <v>1</v>
      </c>
      <c r="AB474" s="110">
        <v>20</v>
      </c>
    </row>
    <row r="475" spans="2:28" x14ac:dyDescent="0.25">
      <c r="B475" s="130">
        <v>906</v>
      </c>
      <c r="C475" s="109">
        <v>0</v>
      </c>
      <c r="D475" s="110">
        <v>0</v>
      </c>
      <c r="E475" s="135">
        <v>0</v>
      </c>
      <c r="F475" s="110">
        <v>0</v>
      </c>
      <c r="G475" s="135">
        <v>0</v>
      </c>
      <c r="H475" s="110">
        <v>0</v>
      </c>
      <c r="I475" s="135">
        <v>1</v>
      </c>
      <c r="J475" s="110">
        <v>5</v>
      </c>
      <c r="K475" s="135">
        <v>0</v>
      </c>
      <c r="L475" s="110">
        <v>0</v>
      </c>
      <c r="M475" s="135">
        <v>0</v>
      </c>
      <c r="N475" s="110">
        <v>0</v>
      </c>
      <c r="O475" s="135">
        <v>0</v>
      </c>
      <c r="P475" s="110">
        <v>0</v>
      </c>
      <c r="Q475" s="135">
        <v>0</v>
      </c>
      <c r="R475" s="110">
        <v>0</v>
      </c>
      <c r="S475" s="135">
        <v>0</v>
      </c>
      <c r="T475" s="110">
        <v>0</v>
      </c>
      <c r="U475" s="135">
        <v>0</v>
      </c>
      <c r="V475" s="110">
        <v>0</v>
      </c>
      <c r="W475" s="135">
        <v>0</v>
      </c>
      <c r="X475" s="110">
        <v>0</v>
      </c>
      <c r="Y475" s="135">
        <v>0</v>
      </c>
      <c r="Z475" s="110">
        <v>0</v>
      </c>
      <c r="AA475" s="135">
        <v>1</v>
      </c>
      <c r="AB475" s="110">
        <v>5</v>
      </c>
    </row>
    <row r="476" spans="2:28" x14ac:dyDescent="0.25">
      <c r="B476" s="130">
        <v>1615</v>
      </c>
      <c r="C476" s="109">
        <v>0</v>
      </c>
      <c r="D476" s="110">
        <v>0</v>
      </c>
      <c r="E476" s="135">
        <v>0</v>
      </c>
      <c r="F476" s="110">
        <v>0</v>
      </c>
      <c r="G476" s="135">
        <v>0</v>
      </c>
      <c r="H476" s="110">
        <v>0</v>
      </c>
      <c r="I476" s="135">
        <v>1</v>
      </c>
      <c r="J476" s="110">
        <v>10</v>
      </c>
      <c r="K476" s="135">
        <v>0</v>
      </c>
      <c r="L476" s="110">
        <v>0</v>
      </c>
      <c r="M476" s="135">
        <v>0</v>
      </c>
      <c r="N476" s="110">
        <v>0</v>
      </c>
      <c r="O476" s="135">
        <v>0</v>
      </c>
      <c r="P476" s="110">
        <v>0</v>
      </c>
      <c r="Q476" s="135">
        <v>0</v>
      </c>
      <c r="R476" s="110">
        <v>0</v>
      </c>
      <c r="S476" s="135">
        <v>0</v>
      </c>
      <c r="T476" s="110">
        <v>0</v>
      </c>
      <c r="U476" s="135">
        <v>0</v>
      </c>
      <c r="V476" s="110">
        <v>0</v>
      </c>
      <c r="W476" s="135">
        <v>0</v>
      </c>
      <c r="X476" s="110">
        <v>0</v>
      </c>
      <c r="Y476" s="135">
        <v>0</v>
      </c>
      <c r="Z476" s="110">
        <v>0</v>
      </c>
      <c r="AA476" s="135">
        <v>1</v>
      </c>
      <c r="AB476" s="110">
        <v>10</v>
      </c>
    </row>
    <row r="477" spans="2:28" ht="15.75" thickBot="1" x14ac:dyDescent="0.3">
      <c r="B477" s="133">
        <v>643</v>
      </c>
      <c r="C477" s="109">
        <v>0</v>
      </c>
      <c r="D477" s="110">
        <v>0</v>
      </c>
      <c r="E477" s="135">
        <v>0</v>
      </c>
      <c r="F477" s="110">
        <v>0</v>
      </c>
      <c r="G477" s="135">
        <v>0</v>
      </c>
      <c r="H477" s="110">
        <v>0</v>
      </c>
      <c r="I477" s="135">
        <v>1</v>
      </c>
      <c r="J477" s="110">
        <v>129</v>
      </c>
      <c r="K477" s="135">
        <v>0</v>
      </c>
      <c r="L477" s="110">
        <v>0</v>
      </c>
      <c r="M477" s="135">
        <v>0</v>
      </c>
      <c r="N477" s="110">
        <v>0</v>
      </c>
      <c r="O477" s="135">
        <v>0</v>
      </c>
      <c r="P477" s="110">
        <v>0</v>
      </c>
      <c r="Q477" s="135">
        <v>0</v>
      </c>
      <c r="R477" s="110">
        <v>0</v>
      </c>
      <c r="S477" s="135">
        <v>0</v>
      </c>
      <c r="T477" s="110">
        <v>0</v>
      </c>
      <c r="U477" s="135">
        <v>0</v>
      </c>
      <c r="V477" s="110">
        <v>0</v>
      </c>
      <c r="W477" s="135">
        <v>0</v>
      </c>
      <c r="X477" s="110">
        <v>0</v>
      </c>
      <c r="Y477" s="135">
        <v>0</v>
      </c>
      <c r="Z477" s="110">
        <v>0</v>
      </c>
      <c r="AA477" s="135">
        <v>1</v>
      </c>
      <c r="AB477" s="110">
        <v>129</v>
      </c>
    </row>
    <row r="478" spans="2:28" x14ac:dyDescent="0.25">
      <c r="B478" s="129">
        <v>798</v>
      </c>
      <c r="C478" s="109">
        <v>0</v>
      </c>
      <c r="D478" s="110">
        <v>0</v>
      </c>
      <c r="E478" s="135">
        <v>0</v>
      </c>
      <c r="F478" s="110">
        <v>0</v>
      </c>
      <c r="G478" s="135">
        <v>0</v>
      </c>
      <c r="H478" s="110">
        <v>0</v>
      </c>
      <c r="I478" s="135">
        <v>0</v>
      </c>
      <c r="J478" s="110">
        <v>0</v>
      </c>
      <c r="K478" s="135">
        <v>1</v>
      </c>
      <c r="L478" s="110">
        <v>5</v>
      </c>
      <c r="M478" s="135">
        <v>0</v>
      </c>
      <c r="N478" s="110">
        <v>0</v>
      </c>
      <c r="O478" s="135">
        <v>0</v>
      </c>
      <c r="P478" s="110">
        <v>0</v>
      </c>
      <c r="Q478" s="135">
        <v>0</v>
      </c>
      <c r="R478" s="110">
        <v>0</v>
      </c>
      <c r="S478" s="135">
        <v>0</v>
      </c>
      <c r="T478" s="110">
        <v>0</v>
      </c>
      <c r="U478" s="135">
        <v>0</v>
      </c>
      <c r="V478" s="110">
        <v>0</v>
      </c>
      <c r="W478" s="135">
        <v>0</v>
      </c>
      <c r="X478" s="110">
        <v>0</v>
      </c>
      <c r="Y478" s="135">
        <v>0</v>
      </c>
      <c r="Z478" s="110">
        <v>0</v>
      </c>
      <c r="AA478" s="135">
        <v>1</v>
      </c>
      <c r="AB478" s="110">
        <v>5</v>
      </c>
    </row>
    <row r="479" spans="2:28" x14ac:dyDescent="0.25">
      <c r="B479" s="130">
        <v>730</v>
      </c>
      <c r="C479" s="109">
        <v>0</v>
      </c>
      <c r="D479" s="110">
        <v>0</v>
      </c>
      <c r="E479" s="135">
        <v>0</v>
      </c>
      <c r="F479" s="110">
        <v>0</v>
      </c>
      <c r="G479" s="135">
        <v>0</v>
      </c>
      <c r="H479" s="110">
        <v>0</v>
      </c>
      <c r="I479" s="135">
        <v>0</v>
      </c>
      <c r="J479" s="110">
        <v>0</v>
      </c>
      <c r="K479" s="135">
        <v>1</v>
      </c>
      <c r="L479" s="110">
        <v>1</v>
      </c>
      <c r="M479" s="135">
        <v>0</v>
      </c>
      <c r="N479" s="110">
        <v>0</v>
      </c>
      <c r="O479" s="135">
        <v>0</v>
      </c>
      <c r="P479" s="110">
        <v>0</v>
      </c>
      <c r="Q479" s="135">
        <v>0</v>
      </c>
      <c r="R479" s="110">
        <v>0</v>
      </c>
      <c r="S479" s="135">
        <v>0</v>
      </c>
      <c r="T479" s="110">
        <v>0</v>
      </c>
      <c r="U479" s="135">
        <v>0</v>
      </c>
      <c r="V479" s="110">
        <v>0</v>
      </c>
      <c r="W479" s="135">
        <v>0</v>
      </c>
      <c r="X479" s="110">
        <v>0</v>
      </c>
      <c r="Y479" s="135">
        <v>0</v>
      </c>
      <c r="Z479" s="110">
        <v>0</v>
      </c>
      <c r="AA479" s="135">
        <v>1</v>
      </c>
      <c r="AB479" s="110">
        <v>1</v>
      </c>
    </row>
    <row r="480" spans="2:28" x14ac:dyDescent="0.25">
      <c r="B480" s="130">
        <v>1625</v>
      </c>
      <c r="C480" s="109">
        <v>0</v>
      </c>
      <c r="D480" s="110">
        <v>0</v>
      </c>
      <c r="E480" s="135">
        <v>0</v>
      </c>
      <c r="F480" s="110">
        <v>0</v>
      </c>
      <c r="G480" s="135">
        <v>0</v>
      </c>
      <c r="H480" s="110">
        <v>0</v>
      </c>
      <c r="I480" s="135">
        <v>0</v>
      </c>
      <c r="J480" s="110">
        <v>0</v>
      </c>
      <c r="K480" s="135">
        <v>0</v>
      </c>
      <c r="L480" s="110">
        <v>0</v>
      </c>
      <c r="M480" s="135">
        <v>0</v>
      </c>
      <c r="N480" s="110">
        <v>0</v>
      </c>
      <c r="O480" s="135">
        <v>1</v>
      </c>
      <c r="P480" s="110">
        <v>19</v>
      </c>
      <c r="Q480" s="135">
        <v>0</v>
      </c>
      <c r="R480" s="110">
        <v>0</v>
      </c>
      <c r="S480" s="135">
        <v>0</v>
      </c>
      <c r="T480" s="110">
        <v>0</v>
      </c>
      <c r="U480" s="135">
        <v>0</v>
      </c>
      <c r="V480" s="110">
        <v>0</v>
      </c>
      <c r="W480" s="135">
        <v>0</v>
      </c>
      <c r="X480" s="110">
        <v>0</v>
      </c>
      <c r="Y480" s="135">
        <v>0</v>
      </c>
      <c r="Z480" s="110">
        <v>0</v>
      </c>
      <c r="AA480" s="135">
        <v>1</v>
      </c>
      <c r="AB480" s="110">
        <v>19</v>
      </c>
    </row>
    <row r="481" spans="2:28" x14ac:dyDescent="0.25">
      <c r="B481" s="130">
        <v>173</v>
      </c>
      <c r="C481" s="109">
        <v>0</v>
      </c>
      <c r="D481" s="110">
        <v>0</v>
      </c>
      <c r="E481" s="135">
        <v>0</v>
      </c>
      <c r="F481" s="110">
        <v>0</v>
      </c>
      <c r="G481" s="135">
        <v>0</v>
      </c>
      <c r="H481" s="110">
        <v>0</v>
      </c>
      <c r="I481" s="135">
        <v>1</v>
      </c>
      <c r="J481" s="110">
        <v>8</v>
      </c>
      <c r="K481" s="135">
        <v>0</v>
      </c>
      <c r="L481" s="110">
        <v>0</v>
      </c>
      <c r="M481" s="135">
        <v>0</v>
      </c>
      <c r="N481" s="110">
        <v>0</v>
      </c>
      <c r="O481" s="135">
        <v>0</v>
      </c>
      <c r="P481" s="110">
        <v>0</v>
      </c>
      <c r="Q481" s="135">
        <v>0</v>
      </c>
      <c r="R481" s="110">
        <v>0</v>
      </c>
      <c r="S481" s="135">
        <v>0</v>
      </c>
      <c r="T481" s="110">
        <v>0</v>
      </c>
      <c r="U481" s="135">
        <v>0</v>
      </c>
      <c r="V481" s="110">
        <v>0</v>
      </c>
      <c r="W481" s="135">
        <v>0</v>
      </c>
      <c r="X481" s="110">
        <v>0</v>
      </c>
      <c r="Y481" s="135">
        <v>0</v>
      </c>
      <c r="Z481" s="110">
        <v>0</v>
      </c>
      <c r="AA481" s="135">
        <v>1</v>
      </c>
      <c r="AB481" s="110">
        <v>8</v>
      </c>
    </row>
    <row r="482" spans="2:28" x14ac:dyDescent="0.25">
      <c r="B482" s="130">
        <v>799</v>
      </c>
      <c r="C482" s="109">
        <v>0</v>
      </c>
      <c r="D482" s="110">
        <v>0</v>
      </c>
      <c r="E482" s="135">
        <v>0</v>
      </c>
      <c r="F482" s="110">
        <v>0</v>
      </c>
      <c r="G482" s="135">
        <v>0</v>
      </c>
      <c r="H482" s="110">
        <v>0</v>
      </c>
      <c r="I482" s="135">
        <v>0</v>
      </c>
      <c r="J482" s="110">
        <v>0</v>
      </c>
      <c r="K482" s="135">
        <v>1</v>
      </c>
      <c r="L482" s="110">
        <v>5</v>
      </c>
      <c r="M482" s="135">
        <v>0</v>
      </c>
      <c r="N482" s="110">
        <v>0</v>
      </c>
      <c r="O482" s="135">
        <v>0</v>
      </c>
      <c r="P482" s="110">
        <v>0</v>
      </c>
      <c r="Q482" s="135">
        <v>0</v>
      </c>
      <c r="R482" s="110">
        <v>0</v>
      </c>
      <c r="S482" s="135">
        <v>0</v>
      </c>
      <c r="T482" s="110">
        <v>0</v>
      </c>
      <c r="U482" s="135">
        <v>0</v>
      </c>
      <c r="V482" s="110">
        <v>0</v>
      </c>
      <c r="W482" s="135">
        <v>0</v>
      </c>
      <c r="X482" s="110">
        <v>0</v>
      </c>
      <c r="Y482" s="135">
        <v>0</v>
      </c>
      <c r="Z482" s="110">
        <v>0</v>
      </c>
      <c r="AA482" s="135">
        <v>1</v>
      </c>
      <c r="AB482" s="110">
        <v>5</v>
      </c>
    </row>
    <row r="483" spans="2:28" x14ac:dyDescent="0.25">
      <c r="B483" s="130">
        <v>434</v>
      </c>
      <c r="C483" s="109">
        <v>0</v>
      </c>
      <c r="D483" s="110">
        <v>0</v>
      </c>
      <c r="E483" s="135">
        <v>0</v>
      </c>
      <c r="F483" s="110">
        <v>0</v>
      </c>
      <c r="G483" s="135">
        <v>0</v>
      </c>
      <c r="H483" s="110">
        <v>0</v>
      </c>
      <c r="I483" s="135">
        <v>1</v>
      </c>
      <c r="J483" s="110">
        <v>12</v>
      </c>
      <c r="K483" s="135">
        <v>0</v>
      </c>
      <c r="L483" s="110">
        <v>0</v>
      </c>
      <c r="M483" s="135">
        <v>0</v>
      </c>
      <c r="N483" s="110">
        <v>0</v>
      </c>
      <c r="O483" s="135">
        <v>0</v>
      </c>
      <c r="P483" s="110">
        <v>0</v>
      </c>
      <c r="Q483" s="135">
        <v>0</v>
      </c>
      <c r="R483" s="110">
        <v>0</v>
      </c>
      <c r="S483" s="135">
        <v>0</v>
      </c>
      <c r="T483" s="110">
        <v>0</v>
      </c>
      <c r="U483" s="135">
        <v>0</v>
      </c>
      <c r="V483" s="110">
        <v>0</v>
      </c>
      <c r="W483" s="135">
        <v>0</v>
      </c>
      <c r="X483" s="110">
        <v>0</v>
      </c>
      <c r="Y483" s="135">
        <v>0</v>
      </c>
      <c r="Z483" s="110">
        <v>0</v>
      </c>
      <c r="AA483" s="135">
        <v>1</v>
      </c>
      <c r="AB483" s="110">
        <v>12</v>
      </c>
    </row>
    <row r="484" spans="2:28" x14ac:dyDescent="0.25">
      <c r="B484" s="130">
        <v>1663</v>
      </c>
      <c r="C484" s="109">
        <v>0</v>
      </c>
      <c r="D484" s="110">
        <v>0</v>
      </c>
      <c r="E484" s="135">
        <v>0</v>
      </c>
      <c r="F484" s="110">
        <v>0</v>
      </c>
      <c r="G484" s="135">
        <v>0</v>
      </c>
      <c r="H484" s="110">
        <v>0</v>
      </c>
      <c r="I484" s="135">
        <v>0</v>
      </c>
      <c r="J484" s="110">
        <v>0</v>
      </c>
      <c r="K484" s="135">
        <v>1</v>
      </c>
      <c r="L484" s="110">
        <v>5</v>
      </c>
      <c r="M484" s="135">
        <v>0</v>
      </c>
      <c r="N484" s="110">
        <v>0</v>
      </c>
      <c r="O484" s="135">
        <v>0</v>
      </c>
      <c r="P484" s="110">
        <v>0</v>
      </c>
      <c r="Q484" s="135">
        <v>0</v>
      </c>
      <c r="R484" s="110">
        <v>0</v>
      </c>
      <c r="S484" s="135">
        <v>0</v>
      </c>
      <c r="T484" s="110">
        <v>0</v>
      </c>
      <c r="U484" s="135">
        <v>0</v>
      </c>
      <c r="V484" s="110">
        <v>0</v>
      </c>
      <c r="W484" s="135">
        <v>0</v>
      </c>
      <c r="X484" s="110">
        <v>0</v>
      </c>
      <c r="Y484" s="135">
        <v>0</v>
      </c>
      <c r="Z484" s="110">
        <v>0</v>
      </c>
      <c r="AA484" s="135">
        <v>1</v>
      </c>
      <c r="AB484" s="110">
        <v>5</v>
      </c>
    </row>
    <row r="485" spans="2:28" x14ac:dyDescent="0.25">
      <c r="B485" s="130">
        <v>577</v>
      </c>
      <c r="C485" s="109">
        <v>0</v>
      </c>
      <c r="D485" s="110">
        <v>0</v>
      </c>
      <c r="E485" s="135">
        <v>0</v>
      </c>
      <c r="F485" s="110">
        <v>0</v>
      </c>
      <c r="G485" s="135">
        <v>0</v>
      </c>
      <c r="H485" s="110">
        <v>0</v>
      </c>
      <c r="I485" s="135">
        <v>1</v>
      </c>
      <c r="J485" s="110">
        <v>50</v>
      </c>
      <c r="K485" s="135">
        <v>0</v>
      </c>
      <c r="L485" s="110">
        <v>0</v>
      </c>
      <c r="M485" s="135">
        <v>0</v>
      </c>
      <c r="N485" s="110">
        <v>0</v>
      </c>
      <c r="O485" s="135">
        <v>0</v>
      </c>
      <c r="P485" s="110">
        <v>0</v>
      </c>
      <c r="Q485" s="135">
        <v>0</v>
      </c>
      <c r="R485" s="110">
        <v>0</v>
      </c>
      <c r="S485" s="135">
        <v>0</v>
      </c>
      <c r="T485" s="110">
        <v>0</v>
      </c>
      <c r="U485" s="135">
        <v>0</v>
      </c>
      <c r="V485" s="110">
        <v>0</v>
      </c>
      <c r="W485" s="135">
        <v>0</v>
      </c>
      <c r="X485" s="110">
        <v>0</v>
      </c>
      <c r="Y485" s="135">
        <v>0</v>
      </c>
      <c r="Z485" s="110">
        <v>0</v>
      </c>
      <c r="AA485" s="135">
        <v>1</v>
      </c>
      <c r="AB485" s="110">
        <v>50</v>
      </c>
    </row>
    <row r="486" spans="2:28" ht="15.75" thickBot="1" x14ac:dyDescent="0.3">
      <c r="B486" s="133">
        <v>800</v>
      </c>
      <c r="C486" s="109">
        <v>0</v>
      </c>
      <c r="D486" s="110">
        <v>0</v>
      </c>
      <c r="E486" s="135">
        <v>0</v>
      </c>
      <c r="F486" s="110">
        <v>0</v>
      </c>
      <c r="G486" s="135">
        <v>0</v>
      </c>
      <c r="H486" s="110">
        <v>0</v>
      </c>
      <c r="I486" s="135">
        <v>0</v>
      </c>
      <c r="J486" s="110">
        <v>0</v>
      </c>
      <c r="K486" s="135">
        <v>1</v>
      </c>
      <c r="L486" s="110">
        <v>5</v>
      </c>
      <c r="M486" s="135">
        <v>0</v>
      </c>
      <c r="N486" s="110">
        <v>0</v>
      </c>
      <c r="O486" s="135">
        <v>0</v>
      </c>
      <c r="P486" s="110">
        <v>0</v>
      </c>
      <c r="Q486" s="135">
        <v>0</v>
      </c>
      <c r="R486" s="110">
        <v>0</v>
      </c>
      <c r="S486" s="135">
        <v>0</v>
      </c>
      <c r="T486" s="110">
        <v>0</v>
      </c>
      <c r="U486" s="135">
        <v>0</v>
      </c>
      <c r="V486" s="110">
        <v>0</v>
      </c>
      <c r="W486" s="135">
        <v>0</v>
      </c>
      <c r="X486" s="110">
        <v>0</v>
      </c>
      <c r="Y486" s="135">
        <v>0</v>
      </c>
      <c r="Z486" s="110">
        <v>0</v>
      </c>
      <c r="AA486" s="135">
        <v>1</v>
      </c>
      <c r="AB486" s="110">
        <v>5</v>
      </c>
    </row>
    <row r="487" spans="2:28" ht="15.75" thickBot="1" x14ac:dyDescent="0.3">
      <c r="B487" s="121">
        <v>1480</v>
      </c>
      <c r="C487" s="109">
        <v>0</v>
      </c>
      <c r="D487" s="110">
        <v>0</v>
      </c>
      <c r="E487" s="135">
        <v>0</v>
      </c>
      <c r="F487" s="110">
        <v>0</v>
      </c>
      <c r="G487" s="135">
        <v>0</v>
      </c>
      <c r="H487" s="110">
        <v>0</v>
      </c>
      <c r="I487" s="135">
        <v>0</v>
      </c>
      <c r="J487" s="110">
        <v>0</v>
      </c>
      <c r="K487" s="135">
        <v>0</v>
      </c>
      <c r="L487" s="110">
        <v>0</v>
      </c>
      <c r="M487" s="135">
        <v>0</v>
      </c>
      <c r="N487" s="110">
        <v>0</v>
      </c>
      <c r="O487" s="135">
        <v>0</v>
      </c>
      <c r="P487" s="110">
        <v>0</v>
      </c>
      <c r="Q487" s="135">
        <v>1</v>
      </c>
      <c r="R487" s="110">
        <v>3</v>
      </c>
      <c r="S487" s="135">
        <v>0</v>
      </c>
      <c r="T487" s="110">
        <v>0</v>
      </c>
      <c r="U487" s="135">
        <v>0</v>
      </c>
      <c r="V487" s="110">
        <v>0</v>
      </c>
      <c r="W487" s="135">
        <v>0</v>
      </c>
      <c r="X487" s="110">
        <v>0</v>
      </c>
      <c r="Y487" s="135">
        <v>0</v>
      </c>
      <c r="Z487" s="110">
        <v>0</v>
      </c>
      <c r="AA487" s="135">
        <v>1</v>
      </c>
      <c r="AB487" s="110">
        <v>3</v>
      </c>
    </row>
    <row r="488" spans="2:28" ht="15.75" thickBot="1" x14ac:dyDescent="0.3">
      <c r="B488" s="121">
        <v>819</v>
      </c>
      <c r="C488" s="109">
        <v>0</v>
      </c>
      <c r="D488" s="110">
        <v>0</v>
      </c>
      <c r="E488" s="135">
        <v>0</v>
      </c>
      <c r="F488" s="110">
        <v>0</v>
      </c>
      <c r="G488" s="135">
        <v>0</v>
      </c>
      <c r="H488" s="110">
        <v>0</v>
      </c>
      <c r="I488" s="135">
        <v>0</v>
      </c>
      <c r="J488" s="110">
        <v>0</v>
      </c>
      <c r="K488" s="135">
        <v>0</v>
      </c>
      <c r="L488" s="110">
        <v>0</v>
      </c>
      <c r="M488" s="135">
        <v>0</v>
      </c>
      <c r="N488" s="110">
        <v>0</v>
      </c>
      <c r="O488" s="135">
        <v>0</v>
      </c>
      <c r="P488" s="110">
        <v>0</v>
      </c>
      <c r="Q488" s="135">
        <v>0</v>
      </c>
      <c r="R488" s="110">
        <v>0</v>
      </c>
      <c r="S488" s="135">
        <v>1</v>
      </c>
      <c r="T488" s="110">
        <v>9</v>
      </c>
      <c r="U488" s="135">
        <v>0</v>
      </c>
      <c r="V488" s="110">
        <v>0</v>
      </c>
      <c r="W488" s="135">
        <v>0</v>
      </c>
      <c r="X488" s="110">
        <v>0</v>
      </c>
      <c r="Y488" s="135">
        <v>0</v>
      </c>
      <c r="Z488" s="110">
        <v>0</v>
      </c>
      <c r="AA488" s="135">
        <v>1</v>
      </c>
      <c r="AB488" s="110">
        <v>9</v>
      </c>
    </row>
    <row r="489" spans="2:28" ht="15.75" thickBot="1" x14ac:dyDescent="0.3">
      <c r="B489" s="121">
        <v>3631</v>
      </c>
      <c r="C489" s="109">
        <v>0</v>
      </c>
      <c r="D489" s="110">
        <v>0</v>
      </c>
      <c r="E489" s="135">
        <v>0</v>
      </c>
      <c r="F489" s="110">
        <v>0</v>
      </c>
      <c r="G489" s="135">
        <v>0</v>
      </c>
      <c r="H489" s="110">
        <v>0</v>
      </c>
      <c r="I489" s="135">
        <v>0</v>
      </c>
      <c r="J489" s="110">
        <v>0</v>
      </c>
      <c r="K489" s="135">
        <v>0</v>
      </c>
      <c r="L489" s="110">
        <v>0</v>
      </c>
      <c r="M489" s="135">
        <v>1</v>
      </c>
      <c r="N489" s="110">
        <v>6</v>
      </c>
      <c r="O489" s="135">
        <v>0</v>
      </c>
      <c r="P489" s="110">
        <v>0</v>
      </c>
      <c r="Q489" s="135">
        <v>0</v>
      </c>
      <c r="R489" s="110">
        <v>0</v>
      </c>
      <c r="S489" s="135">
        <v>0</v>
      </c>
      <c r="T489" s="110">
        <v>0</v>
      </c>
      <c r="U489" s="135">
        <v>0</v>
      </c>
      <c r="V489" s="110">
        <v>0</v>
      </c>
      <c r="W489" s="135">
        <v>0</v>
      </c>
      <c r="X489" s="110">
        <v>0</v>
      </c>
      <c r="Y489" s="135">
        <v>0</v>
      </c>
      <c r="Z489" s="110">
        <v>0</v>
      </c>
      <c r="AA489" s="135">
        <v>1</v>
      </c>
      <c r="AB489" s="110">
        <v>6</v>
      </c>
    </row>
    <row r="490" spans="2:28" x14ac:dyDescent="0.25">
      <c r="B490" s="129">
        <v>1908</v>
      </c>
      <c r="C490" s="109">
        <v>0</v>
      </c>
      <c r="D490" s="110">
        <v>0</v>
      </c>
      <c r="E490" s="135">
        <v>0</v>
      </c>
      <c r="F490" s="110">
        <v>0</v>
      </c>
      <c r="G490" s="135">
        <v>0</v>
      </c>
      <c r="H490" s="110">
        <v>0</v>
      </c>
      <c r="I490" s="135">
        <v>0</v>
      </c>
      <c r="J490" s="110">
        <v>0</v>
      </c>
      <c r="K490" s="135">
        <v>0</v>
      </c>
      <c r="L490" s="110">
        <v>0</v>
      </c>
      <c r="M490" s="135">
        <v>0</v>
      </c>
      <c r="N490" s="110">
        <v>0</v>
      </c>
      <c r="O490" s="135">
        <v>0</v>
      </c>
      <c r="P490" s="110">
        <v>0</v>
      </c>
      <c r="Q490" s="135">
        <v>1</v>
      </c>
      <c r="R490" s="110">
        <v>6</v>
      </c>
      <c r="S490" s="135">
        <v>0</v>
      </c>
      <c r="T490" s="110">
        <v>0</v>
      </c>
      <c r="U490" s="135">
        <v>0</v>
      </c>
      <c r="V490" s="110">
        <v>0</v>
      </c>
      <c r="W490" s="135">
        <v>0</v>
      </c>
      <c r="X490" s="110">
        <v>0</v>
      </c>
      <c r="Y490" s="135">
        <v>0</v>
      </c>
      <c r="Z490" s="110">
        <v>0</v>
      </c>
      <c r="AA490" s="135">
        <v>1</v>
      </c>
      <c r="AB490" s="110">
        <v>6</v>
      </c>
    </row>
    <row r="491" spans="2:28" x14ac:dyDescent="0.25">
      <c r="B491" s="130">
        <v>928</v>
      </c>
      <c r="C491" s="109">
        <v>0</v>
      </c>
      <c r="D491" s="110">
        <v>0</v>
      </c>
      <c r="E491" s="135">
        <v>0</v>
      </c>
      <c r="F491" s="110">
        <v>0</v>
      </c>
      <c r="G491" s="135">
        <v>0</v>
      </c>
      <c r="H491" s="110">
        <v>0</v>
      </c>
      <c r="I491" s="135">
        <v>1</v>
      </c>
      <c r="J491" s="110">
        <v>50</v>
      </c>
      <c r="K491" s="135">
        <v>0</v>
      </c>
      <c r="L491" s="110">
        <v>0</v>
      </c>
      <c r="M491" s="135">
        <v>0</v>
      </c>
      <c r="N491" s="110">
        <v>0</v>
      </c>
      <c r="O491" s="135">
        <v>0</v>
      </c>
      <c r="P491" s="110">
        <v>0</v>
      </c>
      <c r="Q491" s="135">
        <v>0</v>
      </c>
      <c r="R491" s="110">
        <v>0</v>
      </c>
      <c r="S491" s="135">
        <v>0</v>
      </c>
      <c r="T491" s="110">
        <v>0</v>
      </c>
      <c r="U491" s="135">
        <v>0</v>
      </c>
      <c r="V491" s="110">
        <v>0</v>
      </c>
      <c r="W491" s="135">
        <v>0</v>
      </c>
      <c r="X491" s="110">
        <v>0</v>
      </c>
      <c r="Y491" s="135">
        <v>0</v>
      </c>
      <c r="Z491" s="110">
        <v>0</v>
      </c>
      <c r="AA491" s="135">
        <v>1</v>
      </c>
      <c r="AB491" s="110">
        <v>50</v>
      </c>
    </row>
    <row r="492" spans="2:28" ht="15.75" thickBot="1" x14ac:dyDescent="0.3">
      <c r="B492" s="133">
        <v>1910</v>
      </c>
      <c r="C492" s="109">
        <v>0</v>
      </c>
      <c r="D492" s="110">
        <v>0</v>
      </c>
      <c r="E492" s="135">
        <v>0</v>
      </c>
      <c r="F492" s="110">
        <v>0</v>
      </c>
      <c r="G492" s="135">
        <v>0</v>
      </c>
      <c r="H492" s="110">
        <v>0</v>
      </c>
      <c r="I492" s="135">
        <v>0</v>
      </c>
      <c r="J492" s="110">
        <v>0</v>
      </c>
      <c r="K492" s="135">
        <v>0</v>
      </c>
      <c r="L492" s="110">
        <v>0</v>
      </c>
      <c r="M492" s="135">
        <v>0</v>
      </c>
      <c r="N492" s="110">
        <v>0</v>
      </c>
      <c r="O492" s="135">
        <v>0</v>
      </c>
      <c r="P492" s="110">
        <v>0</v>
      </c>
      <c r="Q492" s="135">
        <v>0</v>
      </c>
      <c r="R492" s="110">
        <v>0</v>
      </c>
      <c r="S492" s="135">
        <v>1</v>
      </c>
      <c r="T492" s="110">
        <v>99</v>
      </c>
      <c r="U492" s="135">
        <v>0</v>
      </c>
      <c r="V492" s="110">
        <v>0</v>
      </c>
      <c r="W492" s="135">
        <v>0</v>
      </c>
      <c r="X492" s="110">
        <v>0</v>
      </c>
      <c r="Y492" s="135">
        <v>0</v>
      </c>
      <c r="Z492" s="110">
        <v>0</v>
      </c>
      <c r="AA492" s="135">
        <v>1</v>
      </c>
      <c r="AB492" s="110">
        <v>99</v>
      </c>
    </row>
    <row r="493" spans="2:28" ht="15.75" thickBot="1" x14ac:dyDescent="0.3">
      <c r="B493" s="121">
        <v>579</v>
      </c>
      <c r="C493" s="109">
        <v>0</v>
      </c>
      <c r="D493" s="110">
        <v>0</v>
      </c>
      <c r="E493" s="135">
        <v>0</v>
      </c>
      <c r="F493" s="110">
        <v>0</v>
      </c>
      <c r="G493" s="135">
        <v>0</v>
      </c>
      <c r="H493" s="110">
        <v>0</v>
      </c>
      <c r="I493" s="135">
        <v>0</v>
      </c>
      <c r="J493" s="110">
        <v>0</v>
      </c>
      <c r="K493" s="135">
        <v>0</v>
      </c>
      <c r="L493" s="110">
        <v>0</v>
      </c>
      <c r="M493" s="135">
        <v>0</v>
      </c>
      <c r="N493" s="110">
        <v>0</v>
      </c>
      <c r="O493" s="135">
        <v>0</v>
      </c>
      <c r="P493" s="110">
        <v>0</v>
      </c>
      <c r="Q493" s="135">
        <v>0</v>
      </c>
      <c r="R493" s="110">
        <v>0</v>
      </c>
      <c r="S493" s="135">
        <v>0</v>
      </c>
      <c r="T493" s="110">
        <v>0</v>
      </c>
      <c r="U493" s="135">
        <v>1</v>
      </c>
      <c r="V493" s="110">
        <v>10</v>
      </c>
      <c r="W493" s="135">
        <v>0</v>
      </c>
      <c r="X493" s="110">
        <v>0</v>
      </c>
      <c r="Y493" s="135">
        <v>0</v>
      </c>
      <c r="Z493" s="110">
        <v>0</v>
      </c>
      <c r="AA493" s="135">
        <v>1</v>
      </c>
      <c r="AB493" s="110">
        <v>10</v>
      </c>
    </row>
    <row r="494" spans="2:28" x14ac:dyDescent="0.25">
      <c r="B494" s="129">
        <v>1923</v>
      </c>
      <c r="C494" s="109">
        <v>0</v>
      </c>
      <c r="D494" s="110">
        <v>0</v>
      </c>
      <c r="E494" s="135">
        <v>0</v>
      </c>
      <c r="F494" s="110">
        <v>0</v>
      </c>
      <c r="G494" s="135">
        <v>0</v>
      </c>
      <c r="H494" s="110">
        <v>0</v>
      </c>
      <c r="I494" s="135">
        <v>0</v>
      </c>
      <c r="J494" s="110">
        <v>0</v>
      </c>
      <c r="K494" s="135">
        <v>0</v>
      </c>
      <c r="L494" s="110">
        <v>0</v>
      </c>
      <c r="M494" s="135">
        <v>0</v>
      </c>
      <c r="N494" s="110">
        <v>0</v>
      </c>
      <c r="O494" s="135">
        <v>0</v>
      </c>
      <c r="P494" s="110">
        <v>0</v>
      </c>
      <c r="Q494" s="135">
        <v>0</v>
      </c>
      <c r="R494" s="110">
        <v>0</v>
      </c>
      <c r="S494" s="135">
        <v>1</v>
      </c>
      <c r="T494" s="110">
        <v>12</v>
      </c>
      <c r="U494" s="135">
        <v>0</v>
      </c>
      <c r="V494" s="110">
        <v>0</v>
      </c>
      <c r="W494" s="135">
        <v>0</v>
      </c>
      <c r="X494" s="110">
        <v>0</v>
      </c>
      <c r="Y494" s="135">
        <v>0</v>
      </c>
      <c r="Z494" s="110">
        <v>0</v>
      </c>
      <c r="AA494" s="135">
        <v>1</v>
      </c>
      <c r="AB494" s="110">
        <v>12</v>
      </c>
    </row>
    <row r="495" spans="2:28" ht="15.75" thickBot="1" x14ac:dyDescent="0.3">
      <c r="B495" s="133">
        <v>580</v>
      </c>
      <c r="C495" s="109">
        <v>0</v>
      </c>
      <c r="D495" s="110">
        <v>0</v>
      </c>
      <c r="E495" s="135">
        <v>0</v>
      </c>
      <c r="F495" s="110">
        <v>0</v>
      </c>
      <c r="G495" s="135">
        <v>0</v>
      </c>
      <c r="H495" s="110">
        <v>0</v>
      </c>
      <c r="I495" s="135">
        <v>1</v>
      </c>
      <c r="J495" s="110">
        <v>50</v>
      </c>
      <c r="K495" s="135">
        <v>0</v>
      </c>
      <c r="L495" s="110">
        <v>0</v>
      </c>
      <c r="M495" s="135">
        <v>0</v>
      </c>
      <c r="N495" s="110">
        <v>0</v>
      </c>
      <c r="O495" s="135">
        <v>0</v>
      </c>
      <c r="P495" s="110">
        <v>0</v>
      </c>
      <c r="Q495" s="135">
        <v>0</v>
      </c>
      <c r="R495" s="110">
        <v>0</v>
      </c>
      <c r="S495" s="135">
        <v>0</v>
      </c>
      <c r="T495" s="110">
        <v>0</v>
      </c>
      <c r="U495" s="135">
        <v>0</v>
      </c>
      <c r="V495" s="110">
        <v>0</v>
      </c>
      <c r="W495" s="135">
        <v>0</v>
      </c>
      <c r="X495" s="110">
        <v>0</v>
      </c>
      <c r="Y495" s="135">
        <v>0</v>
      </c>
      <c r="Z495" s="110">
        <v>0</v>
      </c>
      <c r="AA495" s="135">
        <v>1</v>
      </c>
      <c r="AB495" s="110">
        <v>50</v>
      </c>
    </row>
    <row r="496" spans="2:28" x14ac:dyDescent="0.25">
      <c r="B496" s="78">
        <v>820</v>
      </c>
      <c r="C496" s="109">
        <v>0</v>
      </c>
      <c r="D496" s="110">
        <v>0</v>
      </c>
      <c r="E496" s="135">
        <v>0</v>
      </c>
      <c r="F496" s="110">
        <v>0</v>
      </c>
      <c r="G496" s="135">
        <v>0</v>
      </c>
      <c r="H496" s="110">
        <v>0</v>
      </c>
      <c r="I496" s="135">
        <v>0</v>
      </c>
      <c r="J496" s="110">
        <v>0</v>
      </c>
      <c r="K496" s="135">
        <v>0</v>
      </c>
      <c r="L496" s="110">
        <v>0</v>
      </c>
      <c r="M496" s="135">
        <v>0</v>
      </c>
      <c r="N496" s="110">
        <v>0</v>
      </c>
      <c r="O496" s="135">
        <v>0</v>
      </c>
      <c r="P496" s="110">
        <v>0</v>
      </c>
      <c r="Q496" s="135">
        <v>0</v>
      </c>
      <c r="R496" s="110">
        <v>0</v>
      </c>
      <c r="S496" s="135">
        <v>0</v>
      </c>
      <c r="T496" s="110">
        <v>0</v>
      </c>
      <c r="U496" s="135">
        <v>1</v>
      </c>
      <c r="V496" s="110">
        <v>1</v>
      </c>
      <c r="W496" s="135">
        <v>0</v>
      </c>
      <c r="X496" s="110">
        <v>0</v>
      </c>
      <c r="Y496" s="135">
        <v>0</v>
      </c>
      <c r="Z496" s="110">
        <v>0</v>
      </c>
      <c r="AA496" s="135">
        <v>1</v>
      </c>
      <c r="AB496" s="110">
        <v>1</v>
      </c>
    </row>
    <row r="497" spans="2:28" x14ac:dyDescent="0.25">
      <c r="B497" s="132">
        <v>915</v>
      </c>
      <c r="C497" s="109">
        <v>0</v>
      </c>
      <c r="D497" s="110">
        <v>0</v>
      </c>
      <c r="E497" s="135">
        <v>0</v>
      </c>
      <c r="F497" s="110">
        <v>0</v>
      </c>
      <c r="G497" s="135">
        <v>0</v>
      </c>
      <c r="H497" s="110">
        <v>0</v>
      </c>
      <c r="I497" s="135">
        <v>0</v>
      </c>
      <c r="J497" s="110">
        <v>0</v>
      </c>
      <c r="K497" s="135">
        <v>0</v>
      </c>
      <c r="L497" s="110">
        <v>0</v>
      </c>
      <c r="M497" s="135">
        <v>0</v>
      </c>
      <c r="N497" s="110">
        <v>0</v>
      </c>
      <c r="O497" s="135">
        <v>1</v>
      </c>
      <c r="P497" s="110">
        <v>1</v>
      </c>
      <c r="Q497" s="135">
        <v>0</v>
      </c>
      <c r="R497" s="110">
        <v>0</v>
      </c>
      <c r="S497" s="135">
        <v>0</v>
      </c>
      <c r="T497" s="110">
        <v>0</v>
      </c>
      <c r="U497" s="135">
        <v>0</v>
      </c>
      <c r="V497" s="110">
        <v>0</v>
      </c>
      <c r="W497" s="135">
        <v>0</v>
      </c>
      <c r="X497" s="110">
        <v>0</v>
      </c>
      <c r="Y497" s="135">
        <v>0</v>
      </c>
      <c r="Z497" s="110">
        <v>0</v>
      </c>
      <c r="AA497" s="135">
        <v>1</v>
      </c>
      <c r="AB497" s="110">
        <v>1</v>
      </c>
    </row>
    <row r="498" spans="2:28" ht="15.75" thickBot="1" x14ac:dyDescent="0.3">
      <c r="B498" s="133">
        <v>917</v>
      </c>
      <c r="C498" s="109">
        <v>0</v>
      </c>
      <c r="D498" s="110">
        <v>0</v>
      </c>
      <c r="E498" s="135">
        <v>0</v>
      </c>
      <c r="F498" s="110">
        <v>0</v>
      </c>
      <c r="G498" s="135">
        <v>0</v>
      </c>
      <c r="H498" s="110">
        <v>0</v>
      </c>
      <c r="I498" s="135">
        <v>0</v>
      </c>
      <c r="J498" s="110">
        <v>0</v>
      </c>
      <c r="K498" s="135">
        <v>0</v>
      </c>
      <c r="L498" s="110">
        <v>0</v>
      </c>
      <c r="M498" s="135">
        <v>0</v>
      </c>
      <c r="N498" s="110">
        <v>0</v>
      </c>
      <c r="O498" s="135">
        <v>0</v>
      </c>
      <c r="P498" s="110">
        <v>0</v>
      </c>
      <c r="Q498" s="135">
        <v>1</v>
      </c>
      <c r="R498" s="110">
        <v>9</v>
      </c>
      <c r="S498" s="135">
        <v>0</v>
      </c>
      <c r="T498" s="110">
        <v>0</v>
      </c>
      <c r="U498" s="135">
        <v>0</v>
      </c>
      <c r="V498" s="110">
        <v>0</v>
      </c>
      <c r="W498" s="135">
        <v>0</v>
      </c>
      <c r="X498" s="110">
        <v>0</v>
      </c>
      <c r="Y498" s="135">
        <v>0</v>
      </c>
      <c r="Z498" s="110">
        <v>0</v>
      </c>
      <c r="AA498" s="135">
        <v>1</v>
      </c>
      <c r="AB498" s="110">
        <v>9</v>
      </c>
    </row>
    <row r="499" spans="2:28" x14ac:dyDescent="0.25">
      <c r="B499" s="129">
        <v>7988</v>
      </c>
      <c r="C499" s="109">
        <v>0</v>
      </c>
      <c r="D499" s="110">
        <v>0</v>
      </c>
      <c r="E499" s="135">
        <v>0</v>
      </c>
      <c r="F499" s="110">
        <v>0</v>
      </c>
      <c r="G499" s="135">
        <v>0</v>
      </c>
      <c r="H499" s="110">
        <v>0</v>
      </c>
      <c r="I499" s="135">
        <v>0</v>
      </c>
      <c r="J499" s="110">
        <v>0</v>
      </c>
      <c r="K499" s="135">
        <v>0</v>
      </c>
      <c r="L499" s="110">
        <v>0</v>
      </c>
      <c r="M499" s="135">
        <v>0</v>
      </c>
      <c r="N499" s="110">
        <v>0</v>
      </c>
      <c r="O499" s="135">
        <v>0</v>
      </c>
      <c r="P499" s="110">
        <v>0</v>
      </c>
      <c r="Q499" s="135">
        <v>0</v>
      </c>
      <c r="R499" s="110">
        <v>0</v>
      </c>
      <c r="S499" s="135">
        <v>0</v>
      </c>
      <c r="T499" s="110">
        <v>0</v>
      </c>
      <c r="U499" s="135">
        <v>0</v>
      </c>
      <c r="V499" s="110">
        <v>0</v>
      </c>
      <c r="W499" s="135">
        <v>0</v>
      </c>
      <c r="X499" s="110">
        <v>0</v>
      </c>
      <c r="Y499" s="135">
        <v>0</v>
      </c>
      <c r="Z499" s="110">
        <v>0</v>
      </c>
      <c r="AA499" s="135">
        <v>0</v>
      </c>
      <c r="AB499" s="110">
        <v>0</v>
      </c>
    </row>
    <row r="500" spans="2:28" x14ac:dyDescent="0.25">
      <c r="B500" s="130" t="s">
        <v>549</v>
      </c>
      <c r="C500" s="109">
        <v>0</v>
      </c>
      <c r="D500" s="110">
        <v>0</v>
      </c>
      <c r="E500" s="135">
        <v>0</v>
      </c>
      <c r="F500" s="110">
        <v>0</v>
      </c>
      <c r="G500" s="135">
        <v>0</v>
      </c>
      <c r="H500" s="110">
        <v>0</v>
      </c>
      <c r="I500" s="135">
        <v>0</v>
      </c>
      <c r="J500" s="110">
        <v>0</v>
      </c>
      <c r="K500" s="135">
        <v>0</v>
      </c>
      <c r="L500" s="110">
        <v>0</v>
      </c>
      <c r="M500" s="135">
        <v>0</v>
      </c>
      <c r="N500" s="110">
        <v>0</v>
      </c>
      <c r="O500" s="135">
        <v>0</v>
      </c>
      <c r="P500" s="110">
        <v>0</v>
      </c>
      <c r="Q500" s="135">
        <v>0</v>
      </c>
      <c r="R500" s="110">
        <v>0</v>
      </c>
      <c r="S500" s="135">
        <v>0</v>
      </c>
      <c r="T500" s="110">
        <v>0</v>
      </c>
      <c r="U500" s="135">
        <v>0</v>
      </c>
      <c r="V500" s="110">
        <v>0</v>
      </c>
      <c r="W500" s="135">
        <v>0</v>
      </c>
      <c r="X500" s="110">
        <v>0</v>
      </c>
      <c r="Y500" s="135">
        <v>0</v>
      </c>
      <c r="Z500" s="110">
        <v>0</v>
      </c>
      <c r="AA500" s="135">
        <v>0</v>
      </c>
      <c r="AB500" s="110">
        <v>0</v>
      </c>
    </row>
    <row r="501" spans="2:28" x14ac:dyDescent="0.25">
      <c r="B501" s="130">
        <v>9528</v>
      </c>
      <c r="C501" s="109">
        <v>0</v>
      </c>
      <c r="D501" s="110">
        <v>0</v>
      </c>
      <c r="E501" s="135">
        <v>0</v>
      </c>
      <c r="F501" s="110">
        <v>0</v>
      </c>
      <c r="G501" s="135">
        <v>0</v>
      </c>
      <c r="H501" s="110">
        <v>0</v>
      </c>
      <c r="I501" s="135">
        <v>0</v>
      </c>
      <c r="J501" s="110">
        <v>0</v>
      </c>
      <c r="K501" s="135">
        <v>0</v>
      </c>
      <c r="L501" s="110">
        <v>0</v>
      </c>
      <c r="M501" s="135">
        <v>0</v>
      </c>
      <c r="N501" s="110">
        <v>0</v>
      </c>
      <c r="O501" s="135">
        <v>0</v>
      </c>
      <c r="P501" s="110">
        <v>0</v>
      </c>
      <c r="Q501" s="135">
        <v>0</v>
      </c>
      <c r="R501" s="110">
        <v>0</v>
      </c>
      <c r="S501" s="135">
        <v>0</v>
      </c>
      <c r="T501" s="110">
        <v>0</v>
      </c>
      <c r="U501" s="135">
        <v>0</v>
      </c>
      <c r="V501" s="110">
        <v>0</v>
      </c>
      <c r="W501" s="135">
        <v>0</v>
      </c>
      <c r="X501" s="110">
        <v>0</v>
      </c>
      <c r="Y501" s="135">
        <v>0</v>
      </c>
      <c r="Z501" s="110">
        <v>0</v>
      </c>
      <c r="AA501" s="135">
        <v>0</v>
      </c>
      <c r="AB501" s="110">
        <v>0</v>
      </c>
    </row>
    <row r="502" spans="2:28" x14ac:dyDescent="0.25">
      <c r="B502" s="130">
        <v>8676</v>
      </c>
      <c r="C502" s="109">
        <v>0</v>
      </c>
      <c r="D502" s="110">
        <v>0</v>
      </c>
      <c r="E502" s="135">
        <v>0</v>
      </c>
      <c r="F502" s="110">
        <v>0</v>
      </c>
      <c r="G502" s="135">
        <v>0</v>
      </c>
      <c r="H502" s="110">
        <v>0</v>
      </c>
      <c r="I502" s="135">
        <v>0</v>
      </c>
      <c r="J502" s="110">
        <v>0</v>
      </c>
      <c r="K502" s="135">
        <v>0</v>
      </c>
      <c r="L502" s="110">
        <v>0</v>
      </c>
      <c r="M502" s="135">
        <v>0</v>
      </c>
      <c r="N502" s="110">
        <v>0</v>
      </c>
      <c r="O502" s="135">
        <v>0</v>
      </c>
      <c r="P502" s="110">
        <v>0</v>
      </c>
      <c r="Q502" s="135">
        <v>0</v>
      </c>
      <c r="R502" s="110">
        <v>0</v>
      </c>
      <c r="S502" s="135">
        <v>0</v>
      </c>
      <c r="T502" s="110">
        <v>0</v>
      </c>
      <c r="U502" s="135">
        <v>0</v>
      </c>
      <c r="V502" s="110">
        <v>0</v>
      </c>
      <c r="W502" s="135">
        <v>0</v>
      </c>
      <c r="X502" s="110">
        <v>0</v>
      </c>
      <c r="Y502" s="135">
        <v>0</v>
      </c>
      <c r="Z502" s="110">
        <v>0</v>
      </c>
      <c r="AA502" s="135">
        <v>0</v>
      </c>
      <c r="AB502" s="110">
        <v>0</v>
      </c>
    </row>
    <row r="503" spans="2:28" x14ac:dyDescent="0.25">
      <c r="B503" s="130">
        <v>4860</v>
      </c>
      <c r="C503" s="109">
        <v>0</v>
      </c>
      <c r="D503" s="110">
        <v>0</v>
      </c>
      <c r="E503" s="135">
        <v>0</v>
      </c>
      <c r="F503" s="110">
        <v>0</v>
      </c>
      <c r="G503" s="135">
        <v>0</v>
      </c>
      <c r="H503" s="110">
        <v>0</v>
      </c>
      <c r="I503" s="135">
        <v>0</v>
      </c>
      <c r="J503" s="110">
        <v>0</v>
      </c>
      <c r="K503" s="135">
        <v>0</v>
      </c>
      <c r="L503" s="110">
        <v>0</v>
      </c>
      <c r="M503" s="135">
        <v>0</v>
      </c>
      <c r="N503" s="110">
        <v>0</v>
      </c>
      <c r="O503" s="135">
        <v>0</v>
      </c>
      <c r="P503" s="110">
        <v>0</v>
      </c>
      <c r="Q503" s="135">
        <v>0</v>
      </c>
      <c r="R503" s="110">
        <v>0</v>
      </c>
      <c r="S503" s="135">
        <v>0</v>
      </c>
      <c r="T503" s="110">
        <v>0</v>
      </c>
      <c r="U503" s="135">
        <v>0</v>
      </c>
      <c r="V503" s="110">
        <v>0</v>
      </c>
      <c r="W503" s="135">
        <v>0</v>
      </c>
      <c r="X503" s="110">
        <v>0</v>
      </c>
      <c r="Y503" s="135">
        <v>0</v>
      </c>
      <c r="Z503" s="110">
        <v>0</v>
      </c>
      <c r="AA503" s="135">
        <v>0</v>
      </c>
      <c r="AB503" s="110">
        <v>0</v>
      </c>
    </row>
    <row r="504" spans="2:28" ht="15.75" thickBot="1" x14ac:dyDescent="0.3">
      <c r="B504" s="133">
        <v>9597</v>
      </c>
      <c r="C504" s="109">
        <v>0</v>
      </c>
      <c r="D504" s="110">
        <v>0</v>
      </c>
      <c r="E504" s="135">
        <v>0</v>
      </c>
      <c r="F504" s="110">
        <v>0</v>
      </c>
      <c r="G504" s="135">
        <v>0</v>
      </c>
      <c r="H504" s="110">
        <v>0</v>
      </c>
      <c r="I504" s="135">
        <v>0</v>
      </c>
      <c r="J504" s="110">
        <v>0</v>
      </c>
      <c r="K504" s="135">
        <v>0</v>
      </c>
      <c r="L504" s="110">
        <v>0</v>
      </c>
      <c r="M504" s="135">
        <v>0</v>
      </c>
      <c r="N504" s="110">
        <v>0</v>
      </c>
      <c r="O504" s="135">
        <v>0</v>
      </c>
      <c r="P504" s="110">
        <v>0</v>
      </c>
      <c r="Q504" s="135">
        <v>0</v>
      </c>
      <c r="R504" s="110">
        <v>0</v>
      </c>
      <c r="S504" s="135">
        <v>0</v>
      </c>
      <c r="T504" s="110">
        <v>0</v>
      </c>
      <c r="U504" s="135">
        <v>0</v>
      </c>
      <c r="V504" s="110">
        <v>0</v>
      </c>
      <c r="W504" s="135">
        <v>0</v>
      </c>
      <c r="X504" s="110">
        <v>0</v>
      </c>
      <c r="Y504" s="135">
        <v>0</v>
      </c>
      <c r="Z504" s="110">
        <v>0</v>
      </c>
      <c r="AA504" s="135">
        <v>0</v>
      </c>
      <c r="AB504" s="110">
        <v>0</v>
      </c>
    </row>
    <row r="505" spans="2:28" ht="15.75" thickBot="1" x14ac:dyDescent="0.3">
      <c r="B505" s="128">
        <v>1304</v>
      </c>
      <c r="C505" s="109">
        <v>0</v>
      </c>
      <c r="D505" s="110">
        <v>0</v>
      </c>
      <c r="E505" s="135">
        <v>0</v>
      </c>
      <c r="F505" s="110">
        <v>0</v>
      </c>
      <c r="G505" s="135">
        <v>0</v>
      </c>
      <c r="H505" s="110">
        <v>0</v>
      </c>
      <c r="I505" s="135">
        <v>0</v>
      </c>
      <c r="J505" s="110">
        <v>0</v>
      </c>
      <c r="K505" s="135">
        <v>0</v>
      </c>
      <c r="L505" s="110">
        <v>0</v>
      </c>
      <c r="M505" s="135">
        <v>0</v>
      </c>
      <c r="N505" s="110">
        <v>0</v>
      </c>
      <c r="O505" s="135">
        <v>0</v>
      </c>
      <c r="P505" s="110">
        <v>0</v>
      </c>
      <c r="Q505" s="135">
        <v>0</v>
      </c>
      <c r="R505" s="110">
        <v>0</v>
      </c>
      <c r="S505" s="135">
        <v>0</v>
      </c>
      <c r="T505" s="110">
        <v>0</v>
      </c>
      <c r="U505" s="135">
        <v>0</v>
      </c>
      <c r="V505" s="110">
        <v>0</v>
      </c>
      <c r="W505" s="135">
        <v>0</v>
      </c>
      <c r="X505" s="110">
        <v>0</v>
      </c>
      <c r="Y505" s="135">
        <v>0</v>
      </c>
      <c r="Z505" s="110">
        <v>0</v>
      </c>
      <c r="AA505" s="135">
        <v>0</v>
      </c>
      <c r="AB505" s="110">
        <v>0</v>
      </c>
    </row>
    <row r="506" spans="2:28" x14ac:dyDescent="0.25">
      <c r="B506" s="129">
        <v>8166</v>
      </c>
      <c r="C506" s="109">
        <v>0</v>
      </c>
      <c r="D506" s="110">
        <v>0</v>
      </c>
      <c r="E506" s="135">
        <v>0</v>
      </c>
      <c r="F506" s="110">
        <v>0</v>
      </c>
      <c r="G506" s="135">
        <v>0</v>
      </c>
      <c r="H506" s="110">
        <v>0</v>
      </c>
      <c r="I506" s="135">
        <v>0</v>
      </c>
      <c r="J506" s="110">
        <v>0</v>
      </c>
      <c r="K506" s="135">
        <v>0</v>
      </c>
      <c r="L506" s="110">
        <v>0</v>
      </c>
      <c r="M506" s="135">
        <v>0</v>
      </c>
      <c r="N506" s="110">
        <v>0</v>
      </c>
      <c r="O506" s="135">
        <v>0</v>
      </c>
      <c r="P506" s="110">
        <v>0</v>
      </c>
      <c r="Q506" s="135">
        <v>0</v>
      </c>
      <c r="R506" s="110">
        <v>0</v>
      </c>
      <c r="S506" s="135">
        <v>0</v>
      </c>
      <c r="T506" s="110">
        <v>0</v>
      </c>
      <c r="U506" s="135">
        <v>0</v>
      </c>
      <c r="V506" s="110">
        <v>0</v>
      </c>
      <c r="W506" s="135">
        <v>0</v>
      </c>
      <c r="X506" s="110">
        <v>0</v>
      </c>
      <c r="Y506" s="135">
        <v>0</v>
      </c>
      <c r="Z506" s="110">
        <v>0</v>
      </c>
      <c r="AA506" s="135">
        <v>0</v>
      </c>
      <c r="AB506" s="110">
        <v>0</v>
      </c>
    </row>
    <row r="507" spans="2:28" x14ac:dyDescent="0.25">
      <c r="B507" s="130">
        <v>10006</v>
      </c>
      <c r="C507" s="109">
        <v>0</v>
      </c>
      <c r="D507" s="110">
        <v>0</v>
      </c>
      <c r="E507" s="135">
        <v>0</v>
      </c>
      <c r="F507" s="110">
        <v>0</v>
      </c>
      <c r="G507" s="135">
        <v>0</v>
      </c>
      <c r="H507" s="110">
        <v>0</v>
      </c>
      <c r="I507" s="135">
        <v>0</v>
      </c>
      <c r="J507" s="110">
        <v>0</v>
      </c>
      <c r="K507" s="135">
        <v>0</v>
      </c>
      <c r="L507" s="110">
        <v>0</v>
      </c>
      <c r="M507" s="135">
        <v>0</v>
      </c>
      <c r="N507" s="110">
        <v>0</v>
      </c>
      <c r="O507" s="135">
        <v>0</v>
      </c>
      <c r="P507" s="110">
        <v>0</v>
      </c>
      <c r="Q507" s="135">
        <v>0</v>
      </c>
      <c r="R507" s="110">
        <v>0</v>
      </c>
      <c r="S507" s="135">
        <v>0</v>
      </c>
      <c r="T507" s="110">
        <v>0</v>
      </c>
      <c r="U507" s="135">
        <v>0</v>
      </c>
      <c r="V507" s="110">
        <v>0</v>
      </c>
      <c r="W507" s="135">
        <v>0</v>
      </c>
      <c r="X507" s="110">
        <v>0</v>
      </c>
      <c r="Y507" s="135">
        <v>0</v>
      </c>
      <c r="Z507" s="110">
        <v>0</v>
      </c>
      <c r="AA507" s="135">
        <v>0</v>
      </c>
      <c r="AB507" s="110">
        <v>0</v>
      </c>
    </row>
    <row r="508" spans="2:28" x14ac:dyDescent="0.25">
      <c r="B508" s="130">
        <v>10153</v>
      </c>
      <c r="C508" s="109">
        <v>0</v>
      </c>
      <c r="D508" s="110">
        <v>0</v>
      </c>
      <c r="E508" s="135">
        <v>0</v>
      </c>
      <c r="F508" s="110">
        <v>0</v>
      </c>
      <c r="G508" s="135">
        <v>0</v>
      </c>
      <c r="H508" s="110">
        <v>0</v>
      </c>
      <c r="I508" s="135">
        <v>0</v>
      </c>
      <c r="J508" s="110">
        <v>0</v>
      </c>
      <c r="K508" s="135">
        <v>0</v>
      </c>
      <c r="L508" s="110">
        <v>0</v>
      </c>
      <c r="M508" s="135">
        <v>0</v>
      </c>
      <c r="N508" s="110">
        <v>0</v>
      </c>
      <c r="O508" s="135">
        <v>0</v>
      </c>
      <c r="P508" s="110">
        <v>0</v>
      </c>
      <c r="Q508" s="135">
        <v>0</v>
      </c>
      <c r="R508" s="110">
        <v>0</v>
      </c>
      <c r="S508" s="135">
        <v>0</v>
      </c>
      <c r="T508" s="110">
        <v>0</v>
      </c>
      <c r="U508" s="135">
        <v>0</v>
      </c>
      <c r="V508" s="110">
        <v>0</v>
      </c>
      <c r="W508" s="135">
        <v>0</v>
      </c>
      <c r="X508" s="110">
        <v>0</v>
      </c>
      <c r="Y508" s="135">
        <v>0</v>
      </c>
      <c r="Z508" s="110">
        <v>0</v>
      </c>
      <c r="AA508" s="135">
        <v>0</v>
      </c>
      <c r="AB508" s="110">
        <v>0</v>
      </c>
    </row>
    <row r="509" spans="2:28" x14ac:dyDescent="0.25">
      <c r="B509" s="130" t="s">
        <v>388</v>
      </c>
      <c r="C509" s="109">
        <v>0</v>
      </c>
      <c r="D509" s="110">
        <v>0</v>
      </c>
      <c r="E509" s="135">
        <v>0</v>
      </c>
      <c r="F509" s="110">
        <v>0</v>
      </c>
      <c r="G509" s="135">
        <v>0</v>
      </c>
      <c r="H509" s="110">
        <v>0</v>
      </c>
      <c r="I509" s="135">
        <v>0</v>
      </c>
      <c r="J509" s="110">
        <v>0</v>
      </c>
      <c r="K509" s="135">
        <v>0</v>
      </c>
      <c r="L509" s="110">
        <v>0</v>
      </c>
      <c r="M509" s="135">
        <v>0</v>
      </c>
      <c r="N509" s="110">
        <v>0</v>
      </c>
      <c r="O509" s="135">
        <v>0</v>
      </c>
      <c r="P509" s="110">
        <v>0</v>
      </c>
      <c r="Q509" s="135">
        <v>0</v>
      </c>
      <c r="R509" s="110">
        <v>0</v>
      </c>
      <c r="S509" s="135">
        <v>0</v>
      </c>
      <c r="T509" s="110">
        <v>0</v>
      </c>
      <c r="U509" s="135">
        <v>0</v>
      </c>
      <c r="V509" s="110">
        <v>0</v>
      </c>
      <c r="W509" s="135">
        <v>0</v>
      </c>
      <c r="X509" s="110">
        <v>0</v>
      </c>
      <c r="Y509" s="135">
        <v>0</v>
      </c>
      <c r="Z509" s="110">
        <v>0</v>
      </c>
      <c r="AA509" s="135">
        <v>0</v>
      </c>
      <c r="AB509" s="110">
        <v>0</v>
      </c>
    </row>
    <row r="510" spans="2:28" x14ac:dyDescent="0.25">
      <c r="B510" s="130">
        <v>8271</v>
      </c>
      <c r="C510" s="109">
        <v>0</v>
      </c>
      <c r="D510" s="110">
        <v>0</v>
      </c>
      <c r="E510" s="135">
        <v>0</v>
      </c>
      <c r="F510" s="110">
        <v>0</v>
      </c>
      <c r="G510" s="135">
        <v>0</v>
      </c>
      <c r="H510" s="110">
        <v>0</v>
      </c>
      <c r="I510" s="135">
        <v>0</v>
      </c>
      <c r="J510" s="110">
        <v>0</v>
      </c>
      <c r="K510" s="135">
        <v>0</v>
      </c>
      <c r="L510" s="110">
        <v>0</v>
      </c>
      <c r="M510" s="135">
        <v>0</v>
      </c>
      <c r="N510" s="110">
        <v>0</v>
      </c>
      <c r="O510" s="135">
        <v>0</v>
      </c>
      <c r="P510" s="110">
        <v>0</v>
      </c>
      <c r="Q510" s="135">
        <v>0</v>
      </c>
      <c r="R510" s="110">
        <v>0</v>
      </c>
      <c r="S510" s="135">
        <v>0</v>
      </c>
      <c r="T510" s="110">
        <v>0</v>
      </c>
      <c r="U510" s="135">
        <v>0</v>
      </c>
      <c r="V510" s="110">
        <v>0</v>
      </c>
      <c r="W510" s="135">
        <v>0</v>
      </c>
      <c r="X510" s="110">
        <v>0</v>
      </c>
      <c r="Y510" s="135">
        <v>0</v>
      </c>
      <c r="Z510" s="110">
        <v>0</v>
      </c>
      <c r="AA510" s="135">
        <v>0</v>
      </c>
      <c r="AB510" s="110">
        <v>0</v>
      </c>
    </row>
    <row r="511" spans="2:28" x14ac:dyDescent="0.25">
      <c r="B511" s="130">
        <v>7082</v>
      </c>
      <c r="C511" s="109">
        <v>0</v>
      </c>
      <c r="D511" s="110">
        <v>0</v>
      </c>
      <c r="E511" s="135">
        <v>0</v>
      </c>
      <c r="F511" s="110">
        <v>0</v>
      </c>
      <c r="G511" s="135">
        <v>0</v>
      </c>
      <c r="H511" s="110">
        <v>0</v>
      </c>
      <c r="I511" s="135">
        <v>0</v>
      </c>
      <c r="J511" s="110">
        <v>0</v>
      </c>
      <c r="K511" s="135">
        <v>0</v>
      </c>
      <c r="L511" s="110">
        <v>0</v>
      </c>
      <c r="M511" s="135">
        <v>0</v>
      </c>
      <c r="N511" s="110">
        <v>0</v>
      </c>
      <c r="O511" s="135">
        <v>0</v>
      </c>
      <c r="P511" s="110">
        <v>0</v>
      </c>
      <c r="Q511" s="135">
        <v>0</v>
      </c>
      <c r="R511" s="110">
        <v>0</v>
      </c>
      <c r="S511" s="135">
        <v>0</v>
      </c>
      <c r="T511" s="110">
        <v>0</v>
      </c>
      <c r="U511" s="135">
        <v>0</v>
      </c>
      <c r="V511" s="110">
        <v>0</v>
      </c>
      <c r="W511" s="135">
        <v>0</v>
      </c>
      <c r="X511" s="110">
        <v>0</v>
      </c>
      <c r="Y511" s="135">
        <v>0</v>
      </c>
      <c r="Z511" s="110">
        <v>0</v>
      </c>
      <c r="AA511" s="135">
        <v>0</v>
      </c>
      <c r="AB511" s="110">
        <v>0</v>
      </c>
    </row>
    <row r="512" spans="2:28" ht="15.75" thickBot="1" x14ac:dyDescent="0.3">
      <c r="B512" s="133">
        <v>5114</v>
      </c>
      <c r="C512" s="109">
        <v>0</v>
      </c>
      <c r="D512" s="110">
        <v>0</v>
      </c>
      <c r="E512" s="135">
        <v>0</v>
      </c>
      <c r="F512" s="110">
        <v>0</v>
      </c>
      <c r="G512" s="135">
        <v>0</v>
      </c>
      <c r="H512" s="110">
        <v>0</v>
      </c>
      <c r="I512" s="135">
        <v>0</v>
      </c>
      <c r="J512" s="110">
        <v>0</v>
      </c>
      <c r="K512" s="135">
        <v>0</v>
      </c>
      <c r="L512" s="110">
        <v>0</v>
      </c>
      <c r="M512" s="135">
        <v>0</v>
      </c>
      <c r="N512" s="110">
        <v>0</v>
      </c>
      <c r="O512" s="135">
        <v>0</v>
      </c>
      <c r="P512" s="110">
        <v>0</v>
      </c>
      <c r="Q512" s="135">
        <v>0</v>
      </c>
      <c r="R512" s="110">
        <v>0</v>
      </c>
      <c r="S512" s="135">
        <v>0</v>
      </c>
      <c r="T512" s="110">
        <v>0</v>
      </c>
      <c r="U512" s="135">
        <v>0</v>
      </c>
      <c r="V512" s="110">
        <v>0</v>
      </c>
      <c r="W512" s="135">
        <v>0</v>
      </c>
      <c r="X512" s="110">
        <v>0</v>
      </c>
      <c r="Y512" s="135">
        <v>0</v>
      </c>
      <c r="Z512" s="110">
        <v>0</v>
      </c>
      <c r="AA512" s="135">
        <v>0</v>
      </c>
      <c r="AB512" s="110">
        <v>0</v>
      </c>
    </row>
    <row r="513" spans="2:28" ht="15.75" thickBot="1" x14ac:dyDescent="0.3">
      <c r="B513" s="128">
        <v>470</v>
      </c>
      <c r="C513" s="109">
        <v>0</v>
      </c>
      <c r="D513" s="110">
        <v>0</v>
      </c>
      <c r="E513" s="135">
        <v>0</v>
      </c>
      <c r="F513" s="110">
        <v>0</v>
      </c>
      <c r="G513" s="135">
        <v>0</v>
      </c>
      <c r="H513" s="110">
        <v>0</v>
      </c>
      <c r="I513" s="135">
        <v>0</v>
      </c>
      <c r="J513" s="110">
        <v>0</v>
      </c>
      <c r="K513" s="135">
        <v>0</v>
      </c>
      <c r="L513" s="110">
        <v>0</v>
      </c>
      <c r="M513" s="135">
        <v>0</v>
      </c>
      <c r="N513" s="110">
        <v>0</v>
      </c>
      <c r="O513" s="135">
        <v>0</v>
      </c>
      <c r="P513" s="110">
        <v>0</v>
      </c>
      <c r="Q513" s="135">
        <v>0</v>
      </c>
      <c r="R513" s="110">
        <v>0</v>
      </c>
      <c r="S513" s="135">
        <v>0</v>
      </c>
      <c r="T513" s="110">
        <v>0</v>
      </c>
      <c r="U513" s="135">
        <v>0</v>
      </c>
      <c r="V513" s="110">
        <v>0</v>
      </c>
      <c r="W513" s="135">
        <v>0</v>
      </c>
      <c r="X513" s="110">
        <v>0</v>
      </c>
      <c r="Y513" s="135">
        <v>0</v>
      </c>
      <c r="Z513" s="110">
        <v>0</v>
      </c>
      <c r="AA513" s="135">
        <v>0</v>
      </c>
      <c r="AB513" s="110">
        <v>0</v>
      </c>
    </row>
    <row r="514" spans="2:28" x14ac:dyDescent="0.25">
      <c r="B514" s="129">
        <v>9017</v>
      </c>
      <c r="C514" s="109">
        <v>0</v>
      </c>
      <c r="D514" s="110">
        <v>0</v>
      </c>
      <c r="E514" s="135">
        <v>0</v>
      </c>
      <c r="F514" s="110">
        <v>0</v>
      </c>
      <c r="G514" s="135">
        <v>0</v>
      </c>
      <c r="H514" s="110">
        <v>0</v>
      </c>
      <c r="I514" s="135">
        <v>0</v>
      </c>
      <c r="J514" s="110">
        <v>0</v>
      </c>
      <c r="K514" s="135">
        <v>0</v>
      </c>
      <c r="L514" s="110">
        <v>0</v>
      </c>
      <c r="M514" s="135">
        <v>0</v>
      </c>
      <c r="N514" s="110">
        <v>0</v>
      </c>
      <c r="O514" s="135">
        <v>0</v>
      </c>
      <c r="P514" s="110">
        <v>0</v>
      </c>
      <c r="Q514" s="135">
        <v>0</v>
      </c>
      <c r="R514" s="110">
        <v>0</v>
      </c>
      <c r="S514" s="135">
        <v>0</v>
      </c>
      <c r="T514" s="110">
        <v>0</v>
      </c>
      <c r="U514" s="135">
        <v>0</v>
      </c>
      <c r="V514" s="110">
        <v>0</v>
      </c>
      <c r="W514" s="135">
        <v>0</v>
      </c>
      <c r="X514" s="110">
        <v>0</v>
      </c>
      <c r="Y514" s="135">
        <v>0</v>
      </c>
      <c r="Z514" s="110">
        <v>0</v>
      </c>
      <c r="AA514" s="135">
        <v>0</v>
      </c>
      <c r="AB514" s="110">
        <v>0</v>
      </c>
    </row>
    <row r="515" spans="2:28" x14ac:dyDescent="0.25">
      <c r="B515" s="130">
        <v>4845</v>
      </c>
      <c r="C515" s="109">
        <v>0</v>
      </c>
      <c r="D515" s="110">
        <v>0</v>
      </c>
      <c r="E515" s="135">
        <v>0</v>
      </c>
      <c r="F515" s="110">
        <v>0</v>
      </c>
      <c r="G515" s="135">
        <v>0</v>
      </c>
      <c r="H515" s="110">
        <v>0</v>
      </c>
      <c r="I515" s="135">
        <v>0</v>
      </c>
      <c r="J515" s="110">
        <v>0</v>
      </c>
      <c r="K515" s="135">
        <v>0</v>
      </c>
      <c r="L515" s="110">
        <v>0</v>
      </c>
      <c r="M515" s="135">
        <v>0</v>
      </c>
      <c r="N515" s="110">
        <v>0</v>
      </c>
      <c r="O515" s="135">
        <v>0</v>
      </c>
      <c r="P515" s="110">
        <v>0</v>
      </c>
      <c r="Q515" s="135">
        <v>0</v>
      </c>
      <c r="R515" s="110">
        <v>0</v>
      </c>
      <c r="S515" s="135">
        <v>0</v>
      </c>
      <c r="T515" s="110">
        <v>0</v>
      </c>
      <c r="U515" s="135">
        <v>0</v>
      </c>
      <c r="V515" s="110">
        <v>0</v>
      </c>
      <c r="W515" s="135">
        <v>0</v>
      </c>
      <c r="X515" s="110">
        <v>0</v>
      </c>
      <c r="Y515" s="135">
        <v>0</v>
      </c>
      <c r="Z515" s="110">
        <v>0</v>
      </c>
      <c r="AA515" s="135">
        <v>0</v>
      </c>
      <c r="AB515" s="110">
        <v>0</v>
      </c>
    </row>
    <row r="516" spans="2:28" x14ac:dyDescent="0.25">
      <c r="B516" s="130">
        <v>5116</v>
      </c>
      <c r="C516" s="109">
        <v>0</v>
      </c>
      <c r="D516" s="110">
        <v>0</v>
      </c>
      <c r="E516" s="135">
        <v>0</v>
      </c>
      <c r="F516" s="110">
        <v>0</v>
      </c>
      <c r="G516" s="135">
        <v>0</v>
      </c>
      <c r="H516" s="110">
        <v>0</v>
      </c>
      <c r="I516" s="135">
        <v>0</v>
      </c>
      <c r="J516" s="110">
        <v>0</v>
      </c>
      <c r="K516" s="135">
        <v>0</v>
      </c>
      <c r="L516" s="110">
        <v>0</v>
      </c>
      <c r="M516" s="135">
        <v>0</v>
      </c>
      <c r="N516" s="110">
        <v>0</v>
      </c>
      <c r="O516" s="135">
        <v>0</v>
      </c>
      <c r="P516" s="110">
        <v>0</v>
      </c>
      <c r="Q516" s="135">
        <v>0</v>
      </c>
      <c r="R516" s="110">
        <v>0</v>
      </c>
      <c r="S516" s="135">
        <v>0</v>
      </c>
      <c r="T516" s="110">
        <v>0</v>
      </c>
      <c r="U516" s="135">
        <v>0</v>
      </c>
      <c r="V516" s="110">
        <v>0</v>
      </c>
      <c r="W516" s="135">
        <v>0</v>
      </c>
      <c r="X516" s="110">
        <v>0</v>
      </c>
      <c r="Y516" s="135">
        <v>0</v>
      </c>
      <c r="Z516" s="110">
        <v>0</v>
      </c>
      <c r="AA516" s="135">
        <v>0</v>
      </c>
      <c r="AB516" s="110">
        <v>0</v>
      </c>
    </row>
    <row r="517" spans="2:28" x14ac:dyDescent="0.25">
      <c r="B517" s="130">
        <v>8167</v>
      </c>
      <c r="C517" s="109">
        <v>0</v>
      </c>
      <c r="D517" s="110">
        <v>0</v>
      </c>
      <c r="E517" s="135">
        <v>0</v>
      </c>
      <c r="F517" s="110">
        <v>0</v>
      </c>
      <c r="G517" s="135">
        <v>0</v>
      </c>
      <c r="H517" s="110">
        <v>0</v>
      </c>
      <c r="I517" s="135">
        <v>0</v>
      </c>
      <c r="J517" s="110">
        <v>0</v>
      </c>
      <c r="K517" s="135">
        <v>0</v>
      </c>
      <c r="L517" s="110">
        <v>0</v>
      </c>
      <c r="M517" s="135">
        <v>0</v>
      </c>
      <c r="N517" s="110">
        <v>0</v>
      </c>
      <c r="O517" s="135">
        <v>0</v>
      </c>
      <c r="P517" s="110">
        <v>0</v>
      </c>
      <c r="Q517" s="135">
        <v>0</v>
      </c>
      <c r="R517" s="110">
        <v>0</v>
      </c>
      <c r="S517" s="135">
        <v>0</v>
      </c>
      <c r="T517" s="110">
        <v>0</v>
      </c>
      <c r="U517" s="135">
        <v>0</v>
      </c>
      <c r="V517" s="110">
        <v>0</v>
      </c>
      <c r="W517" s="135">
        <v>0</v>
      </c>
      <c r="X517" s="110">
        <v>0</v>
      </c>
      <c r="Y517" s="135">
        <v>0</v>
      </c>
      <c r="Z517" s="110">
        <v>0</v>
      </c>
      <c r="AA517" s="135">
        <v>0</v>
      </c>
      <c r="AB517" s="110">
        <v>0</v>
      </c>
    </row>
    <row r="518" spans="2:28" ht="15.75" thickBot="1" x14ac:dyDescent="0.3">
      <c r="B518" s="133">
        <v>5681</v>
      </c>
      <c r="C518" s="109">
        <v>0</v>
      </c>
      <c r="D518" s="110">
        <v>0</v>
      </c>
      <c r="E518" s="135">
        <v>0</v>
      </c>
      <c r="F518" s="110">
        <v>0</v>
      </c>
      <c r="G518" s="135">
        <v>0</v>
      </c>
      <c r="H518" s="110">
        <v>0</v>
      </c>
      <c r="I518" s="135">
        <v>0</v>
      </c>
      <c r="J518" s="110">
        <v>0</v>
      </c>
      <c r="K518" s="135">
        <v>0</v>
      </c>
      <c r="L518" s="110">
        <v>0</v>
      </c>
      <c r="M518" s="135">
        <v>0</v>
      </c>
      <c r="N518" s="110">
        <v>0</v>
      </c>
      <c r="O518" s="135">
        <v>0</v>
      </c>
      <c r="P518" s="110">
        <v>0</v>
      </c>
      <c r="Q518" s="135">
        <v>0</v>
      </c>
      <c r="R518" s="110">
        <v>0</v>
      </c>
      <c r="S518" s="135">
        <v>0</v>
      </c>
      <c r="T518" s="110">
        <v>0</v>
      </c>
      <c r="U518" s="135">
        <v>0</v>
      </c>
      <c r="V518" s="110">
        <v>0</v>
      </c>
      <c r="W518" s="135">
        <v>0</v>
      </c>
      <c r="X518" s="110">
        <v>0</v>
      </c>
      <c r="Y518" s="135">
        <v>0</v>
      </c>
      <c r="Z518" s="110">
        <v>0</v>
      </c>
      <c r="AA518" s="135">
        <v>0</v>
      </c>
      <c r="AB518" s="110">
        <v>0</v>
      </c>
    </row>
    <row r="519" spans="2:28" ht="15.75" thickBot="1" x14ac:dyDescent="0.3">
      <c r="B519" s="128">
        <v>2126</v>
      </c>
      <c r="C519" s="109">
        <v>0</v>
      </c>
      <c r="D519" s="110">
        <v>0</v>
      </c>
      <c r="E519" s="135">
        <v>0</v>
      </c>
      <c r="F519" s="110">
        <v>0</v>
      </c>
      <c r="G519" s="135">
        <v>0</v>
      </c>
      <c r="H519" s="110">
        <v>0</v>
      </c>
      <c r="I519" s="135">
        <v>0</v>
      </c>
      <c r="J519" s="110">
        <v>0</v>
      </c>
      <c r="K519" s="135">
        <v>0</v>
      </c>
      <c r="L519" s="110">
        <v>0</v>
      </c>
      <c r="M519" s="135">
        <v>0</v>
      </c>
      <c r="N519" s="110">
        <v>0</v>
      </c>
      <c r="O519" s="135">
        <v>0</v>
      </c>
      <c r="P519" s="110">
        <v>0</v>
      </c>
      <c r="Q519" s="135">
        <v>0</v>
      </c>
      <c r="R519" s="110">
        <v>0</v>
      </c>
      <c r="S519" s="135">
        <v>0</v>
      </c>
      <c r="T519" s="110">
        <v>0</v>
      </c>
      <c r="U519" s="135">
        <v>0</v>
      </c>
      <c r="V519" s="110">
        <v>0</v>
      </c>
      <c r="W519" s="135">
        <v>0</v>
      </c>
      <c r="X519" s="110">
        <v>0</v>
      </c>
      <c r="Y519" s="135">
        <v>0</v>
      </c>
      <c r="Z519" s="110">
        <v>0</v>
      </c>
      <c r="AA519" s="135">
        <v>0</v>
      </c>
      <c r="AB519" s="110">
        <v>0</v>
      </c>
    </row>
    <row r="520" spans="2:28" ht="15.75" thickBot="1" x14ac:dyDescent="0.3">
      <c r="B520" s="121" t="s">
        <v>384</v>
      </c>
      <c r="C520" s="109">
        <v>0</v>
      </c>
      <c r="D520" s="110">
        <v>0</v>
      </c>
      <c r="E520" s="135">
        <v>0</v>
      </c>
      <c r="F520" s="110">
        <v>0</v>
      </c>
      <c r="G520" s="135">
        <v>0</v>
      </c>
      <c r="H520" s="110">
        <v>0</v>
      </c>
      <c r="I520" s="135">
        <v>0</v>
      </c>
      <c r="J520" s="110">
        <v>0</v>
      </c>
      <c r="K520" s="135">
        <v>0</v>
      </c>
      <c r="L520" s="110">
        <v>0</v>
      </c>
      <c r="M520" s="135">
        <v>0</v>
      </c>
      <c r="N520" s="110">
        <v>0</v>
      </c>
      <c r="O520" s="135">
        <v>0</v>
      </c>
      <c r="P520" s="110">
        <v>0</v>
      </c>
      <c r="Q520" s="135">
        <v>0</v>
      </c>
      <c r="R520" s="110">
        <v>0</v>
      </c>
      <c r="S520" s="135">
        <v>0</v>
      </c>
      <c r="T520" s="110">
        <v>0</v>
      </c>
      <c r="U520" s="135">
        <v>0</v>
      </c>
      <c r="V520" s="110">
        <v>0</v>
      </c>
      <c r="W520" s="135">
        <v>0</v>
      </c>
      <c r="X520" s="110">
        <v>0</v>
      </c>
      <c r="Y520" s="135">
        <v>0</v>
      </c>
      <c r="Z520" s="110">
        <v>0</v>
      </c>
      <c r="AA520" s="135">
        <v>0</v>
      </c>
      <c r="AB520" s="110">
        <v>0</v>
      </c>
    </row>
    <row r="521" spans="2:28" ht="15.75" thickBot="1" x14ac:dyDescent="0.3">
      <c r="B521" s="128">
        <v>145</v>
      </c>
      <c r="C521" s="109">
        <v>0</v>
      </c>
      <c r="D521" s="110">
        <v>0</v>
      </c>
      <c r="E521" s="135">
        <v>0</v>
      </c>
      <c r="F521" s="110">
        <v>0</v>
      </c>
      <c r="G521" s="135">
        <v>0</v>
      </c>
      <c r="H521" s="110">
        <v>0</v>
      </c>
      <c r="I521" s="135">
        <v>0</v>
      </c>
      <c r="J521" s="110">
        <v>0</v>
      </c>
      <c r="K521" s="135">
        <v>0</v>
      </c>
      <c r="L521" s="110">
        <v>0</v>
      </c>
      <c r="M521" s="135">
        <v>0</v>
      </c>
      <c r="N521" s="110">
        <v>0</v>
      </c>
      <c r="O521" s="135">
        <v>0</v>
      </c>
      <c r="P521" s="110">
        <v>0</v>
      </c>
      <c r="Q521" s="135">
        <v>0</v>
      </c>
      <c r="R521" s="110">
        <v>0</v>
      </c>
      <c r="S521" s="135">
        <v>0</v>
      </c>
      <c r="T521" s="110">
        <v>0</v>
      </c>
      <c r="U521" s="135">
        <v>0</v>
      </c>
      <c r="V521" s="110">
        <v>0</v>
      </c>
      <c r="W521" s="135">
        <v>0</v>
      </c>
      <c r="X521" s="110">
        <v>0</v>
      </c>
      <c r="Y521" s="135">
        <v>0</v>
      </c>
      <c r="Z521" s="110">
        <v>0</v>
      </c>
      <c r="AA521" s="135">
        <v>0</v>
      </c>
      <c r="AB521" s="110">
        <v>0</v>
      </c>
    </row>
    <row r="522" spans="2:28" x14ac:dyDescent="0.25">
      <c r="B522" s="129">
        <v>7080</v>
      </c>
      <c r="C522" s="109">
        <v>0</v>
      </c>
      <c r="D522" s="110">
        <v>0</v>
      </c>
      <c r="E522" s="135">
        <v>0</v>
      </c>
      <c r="F522" s="110">
        <v>0</v>
      </c>
      <c r="G522" s="135">
        <v>0</v>
      </c>
      <c r="H522" s="110">
        <v>0</v>
      </c>
      <c r="I522" s="135">
        <v>0</v>
      </c>
      <c r="J522" s="110">
        <v>0</v>
      </c>
      <c r="K522" s="135">
        <v>0</v>
      </c>
      <c r="L522" s="110">
        <v>0</v>
      </c>
      <c r="M522" s="135">
        <v>0</v>
      </c>
      <c r="N522" s="110">
        <v>0</v>
      </c>
      <c r="O522" s="135">
        <v>0</v>
      </c>
      <c r="P522" s="110">
        <v>0</v>
      </c>
      <c r="Q522" s="135">
        <v>0</v>
      </c>
      <c r="R522" s="110">
        <v>0</v>
      </c>
      <c r="S522" s="135">
        <v>0</v>
      </c>
      <c r="T522" s="110">
        <v>0</v>
      </c>
      <c r="U522" s="135">
        <v>0</v>
      </c>
      <c r="V522" s="110">
        <v>0</v>
      </c>
      <c r="W522" s="135">
        <v>0</v>
      </c>
      <c r="X522" s="110">
        <v>0</v>
      </c>
      <c r="Y522" s="135">
        <v>0</v>
      </c>
      <c r="Z522" s="110">
        <v>0</v>
      </c>
      <c r="AA522" s="135">
        <v>0</v>
      </c>
      <c r="AB522" s="110">
        <v>0</v>
      </c>
    </row>
    <row r="523" spans="2:28" x14ac:dyDescent="0.25">
      <c r="B523" s="130">
        <v>10034</v>
      </c>
      <c r="C523" s="109">
        <v>0</v>
      </c>
      <c r="D523" s="110">
        <v>0</v>
      </c>
      <c r="E523" s="135">
        <v>0</v>
      </c>
      <c r="F523" s="110">
        <v>0</v>
      </c>
      <c r="G523" s="135">
        <v>0</v>
      </c>
      <c r="H523" s="110">
        <v>0</v>
      </c>
      <c r="I523" s="135">
        <v>0</v>
      </c>
      <c r="J523" s="110">
        <v>0</v>
      </c>
      <c r="K523" s="135">
        <v>0</v>
      </c>
      <c r="L523" s="110">
        <v>0</v>
      </c>
      <c r="M523" s="135">
        <v>0</v>
      </c>
      <c r="N523" s="110">
        <v>0</v>
      </c>
      <c r="O523" s="135">
        <v>0</v>
      </c>
      <c r="P523" s="110">
        <v>0</v>
      </c>
      <c r="Q523" s="135">
        <v>0</v>
      </c>
      <c r="R523" s="110">
        <v>0</v>
      </c>
      <c r="S523" s="135">
        <v>0</v>
      </c>
      <c r="T523" s="110">
        <v>0</v>
      </c>
      <c r="U523" s="135">
        <v>0</v>
      </c>
      <c r="V523" s="110">
        <v>0</v>
      </c>
      <c r="W523" s="135">
        <v>0</v>
      </c>
      <c r="X523" s="110">
        <v>0</v>
      </c>
      <c r="Y523" s="135">
        <v>0</v>
      </c>
      <c r="Z523" s="110">
        <v>0</v>
      </c>
      <c r="AA523" s="135">
        <v>0</v>
      </c>
      <c r="AB523" s="110">
        <v>0</v>
      </c>
    </row>
    <row r="524" spans="2:28" x14ac:dyDescent="0.25">
      <c r="B524" s="130">
        <v>9701</v>
      </c>
      <c r="C524" s="109">
        <v>0</v>
      </c>
      <c r="D524" s="110">
        <v>0</v>
      </c>
      <c r="E524" s="135">
        <v>0</v>
      </c>
      <c r="F524" s="110">
        <v>0</v>
      </c>
      <c r="G524" s="135">
        <v>0</v>
      </c>
      <c r="H524" s="110">
        <v>0</v>
      </c>
      <c r="I524" s="135">
        <v>0</v>
      </c>
      <c r="J524" s="110">
        <v>0</v>
      </c>
      <c r="K524" s="135">
        <v>0</v>
      </c>
      <c r="L524" s="110">
        <v>0</v>
      </c>
      <c r="M524" s="135">
        <v>0</v>
      </c>
      <c r="N524" s="110">
        <v>0</v>
      </c>
      <c r="O524" s="135">
        <v>0</v>
      </c>
      <c r="P524" s="110">
        <v>0</v>
      </c>
      <c r="Q524" s="135">
        <v>0</v>
      </c>
      <c r="R524" s="110">
        <v>0</v>
      </c>
      <c r="S524" s="135">
        <v>0</v>
      </c>
      <c r="T524" s="110">
        <v>0</v>
      </c>
      <c r="U524" s="135">
        <v>0</v>
      </c>
      <c r="V524" s="110">
        <v>0</v>
      </c>
      <c r="W524" s="135">
        <v>0</v>
      </c>
      <c r="X524" s="110">
        <v>0</v>
      </c>
      <c r="Y524" s="135">
        <v>0</v>
      </c>
      <c r="Z524" s="110">
        <v>0</v>
      </c>
      <c r="AA524" s="135">
        <v>0</v>
      </c>
      <c r="AB524" s="110">
        <v>0</v>
      </c>
    </row>
    <row r="525" spans="2:28" x14ac:dyDescent="0.25">
      <c r="B525" s="130">
        <v>4876</v>
      </c>
      <c r="C525" s="109">
        <v>0</v>
      </c>
      <c r="D525" s="110">
        <v>0</v>
      </c>
      <c r="E525" s="135">
        <v>0</v>
      </c>
      <c r="F525" s="110">
        <v>0</v>
      </c>
      <c r="G525" s="135">
        <v>0</v>
      </c>
      <c r="H525" s="110">
        <v>0</v>
      </c>
      <c r="I525" s="135">
        <v>0</v>
      </c>
      <c r="J525" s="110">
        <v>0</v>
      </c>
      <c r="K525" s="135">
        <v>0</v>
      </c>
      <c r="L525" s="110">
        <v>0</v>
      </c>
      <c r="M525" s="135">
        <v>0</v>
      </c>
      <c r="N525" s="110">
        <v>0</v>
      </c>
      <c r="O525" s="135">
        <v>0</v>
      </c>
      <c r="P525" s="110">
        <v>0</v>
      </c>
      <c r="Q525" s="135">
        <v>0</v>
      </c>
      <c r="R525" s="110">
        <v>0</v>
      </c>
      <c r="S525" s="135">
        <v>0</v>
      </c>
      <c r="T525" s="110">
        <v>0</v>
      </c>
      <c r="U525" s="135">
        <v>0</v>
      </c>
      <c r="V525" s="110">
        <v>0</v>
      </c>
      <c r="W525" s="135">
        <v>0</v>
      </c>
      <c r="X525" s="110">
        <v>0</v>
      </c>
      <c r="Y525" s="135">
        <v>0</v>
      </c>
      <c r="Z525" s="110">
        <v>0</v>
      </c>
      <c r="AA525" s="135">
        <v>0</v>
      </c>
      <c r="AB525" s="110">
        <v>0</v>
      </c>
    </row>
    <row r="526" spans="2:28" ht="15.75" thickBot="1" x14ac:dyDescent="0.3">
      <c r="B526" s="133">
        <v>4524</v>
      </c>
      <c r="C526" s="109">
        <v>0</v>
      </c>
      <c r="D526" s="110">
        <v>0</v>
      </c>
      <c r="E526" s="135">
        <v>0</v>
      </c>
      <c r="F526" s="110">
        <v>0</v>
      </c>
      <c r="G526" s="135">
        <v>0</v>
      </c>
      <c r="H526" s="110">
        <v>0</v>
      </c>
      <c r="I526" s="135">
        <v>0</v>
      </c>
      <c r="J526" s="110">
        <v>0</v>
      </c>
      <c r="K526" s="135">
        <v>0</v>
      </c>
      <c r="L526" s="110">
        <v>0</v>
      </c>
      <c r="M526" s="135">
        <v>0</v>
      </c>
      <c r="N526" s="110">
        <v>0</v>
      </c>
      <c r="O526" s="135">
        <v>0</v>
      </c>
      <c r="P526" s="110">
        <v>0</v>
      </c>
      <c r="Q526" s="135">
        <v>0</v>
      </c>
      <c r="R526" s="110">
        <v>0</v>
      </c>
      <c r="S526" s="135">
        <v>0</v>
      </c>
      <c r="T526" s="110">
        <v>0</v>
      </c>
      <c r="U526" s="135">
        <v>0</v>
      </c>
      <c r="V526" s="110">
        <v>0</v>
      </c>
      <c r="W526" s="135">
        <v>0</v>
      </c>
      <c r="X526" s="110">
        <v>0</v>
      </c>
      <c r="Y526" s="135">
        <v>0</v>
      </c>
      <c r="Z526" s="110">
        <v>0</v>
      </c>
      <c r="AA526" s="135">
        <v>0</v>
      </c>
      <c r="AB526" s="110">
        <v>0</v>
      </c>
    </row>
    <row r="527" spans="2:28" x14ac:dyDescent="0.25">
      <c r="B527" s="129">
        <v>1591</v>
      </c>
      <c r="C527" s="109">
        <v>0</v>
      </c>
      <c r="D527" s="110">
        <v>0</v>
      </c>
      <c r="E527" s="135">
        <v>0</v>
      </c>
      <c r="F527" s="110">
        <v>0</v>
      </c>
      <c r="G527" s="135">
        <v>0</v>
      </c>
      <c r="H527" s="110">
        <v>0</v>
      </c>
      <c r="I527" s="135">
        <v>0</v>
      </c>
      <c r="J527" s="110">
        <v>0</v>
      </c>
      <c r="K527" s="135">
        <v>0</v>
      </c>
      <c r="L527" s="110">
        <v>0</v>
      </c>
      <c r="M527" s="135">
        <v>0</v>
      </c>
      <c r="N527" s="110">
        <v>0</v>
      </c>
      <c r="O527" s="135">
        <v>0</v>
      </c>
      <c r="P527" s="110">
        <v>0</v>
      </c>
      <c r="Q527" s="135">
        <v>0</v>
      </c>
      <c r="R527" s="110">
        <v>0</v>
      </c>
      <c r="S527" s="135">
        <v>0</v>
      </c>
      <c r="T527" s="110">
        <v>0</v>
      </c>
      <c r="U527" s="135">
        <v>0</v>
      </c>
      <c r="V527" s="110">
        <v>0</v>
      </c>
      <c r="W527" s="135">
        <v>0</v>
      </c>
      <c r="X527" s="110">
        <v>0</v>
      </c>
      <c r="Y527" s="135">
        <v>0</v>
      </c>
      <c r="Z527" s="110">
        <v>0</v>
      </c>
      <c r="AA527" s="135">
        <v>0</v>
      </c>
      <c r="AB527" s="110">
        <v>0</v>
      </c>
    </row>
    <row r="528" spans="2:28" x14ac:dyDescent="0.25">
      <c r="B528" s="130">
        <v>1469</v>
      </c>
      <c r="C528" s="109">
        <v>0</v>
      </c>
      <c r="D528" s="110">
        <v>0</v>
      </c>
      <c r="E528" s="135">
        <v>0</v>
      </c>
      <c r="F528" s="110">
        <v>0</v>
      </c>
      <c r="G528" s="135">
        <v>0</v>
      </c>
      <c r="H528" s="110">
        <v>0</v>
      </c>
      <c r="I528" s="135">
        <v>0</v>
      </c>
      <c r="J528" s="110">
        <v>0</v>
      </c>
      <c r="K528" s="135">
        <v>0</v>
      </c>
      <c r="L528" s="110">
        <v>0</v>
      </c>
      <c r="M528" s="135">
        <v>0</v>
      </c>
      <c r="N528" s="110">
        <v>0</v>
      </c>
      <c r="O528" s="135">
        <v>0</v>
      </c>
      <c r="P528" s="110">
        <v>0</v>
      </c>
      <c r="Q528" s="135">
        <v>0</v>
      </c>
      <c r="R528" s="110">
        <v>0</v>
      </c>
      <c r="S528" s="135">
        <v>0</v>
      </c>
      <c r="T528" s="110">
        <v>0</v>
      </c>
      <c r="U528" s="135">
        <v>0</v>
      </c>
      <c r="V528" s="110">
        <v>0</v>
      </c>
      <c r="W528" s="135">
        <v>0</v>
      </c>
      <c r="X528" s="110">
        <v>0</v>
      </c>
      <c r="Y528" s="135">
        <v>0</v>
      </c>
      <c r="Z528" s="110">
        <v>0</v>
      </c>
      <c r="AA528" s="135">
        <v>0</v>
      </c>
      <c r="AB528" s="110">
        <v>0</v>
      </c>
    </row>
    <row r="529" spans="2:28" x14ac:dyDescent="0.25">
      <c r="B529" s="130">
        <v>1451</v>
      </c>
      <c r="C529" s="109">
        <v>0</v>
      </c>
      <c r="D529" s="110">
        <v>0</v>
      </c>
      <c r="E529" s="135">
        <v>0</v>
      </c>
      <c r="F529" s="110">
        <v>0</v>
      </c>
      <c r="G529" s="135">
        <v>0</v>
      </c>
      <c r="H529" s="110">
        <v>0</v>
      </c>
      <c r="I529" s="135">
        <v>0</v>
      </c>
      <c r="J529" s="110">
        <v>0</v>
      </c>
      <c r="K529" s="135">
        <v>0</v>
      </c>
      <c r="L529" s="110">
        <v>0</v>
      </c>
      <c r="M529" s="135">
        <v>0</v>
      </c>
      <c r="N529" s="110">
        <v>0</v>
      </c>
      <c r="O529" s="135">
        <v>0</v>
      </c>
      <c r="P529" s="110">
        <v>0</v>
      </c>
      <c r="Q529" s="135">
        <v>0</v>
      </c>
      <c r="R529" s="110">
        <v>0</v>
      </c>
      <c r="S529" s="135">
        <v>0</v>
      </c>
      <c r="T529" s="110">
        <v>0</v>
      </c>
      <c r="U529" s="135">
        <v>0</v>
      </c>
      <c r="V529" s="110">
        <v>0</v>
      </c>
      <c r="W529" s="135">
        <v>0</v>
      </c>
      <c r="X529" s="110">
        <v>0</v>
      </c>
      <c r="Y529" s="135">
        <v>0</v>
      </c>
      <c r="Z529" s="110">
        <v>0</v>
      </c>
      <c r="AA529" s="135">
        <v>0</v>
      </c>
      <c r="AB529" s="110">
        <v>0</v>
      </c>
    </row>
    <row r="530" spans="2:28" x14ac:dyDescent="0.25">
      <c r="B530" s="130">
        <v>274</v>
      </c>
      <c r="C530" s="109">
        <v>0</v>
      </c>
      <c r="D530" s="110">
        <v>0</v>
      </c>
      <c r="E530" s="135">
        <v>0</v>
      </c>
      <c r="F530" s="110">
        <v>0</v>
      </c>
      <c r="G530" s="135">
        <v>0</v>
      </c>
      <c r="H530" s="110">
        <v>0</v>
      </c>
      <c r="I530" s="135">
        <v>0</v>
      </c>
      <c r="J530" s="110">
        <v>0</v>
      </c>
      <c r="K530" s="135">
        <v>0</v>
      </c>
      <c r="L530" s="110">
        <v>0</v>
      </c>
      <c r="M530" s="135">
        <v>0</v>
      </c>
      <c r="N530" s="110">
        <v>0</v>
      </c>
      <c r="O530" s="135">
        <v>0</v>
      </c>
      <c r="P530" s="110">
        <v>0</v>
      </c>
      <c r="Q530" s="135">
        <v>0</v>
      </c>
      <c r="R530" s="110">
        <v>0</v>
      </c>
      <c r="S530" s="135">
        <v>0</v>
      </c>
      <c r="T530" s="110">
        <v>0</v>
      </c>
      <c r="U530" s="135">
        <v>0</v>
      </c>
      <c r="V530" s="110">
        <v>0</v>
      </c>
      <c r="W530" s="135">
        <v>0</v>
      </c>
      <c r="X530" s="110">
        <v>0</v>
      </c>
      <c r="Y530" s="135">
        <v>0</v>
      </c>
      <c r="Z530" s="110">
        <v>0</v>
      </c>
      <c r="AA530" s="135">
        <v>0</v>
      </c>
      <c r="AB530" s="110">
        <v>0</v>
      </c>
    </row>
    <row r="531" spans="2:28" x14ac:dyDescent="0.25">
      <c r="B531" s="130">
        <v>2192</v>
      </c>
      <c r="C531" s="109">
        <v>0</v>
      </c>
      <c r="D531" s="110">
        <v>0</v>
      </c>
      <c r="E531" s="135">
        <v>0</v>
      </c>
      <c r="F531" s="110">
        <v>0</v>
      </c>
      <c r="G531" s="135">
        <v>0</v>
      </c>
      <c r="H531" s="110">
        <v>0</v>
      </c>
      <c r="I531" s="135">
        <v>0</v>
      </c>
      <c r="J531" s="110">
        <v>0</v>
      </c>
      <c r="K531" s="135">
        <v>0</v>
      </c>
      <c r="L531" s="110">
        <v>0</v>
      </c>
      <c r="M531" s="135">
        <v>0</v>
      </c>
      <c r="N531" s="110">
        <v>0</v>
      </c>
      <c r="O531" s="135">
        <v>0</v>
      </c>
      <c r="P531" s="110">
        <v>0</v>
      </c>
      <c r="Q531" s="135">
        <v>0</v>
      </c>
      <c r="R531" s="110">
        <v>0</v>
      </c>
      <c r="S531" s="135">
        <v>0</v>
      </c>
      <c r="T531" s="110">
        <v>0</v>
      </c>
      <c r="U531" s="135">
        <v>0</v>
      </c>
      <c r="V531" s="110">
        <v>0</v>
      </c>
      <c r="W531" s="135">
        <v>0</v>
      </c>
      <c r="X531" s="110">
        <v>0</v>
      </c>
      <c r="Y531" s="135">
        <v>0</v>
      </c>
      <c r="Z531" s="110">
        <v>0</v>
      </c>
      <c r="AA531" s="135">
        <v>0</v>
      </c>
      <c r="AB531" s="110">
        <v>0</v>
      </c>
    </row>
    <row r="532" spans="2:28" x14ac:dyDescent="0.25">
      <c r="B532" s="130">
        <v>1404</v>
      </c>
      <c r="C532" s="109">
        <v>0</v>
      </c>
      <c r="D532" s="110">
        <v>0</v>
      </c>
      <c r="E532" s="135">
        <v>0</v>
      </c>
      <c r="F532" s="110">
        <v>0</v>
      </c>
      <c r="G532" s="135">
        <v>0</v>
      </c>
      <c r="H532" s="110">
        <v>0</v>
      </c>
      <c r="I532" s="135">
        <v>0</v>
      </c>
      <c r="J532" s="110">
        <v>0</v>
      </c>
      <c r="K532" s="135">
        <v>0</v>
      </c>
      <c r="L532" s="110">
        <v>0</v>
      </c>
      <c r="M532" s="135">
        <v>0</v>
      </c>
      <c r="N532" s="110">
        <v>0</v>
      </c>
      <c r="O532" s="135">
        <v>0</v>
      </c>
      <c r="P532" s="110">
        <v>0</v>
      </c>
      <c r="Q532" s="135">
        <v>0</v>
      </c>
      <c r="R532" s="110">
        <v>0</v>
      </c>
      <c r="S532" s="135">
        <v>0</v>
      </c>
      <c r="T532" s="110">
        <v>0</v>
      </c>
      <c r="U532" s="135">
        <v>0</v>
      </c>
      <c r="V532" s="110">
        <v>0</v>
      </c>
      <c r="W532" s="135">
        <v>0</v>
      </c>
      <c r="X532" s="110">
        <v>0</v>
      </c>
      <c r="Y532" s="135">
        <v>0</v>
      </c>
      <c r="Z532" s="110">
        <v>0</v>
      </c>
      <c r="AA532" s="135">
        <v>0</v>
      </c>
      <c r="AB532" s="110">
        <v>0</v>
      </c>
    </row>
    <row r="533" spans="2:28" ht="15.75" thickBot="1" x14ac:dyDescent="0.3">
      <c r="B533" s="133">
        <v>3627</v>
      </c>
      <c r="C533" s="109">
        <v>0</v>
      </c>
      <c r="D533" s="110">
        <v>0</v>
      </c>
      <c r="E533" s="135">
        <v>0</v>
      </c>
      <c r="F533" s="110">
        <v>0</v>
      </c>
      <c r="G533" s="135">
        <v>0</v>
      </c>
      <c r="H533" s="110">
        <v>0</v>
      </c>
      <c r="I533" s="135">
        <v>0</v>
      </c>
      <c r="J533" s="110">
        <v>0</v>
      </c>
      <c r="K533" s="135">
        <v>0</v>
      </c>
      <c r="L533" s="110">
        <v>0</v>
      </c>
      <c r="M533" s="135">
        <v>0</v>
      </c>
      <c r="N533" s="110">
        <v>0</v>
      </c>
      <c r="O533" s="135">
        <v>0</v>
      </c>
      <c r="P533" s="110">
        <v>0</v>
      </c>
      <c r="Q533" s="135">
        <v>0</v>
      </c>
      <c r="R533" s="110">
        <v>0</v>
      </c>
      <c r="S533" s="135">
        <v>0</v>
      </c>
      <c r="T533" s="110">
        <v>0</v>
      </c>
      <c r="U533" s="135">
        <v>0</v>
      </c>
      <c r="V533" s="110">
        <v>0</v>
      </c>
      <c r="W533" s="135">
        <v>0</v>
      </c>
      <c r="X533" s="110">
        <v>0</v>
      </c>
      <c r="Y533" s="135">
        <v>0</v>
      </c>
      <c r="Z533" s="110">
        <v>0</v>
      </c>
      <c r="AA533" s="135">
        <v>0</v>
      </c>
      <c r="AB533" s="110">
        <v>0</v>
      </c>
    </row>
    <row r="534" spans="2:28" ht="15.75" thickBot="1" x14ac:dyDescent="0.3">
      <c r="B534" s="121">
        <v>175</v>
      </c>
      <c r="C534" s="109">
        <v>0</v>
      </c>
      <c r="D534" s="110">
        <v>0</v>
      </c>
      <c r="E534" s="135">
        <v>0</v>
      </c>
      <c r="F534" s="110">
        <v>0</v>
      </c>
      <c r="G534" s="135">
        <v>0</v>
      </c>
      <c r="H534" s="110">
        <v>0</v>
      </c>
      <c r="I534" s="135">
        <v>0</v>
      </c>
      <c r="J534" s="110">
        <v>0</v>
      </c>
      <c r="K534" s="135">
        <v>0</v>
      </c>
      <c r="L534" s="110">
        <v>0</v>
      </c>
      <c r="M534" s="135">
        <v>0</v>
      </c>
      <c r="N534" s="110">
        <v>0</v>
      </c>
      <c r="O534" s="135">
        <v>0</v>
      </c>
      <c r="P534" s="110">
        <v>0</v>
      </c>
      <c r="Q534" s="135">
        <v>0</v>
      </c>
      <c r="R534" s="110">
        <v>0</v>
      </c>
      <c r="S534" s="135">
        <v>0</v>
      </c>
      <c r="T534" s="110">
        <v>0</v>
      </c>
      <c r="U534" s="135">
        <v>0</v>
      </c>
      <c r="V534" s="110">
        <v>0</v>
      </c>
      <c r="W534" s="135">
        <v>0</v>
      </c>
      <c r="X534" s="110">
        <v>0</v>
      </c>
      <c r="Y534" s="135">
        <v>0</v>
      </c>
      <c r="Z534" s="110">
        <v>0</v>
      </c>
      <c r="AA534" s="135">
        <v>0</v>
      </c>
      <c r="AB534" s="110">
        <v>0</v>
      </c>
    </row>
    <row r="535" spans="2:28" x14ac:dyDescent="0.25">
      <c r="B535" s="129">
        <v>932</v>
      </c>
      <c r="C535" s="109">
        <v>0</v>
      </c>
      <c r="D535" s="110">
        <v>0</v>
      </c>
      <c r="E535" s="135">
        <v>0</v>
      </c>
      <c r="F535" s="110">
        <v>0</v>
      </c>
      <c r="G535" s="135">
        <v>0</v>
      </c>
      <c r="H535" s="110">
        <v>0</v>
      </c>
      <c r="I535" s="135">
        <v>0</v>
      </c>
      <c r="J535" s="110">
        <v>0</v>
      </c>
      <c r="K535" s="135">
        <v>0</v>
      </c>
      <c r="L535" s="110">
        <v>0</v>
      </c>
      <c r="M535" s="135">
        <v>0</v>
      </c>
      <c r="N535" s="110">
        <v>0</v>
      </c>
      <c r="O535" s="135">
        <v>0</v>
      </c>
      <c r="P535" s="110">
        <v>0</v>
      </c>
      <c r="Q535" s="135">
        <v>0</v>
      </c>
      <c r="R535" s="110">
        <v>0</v>
      </c>
      <c r="S535" s="135">
        <v>0</v>
      </c>
      <c r="T535" s="110">
        <v>0</v>
      </c>
      <c r="U535" s="135">
        <v>0</v>
      </c>
      <c r="V535" s="110">
        <v>0</v>
      </c>
      <c r="W535" s="135">
        <v>0</v>
      </c>
      <c r="X535" s="110">
        <v>0</v>
      </c>
      <c r="Y535" s="135">
        <v>0</v>
      </c>
      <c r="Z535" s="110">
        <v>0</v>
      </c>
      <c r="AA535" s="135">
        <v>0</v>
      </c>
      <c r="AB535" s="110">
        <v>0</v>
      </c>
    </row>
    <row r="536" spans="2:28" x14ac:dyDescent="0.25">
      <c r="B536" s="130">
        <v>169</v>
      </c>
      <c r="C536" s="109">
        <v>0</v>
      </c>
      <c r="D536" s="110">
        <v>0</v>
      </c>
      <c r="E536" s="135">
        <v>0</v>
      </c>
      <c r="F536" s="110">
        <v>0</v>
      </c>
      <c r="G536" s="135">
        <v>0</v>
      </c>
      <c r="H536" s="110">
        <v>0</v>
      </c>
      <c r="I536" s="135">
        <v>0</v>
      </c>
      <c r="J536" s="110">
        <v>0</v>
      </c>
      <c r="K536" s="135">
        <v>0</v>
      </c>
      <c r="L536" s="110">
        <v>0</v>
      </c>
      <c r="M536" s="135">
        <v>0</v>
      </c>
      <c r="N536" s="110">
        <v>0</v>
      </c>
      <c r="O536" s="135">
        <v>0</v>
      </c>
      <c r="P536" s="110">
        <v>0</v>
      </c>
      <c r="Q536" s="135">
        <v>0</v>
      </c>
      <c r="R536" s="110">
        <v>0</v>
      </c>
      <c r="S536" s="135">
        <v>0</v>
      </c>
      <c r="T536" s="110">
        <v>0</v>
      </c>
      <c r="U536" s="135">
        <v>0</v>
      </c>
      <c r="V536" s="110">
        <v>0</v>
      </c>
      <c r="W536" s="135">
        <v>0</v>
      </c>
      <c r="X536" s="110">
        <v>0</v>
      </c>
      <c r="Y536" s="135">
        <v>0</v>
      </c>
      <c r="Z536" s="110">
        <v>0</v>
      </c>
      <c r="AA536" s="135">
        <v>0</v>
      </c>
      <c r="AB536" s="110">
        <v>0</v>
      </c>
    </row>
    <row r="537" spans="2:28" x14ac:dyDescent="0.25">
      <c r="B537" s="130">
        <v>573</v>
      </c>
      <c r="C537" s="109">
        <v>0</v>
      </c>
      <c r="D537" s="110">
        <v>0</v>
      </c>
      <c r="E537" s="135">
        <v>0</v>
      </c>
      <c r="F537" s="110">
        <v>0</v>
      </c>
      <c r="G537" s="135">
        <v>0</v>
      </c>
      <c r="H537" s="110">
        <v>0</v>
      </c>
      <c r="I537" s="135">
        <v>0</v>
      </c>
      <c r="J537" s="110">
        <v>0</v>
      </c>
      <c r="K537" s="135">
        <v>0</v>
      </c>
      <c r="L537" s="110">
        <v>0</v>
      </c>
      <c r="M537" s="135">
        <v>0</v>
      </c>
      <c r="N537" s="110">
        <v>0</v>
      </c>
      <c r="O537" s="135">
        <v>0</v>
      </c>
      <c r="P537" s="110">
        <v>0</v>
      </c>
      <c r="Q537" s="135">
        <v>0</v>
      </c>
      <c r="R537" s="110">
        <v>0</v>
      </c>
      <c r="S537" s="135">
        <v>0</v>
      </c>
      <c r="T537" s="110">
        <v>0</v>
      </c>
      <c r="U537" s="135">
        <v>0</v>
      </c>
      <c r="V537" s="110">
        <v>0</v>
      </c>
      <c r="W537" s="135">
        <v>0</v>
      </c>
      <c r="X537" s="110">
        <v>0</v>
      </c>
      <c r="Y537" s="135">
        <v>0</v>
      </c>
      <c r="Z537" s="110">
        <v>0</v>
      </c>
      <c r="AA537" s="135">
        <v>0</v>
      </c>
      <c r="AB537" s="110">
        <v>0</v>
      </c>
    </row>
    <row r="538" spans="2:28" x14ac:dyDescent="0.25">
      <c r="B538" s="130">
        <v>1005</v>
      </c>
      <c r="C538" s="109">
        <v>0</v>
      </c>
      <c r="D538" s="110">
        <v>0</v>
      </c>
      <c r="E538" s="135">
        <v>0</v>
      </c>
      <c r="F538" s="110">
        <v>0</v>
      </c>
      <c r="G538" s="135">
        <v>0</v>
      </c>
      <c r="H538" s="110">
        <v>0</v>
      </c>
      <c r="I538" s="135">
        <v>0</v>
      </c>
      <c r="J538" s="110">
        <v>0</v>
      </c>
      <c r="K538" s="135">
        <v>0</v>
      </c>
      <c r="L538" s="110">
        <v>0</v>
      </c>
      <c r="M538" s="135">
        <v>0</v>
      </c>
      <c r="N538" s="110">
        <v>0</v>
      </c>
      <c r="O538" s="135">
        <v>0</v>
      </c>
      <c r="P538" s="110">
        <v>0</v>
      </c>
      <c r="Q538" s="135">
        <v>0</v>
      </c>
      <c r="R538" s="110">
        <v>0</v>
      </c>
      <c r="S538" s="135">
        <v>0</v>
      </c>
      <c r="T538" s="110">
        <v>0</v>
      </c>
      <c r="U538" s="135">
        <v>0</v>
      </c>
      <c r="V538" s="110">
        <v>0</v>
      </c>
      <c r="W538" s="135">
        <v>0</v>
      </c>
      <c r="X538" s="110">
        <v>0</v>
      </c>
      <c r="Y538" s="135">
        <v>0</v>
      </c>
      <c r="Z538" s="110">
        <v>0</v>
      </c>
      <c r="AA538" s="135">
        <v>0</v>
      </c>
      <c r="AB538" s="110">
        <v>0</v>
      </c>
    </row>
    <row r="539" spans="2:28" x14ac:dyDescent="0.25">
      <c r="B539" s="130">
        <v>810</v>
      </c>
      <c r="C539" s="109">
        <v>0</v>
      </c>
      <c r="D539" s="110">
        <v>0</v>
      </c>
      <c r="E539" s="135">
        <v>0</v>
      </c>
      <c r="F539" s="110">
        <v>0</v>
      </c>
      <c r="G539" s="135">
        <v>0</v>
      </c>
      <c r="H539" s="110">
        <v>0</v>
      </c>
      <c r="I539" s="135">
        <v>0</v>
      </c>
      <c r="J539" s="110">
        <v>0</v>
      </c>
      <c r="K539" s="135">
        <v>0</v>
      </c>
      <c r="L539" s="110">
        <v>0</v>
      </c>
      <c r="M539" s="135">
        <v>0</v>
      </c>
      <c r="N539" s="110">
        <v>0</v>
      </c>
      <c r="O539" s="135">
        <v>0</v>
      </c>
      <c r="P539" s="110">
        <v>0</v>
      </c>
      <c r="Q539" s="135">
        <v>0</v>
      </c>
      <c r="R539" s="110">
        <v>0</v>
      </c>
      <c r="S539" s="135">
        <v>0</v>
      </c>
      <c r="T539" s="110">
        <v>0</v>
      </c>
      <c r="U539" s="135">
        <v>0</v>
      </c>
      <c r="V539" s="110">
        <v>0</v>
      </c>
      <c r="W539" s="135">
        <v>0</v>
      </c>
      <c r="X539" s="110">
        <v>0</v>
      </c>
      <c r="Y539" s="135">
        <v>0</v>
      </c>
      <c r="Z539" s="110">
        <v>0</v>
      </c>
      <c r="AA539" s="135">
        <v>0</v>
      </c>
      <c r="AB539" s="110">
        <v>0</v>
      </c>
    </row>
    <row r="540" spans="2:28" x14ac:dyDescent="0.25">
      <c r="B540" s="130">
        <v>425</v>
      </c>
      <c r="C540" s="109">
        <v>0</v>
      </c>
      <c r="D540" s="110">
        <v>0</v>
      </c>
      <c r="E540" s="135">
        <v>0</v>
      </c>
      <c r="F540" s="110">
        <v>0</v>
      </c>
      <c r="G540" s="135">
        <v>0</v>
      </c>
      <c r="H540" s="110">
        <v>0</v>
      </c>
      <c r="I540" s="135">
        <v>0</v>
      </c>
      <c r="J540" s="110">
        <v>0</v>
      </c>
      <c r="K540" s="135">
        <v>0</v>
      </c>
      <c r="L540" s="110">
        <v>0</v>
      </c>
      <c r="M540" s="135">
        <v>0</v>
      </c>
      <c r="N540" s="110">
        <v>0</v>
      </c>
      <c r="O540" s="135">
        <v>0</v>
      </c>
      <c r="P540" s="110">
        <v>0</v>
      </c>
      <c r="Q540" s="135">
        <v>0</v>
      </c>
      <c r="R540" s="110">
        <v>0</v>
      </c>
      <c r="S540" s="135">
        <v>0</v>
      </c>
      <c r="T540" s="110">
        <v>0</v>
      </c>
      <c r="U540" s="135">
        <v>0</v>
      </c>
      <c r="V540" s="110">
        <v>0</v>
      </c>
      <c r="W540" s="135">
        <v>0</v>
      </c>
      <c r="X540" s="110">
        <v>0</v>
      </c>
      <c r="Y540" s="135">
        <v>0</v>
      </c>
      <c r="Z540" s="110">
        <v>0</v>
      </c>
      <c r="AA540" s="135">
        <v>0</v>
      </c>
      <c r="AB540" s="110">
        <v>0</v>
      </c>
    </row>
    <row r="541" spans="2:28" x14ac:dyDescent="0.25">
      <c r="B541" s="130">
        <v>3626</v>
      </c>
      <c r="C541" s="109">
        <v>0</v>
      </c>
      <c r="D541" s="110">
        <v>0</v>
      </c>
      <c r="E541" s="135">
        <v>0</v>
      </c>
      <c r="F541" s="110">
        <v>0</v>
      </c>
      <c r="G541" s="135">
        <v>0</v>
      </c>
      <c r="H541" s="110">
        <v>0</v>
      </c>
      <c r="I541" s="135">
        <v>0</v>
      </c>
      <c r="J541" s="110">
        <v>0</v>
      </c>
      <c r="K541" s="135">
        <v>0</v>
      </c>
      <c r="L541" s="110">
        <v>0</v>
      </c>
      <c r="M541" s="135">
        <v>0</v>
      </c>
      <c r="N541" s="110">
        <v>0</v>
      </c>
      <c r="O541" s="135">
        <v>0</v>
      </c>
      <c r="P541" s="110">
        <v>0</v>
      </c>
      <c r="Q541" s="135">
        <v>0</v>
      </c>
      <c r="R541" s="110">
        <v>0</v>
      </c>
      <c r="S541" s="135">
        <v>0</v>
      </c>
      <c r="T541" s="110">
        <v>0</v>
      </c>
      <c r="U541" s="135">
        <v>0</v>
      </c>
      <c r="V541" s="110">
        <v>0</v>
      </c>
      <c r="W541" s="135">
        <v>0</v>
      </c>
      <c r="X541" s="110">
        <v>0</v>
      </c>
      <c r="Y541" s="135">
        <v>0</v>
      </c>
      <c r="Z541" s="110">
        <v>0</v>
      </c>
      <c r="AA541" s="135">
        <v>0</v>
      </c>
      <c r="AB541" s="110">
        <v>0</v>
      </c>
    </row>
    <row r="542" spans="2:28" x14ac:dyDescent="0.25">
      <c r="B542" s="130">
        <v>839</v>
      </c>
      <c r="C542" s="109">
        <v>0</v>
      </c>
      <c r="D542" s="110">
        <v>0</v>
      </c>
      <c r="E542" s="135">
        <v>0</v>
      </c>
      <c r="F542" s="110">
        <v>0</v>
      </c>
      <c r="G542" s="135">
        <v>0</v>
      </c>
      <c r="H542" s="110">
        <v>0</v>
      </c>
      <c r="I542" s="135">
        <v>0</v>
      </c>
      <c r="J542" s="110">
        <v>0</v>
      </c>
      <c r="K542" s="135">
        <v>0</v>
      </c>
      <c r="L542" s="110">
        <v>0</v>
      </c>
      <c r="M542" s="135">
        <v>0</v>
      </c>
      <c r="N542" s="110">
        <v>0</v>
      </c>
      <c r="O542" s="135">
        <v>0</v>
      </c>
      <c r="P542" s="110">
        <v>0</v>
      </c>
      <c r="Q542" s="135">
        <v>0</v>
      </c>
      <c r="R542" s="110">
        <v>0</v>
      </c>
      <c r="S542" s="135">
        <v>0</v>
      </c>
      <c r="T542" s="110">
        <v>0</v>
      </c>
      <c r="U542" s="135">
        <v>0</v>
      </c>
      <c r="V542" s="110">
        <v>0</v>
      </c>
      <c r="W542" s="135">
        <v>0</v>
      </c>
      <c r="X542" s="110">
        <v>0</v>
      </c>
      <c r="Y542" s="135">
        <v>0</v>
      </c>
      <c r="Z542" s="110">
        <v>0</v>
      </c>
      <c r="AA542" s="135">
        <v>0</v>
      </c>
      <c r="AB542" s="110">
        <v>0</v>
      </c>
    </row>
    <row r="543" spans="2:28" x14ac:dyDescent="0.25">
      <c r="B543" s="130">
        <v>929</v>
      </c>
      <c r="C543" s="109">
        <v>0</v>
      </c>
      <c r="D543" s="110">
        <v>0</v>
      </c>
      <c r="E543" s="135">
        <v>0</v>
      </c>
      <c r="F543" s="110">
        <v>0</v>
      </c>
      <c r="G543" s="135">
        <v>0</v>
      </c>
      <c r="H543" s="110">
        <v>0</v>
      </c>
      <c r="I543" s="135">
        <v>0</v>
      </c>
      <c r="J543" s="110">
        <v>0</v>
      </c>
      <c r="K543" s="135">
        <v>0</v>
      </c>
      <c r="L543" s="110">
        <v>0</v>
      </c>
      <c r="M543" s="135">
        <v>0</v>
      </c>
      <c r="N543" s="110">
        <v>0</v>
      </c>
      <c r="O543" s="135">
        <v>0</v>
      </c>
      <c r="P543" s="110">
        <v>0</v>
      </c>
      <c r="Q543" s="135">
        <v>0</v>
      </c>
      <c r="R543" s="110">
        <v>0</v>
      </c>
      <c r="S543" s="135">
        <v>0</v>
      </c>
      <c r="T543" s="110">
        <v>0</v>
      </c>
      <c r="U543" s="135">
        <v>0</v>
      </c>
      <c r="V543" s="110">
        <v>0</v>
      </c>
      <c r="W543" s="135">
        <v>0</v>
      </c>
      <c r="X543" s="110">
        <v>0</v>
      </c>
      <c r="Y543" s="135">
        <v>0</v>
      </c>
      <c r="Z543" s="110">
        <v>0</v>
      </c>
      <c r="AA543" s="135">
        <v>0</v>
      </c>
      <c r="AB543" s="110">
        <v>0</v>
      </c>
    </row>
    <row r="544" spans="2:28" x14ac:dyDescent="0.25">
      <c r="B544" s="130">
        <v>1583</v>
      </c>
      <c r="C544" s="109">
        <v>0</v>
      </c>
      <c r="D544" s="110">
        <v>0</v>
      </c>
      <c r="E544" s="135">
        <v>0</v>
      </c>
      <c r="F544" s="110">
        <v>0</v>
      </c>
      <c r="G544" s="135">
        <v>0</v>
      </c>
      <c r="H544" s="110">
        <v>0</v>
      </c>
      <c r="I544" s="135">
        <v>0</v>
      </c>
      <c r="J544" s="110">
        <v>0</v>
      </c>
      <c r="K544" s="135">
        <v>0</v>
      </c>
      <c r="L544" s="110">
        <v>0</v>
      </c>
      <c r="M544" s="135">
        <v>0</v>
      </c>
      <c r="N544" s="110">
        <v>0</v>
      </c>
      <c r="O544" s="135">
        <v>0</v>
      </c>
      <c r="P544" s="110">
        <v>0</v>
      </c>
      <c r="Q544" s="135">
        <v>0</v>
      </c>
      <c r="R544" s="110">
        <v>0</v>
      </c>
      <c r="S544" s="135">
        <v>0</v>
      </c>
      <c r="T544" s="110">
        <v>0</v>
      </c>
      <c r="U544" s="135">
        <v>0</v>
      </c>
      <c r="V544" s="110">
        <v>0</v>
      </c>
      <c r="W544" s="135">
        <v>0</v>
      </c>
      <c r="X544" s="110">
        <v>0</v>
      </c>
      <c r="Y544" s="135">
        <v>0</v>
      </c>
      <c r="Z544" s="110">
        <v>0</v>
      </c>
      <c r="AA544" s="135">
        <v>0</v>
      </c>
      <c r="AB544" s="110">
        <v>0</v>
      </c>
    </row>
    <row r="545" spans="2:28" x14ac:dyDescent="0.25">
      <c r="B545" s="130">
        <v>930</v>
      </c>
      <c r="C545" s="109">
        <v>0</v>
      </c>
      <c r="D545" s="110">
        <v>0</v>
      </c>
      <c r="E545" s="135">
        <v>0</v>
      </c>
      <c r="F545" s="110">
        <v>0</v>
      </c>
      <c r="G545" s="135">
        <v>0</v>
      </c>
      <c r="H545" s="110">
        <v>0</v>
      </c>
      <c r="I545" s="135">
        <v>0</v>
      </c>
      <c r="J545" s="110">
        <v>0</v>
      </c>
      <c r="K545" s="135">
        <v>0</v>
      </c>
      <c r="L545" s="110">
        <v>0</v>
      </c>
      <c r="M545" s="135">
        <v>0</v>
      </c>
      <c r="N545" s="110">
        <v>0</v>
      </c>
      <c r="O545" s="135">
        <v>0</v>
      </c>
      <c r="P545" s="110">
        <v>0</v>
      </c>
      <c r="Q545" s="135">
        <v>0</v>
      </c>
      <c r="R545" s="110">
        <v>0</v>
      </c>
      <c r="S545" s="135">
        <v>0</v>
      </c>
      <c r="T545" s="110">
        <v>0</v>
      </c>
      <c r="U545" s="135">
        <v>0</v>
      </c>
      <c r="V545" s="110">
        <v>0</v>
      </c>
      <c r="W545" s="135">
        <v>0</v>
      </c>
      <c r="X545" s="110">
        <v>0</v>
      </c>
      <c r="Y545" s="135">
        <v>0</v>
      </c>
      <c r="Z545" s="110">
        <v>0</v>
      </c>
      <c r="AA545" s="135">
        <v>0</v>
      </c>
      <c r="AB545" s="110">
        <v>0</v>
      </c>
    </row>
    <row r="546" spans="2:28" x14ac:dyDescent="0.25">
      <c r="B546" s="130">
        <v>534</v>
      </c>
      <c r="C546" s="109">
        <v>0</v>
      </c>
      <c r="D546" s="110">
        <v>0</v>
      </c>
      <c r="E546" s="135">
        <v>0</v>
      </c>
      <c r="F546" s="110">
        <v>0</v>
      </c>
      <c r="G546" s="135">
        <v>0</v>
      </c>
      <c r="H546" s="110">
        <v>0</v>
      </c>
      <c r="I546" s="135">
        <v>0</v>
      </c>
      <c r="J546" s="110">
        <v>0</v>
      </c>
      <c r="K546" s="135">
        <v>0</v>
      </c>
      <c r="L546" s="110">
        <v>0</v>
      </c>
      <c r="M546" s="135">
        <v>0</v>
      </c>
      <c r="N546" s="110">
        <v>0</v>
      </c>
      <c r="O546" s="135">
        <v>0</v>
      </c>
      <c r="P546" s="110">
        <v>0</v>
      </c>
      <c r="Q546" s="135">
        <v>0</v>
      </c>
      <c r="R546" s="110">
        <v>0</v>
      </c>
      <c r="S546" s="135">
        <v>0</v>
      </c>
      <c r="T546" s="110">
        <v>0</v>
      </c>
      <c r="U546" s="135">
        <v>0</v>
      </c>
      <c r="V546" s="110">
        <v>0</v>
      </c>
      <c r="W546" s="135">
        <v>0</v>
      </c>
      <c r="X546" s="110">
        <v>0</v>
      </c>
      <c r="Y546" s="135">
        <v>0</v>
      </c>
      <c r="Z546" s="110">
        <v>0</v>
      </c>
      <c r="AA546" s="135">
        <v>0</v>
      </c>
      <c r="AB546" s="110">
        <v>0</v>
      </c>
    </row>
    <row r="547" spans="2:28" x14ac:dyDescent="0.25">
      <c r="B547" s="130">
        <v>889</v>
      </c>
      <c r="C547" s="109">
        <v>0</v>
      </c>
      <c r="D547" s="110">
        <v>0</v>
      </c>
      <c r="E547" s="135">
        <v>0</v>
      </c>
      <c r="F547" s="110">
        <v>0</v>
      </c>
      <c r="G547" s="135">
        <v>0</v>
      </c>
      <c r="H547" s="110">
        <v>0</v>
      </c>
      <c r="I547" s="135">
        <v>0</v>
      </c>
      <c r="J547" s="110">
        <v>0</v>
      </c>
      <c r="K547" s="135">
        <v>0</v>
      </c>
      <c r="L547" s="110">
        <v>0</v>
      </c>
      <c r="M547" s="135">
        <v>0</v>
      </c>
      <c r="N547" s="110">
        <v>0</v>
      </c>
      <c r="O547" s="135">
        <v>0</v>
      </c>
      <c r="P547" s="110">
        <v>0</v>
      </c>
      <c r="Q547" s="135">
        <v>0</v>
      </c>
      <c r="R547" s="110">
        <v>0</v>
      </c>
      <c r="S547" s="135">
        <v>0</v>
      </c>
      <c r="T547" s="110">
        <v>0</v>
      </c>
      <c r="U547" s="135">
        <v>0</v>
      </c>
      <c r="V547" s="110">
        <v>0</v>
      </c>
      <c r="W547" s="135">
        <v>0</v>
      </c>
      <c r="X547" s="110">
        <v>0</v>
      </c>
      <c r="Y547" s="135">
        <v>0</v>
      </c>
      <c r="Z547" s="110">
        <v>0</v>
      </c>
      <c r="AA547" s="135">
        <v>0</v>
      </c>
      <c r="AB547" s="110">
        <v>0</v>
      </c>
    </row>
    <row r="548" spans="2:28" x14ac:dyDescent="0.25">
      <c r="B548" s="130">
        <v>762</v>
      </c>
      <c r="C548" s="109">
        <v>0</v>
      </c>
      <c r="D548" s="110">
        <v>0</v>
      </c>
      <c r="E548" s="135">
        <v>0</v>
      </c>
      <c r="F548" s="110">
        <v>0</v>
      </c>
      <c r="G548" s="135">
        <v>0</v>
      </c>
      <c r="H548" s="110">
        <v>0</v>
      </c>
      <c r="I548" s="135">
        <v>0</v>
      </c>
      <c r="J548" s="110">
        <v>0</v>
      </c>
      <c r="K548" s="135">
        <v>0</v>
      </c>
      <c r="L548" s="110">
        <v>0</v>
      </c>
      <c r="M548" s="135">
        <v>0</v>
      </c>
      <c r="N548" s="110">
        <v>0</v>
      </c>
      <c r="O548" s="135">
        <v>0</v>
      </c>
      <c r="P548" s="110">
        <v>0</v>
      </c>
      <c r="Q548" s="135">
        <v>0</v>
      </c>
      <c r="R548" s="110">
        <v>0</v>
      </c>
      <c r="S548" s="135">
        <v>0</v>
      </c>
      <c r="T548" s="110">
        <v>0</v>
      </c>
      <c r="U548" s="135">
        <v>0</v>
      </c>
      <c r="V548" s="110">
        <v>0</v>
      </c>
      <c r="W548" s="135">
        <v>0</v>
      </c>
      <c r="X548" s="110">
        <v>0</v>
      </c>
      <c r="Y548" s="135">
        <v>0</v>
      </c>
      <c r="Z548" s="110">
        <v>0</v>
      </c>
      <c r="AA548" s="135">
        <v>0</v>
      </c>
      <c r="AB548" s="110">
        <v>0</v>
      </c>
    </row>
    <row r="549" spans="2:28" x14ac:dyDescent="0.25">
      <c r="B549" s="130">
        <v>433</v>
      </c>
      <c r="C549" s="109">
        <v>0</v>
      </c>
      <c r="D549" s="110">
        <v>0</v>
      </c>
      <c r="E549" s="135">
        <v>0</v>
      </c>
      <c r="F549" s="110">
        <v>0</v>
      </c>
      <c r="G549" s="135">
        <v>0</v>
      </c>
      <c r="H549" s="110">
        <v>0</v>
      </c>
      <c r="I549" s="135">
        <v>0</v>
      </c>
      <c r="J549" s="110">
        <v>0</v>
      </c>
      <c r="K549" s="135">
        <v>0</v>
      </c>
      <c r="L549" s="110">
        <v>0</v>
      </c>
      <c r="M549" s="135">
        <v>0</v>
      </c>
      <c r="N549" s="110">
        <v>0</v>
      </c>
      <c r="O549" s="135">
        <v>0</v>
      </c>
      <c r="P549" s="110">
        <v>0</v>
      </c>
      <c r="Q549" s="135">
        <v>0</v>
      </c>
      <c r="R549" s="110">
        <v>0</v>
      </c>
      <c r="S549" s="135">
        <v>0</v>
      </c>
      <c r="T549" s="110">
        <v>0</v>
      </c>
      <c r="U549" s="135">
        <v>0</v>
      </c>
      <c r="V549" s="110">
        <v>0</v>
      </c>
      <c r="W549" s="135">
        <v>0</v>
      </c>
      <c r="X549" s="110">
        <v>0</v>
      </c>
      <c r="Y549" s="135">
        <v>0</v>
      </c>
      <c r="Z549" s="110">
        <v>0</v>
      </c>
      <c r="AA549" s="135">
        <v>0</v>
      </c>
      <c r="AB549" s="110">
        <v>0</v>
      </c>
    </row>
    <row r="550" spans="2:28" ht="15.75" thickBot="1" x14ac:dyDescent="0.3">
      <c r="B550" s="133">
        <v>1118</v>
      </c>
      <c r="C550" s="109">
        <v>0</v>
      </c>
      <c r="D550" s="110">
        <v>0</v>
      </c>
      <c r="E550" s="135">
        <v>0</v>
      </c>
      <c r="F550" s="110">
        <v>0</v>
      </c>
      <c r="G550" s="135">
        <v>0</v>
      </c>
      <c r="H550" s="110">
        <v>0</v>
      </c>
      <c r="I550" s="135">
        <v>0</v>
      </c>
      <c r="J550" s="110">
        <v>0</v>
      </c>
      <c r="K550" s="135">
        <v>0</v>
      </c>
      <c r="L550" s="110">
        <v>0</v>
      </c>
      <c r="M550" s="135">
        <v>0</v>
      </c>
      <c r="N550" s="110">
        <v>0</v>
      </c>
      <c r="O550" s="135">
        <v>0</v>
      </c>
      <c r="P550" s="110">
        <v>0</v>
      </c>
      <c r="Q550" s="135">
        <v>0</v>
      </c>
      <c r="R550" s="110">
        <v>0</v>
      </c>
      <c r="S550" s="135">
        <v>0</v>
      </c>
      <c r="T550" s="110">
        <v>0</v>
      </c>
      <c r="U550" s="135">
        <v>0</v>
      </c>
      <c r="V550" s="110">
        <v>0</v>
      </c>
      <c r="W550" s="135">
        <v>0</v>
      </c>
      <c r="X550" s="110">
        <v>0</v>
      </c>
      <c r="Y550" s="135">
        <v>0</v>
      </c>
      <c r="Z550" s="110">
        <v>0</v>
      </c>
      <c r="AA550" s="135">
        <v>0</v>
      </c>
      <c r="AB550" s="110">
        <v>0</v>
      </c>
    </row>
    <row r="551" spans="2:28" ht="15.75" thickBot="1" x14ac:dyDescent="0.3">
      <c r="B551" s="121">
        <v>3647</v>
      </c>
      <c r="C551" s="109">
        <v>0</v>
      </c>
      <c r="D551" s="110">
        <v>0</v>
      </c>
      <c r="E551" s="135">
        <v>0</v>
      </c>
      <c r="F551" s="110">
        <v>0</v>
      </c>
      <c r="G551" s="135">
        <v>0</v>
      </c>
      <c r="H551" s="110">
        <v>0</v>
      </c>
      <c r="I551" s="135">
        <v>0</v>
      </c>
      <c r="J551" s="110">
        <v>0</v>
      </c>
      <c r="K551" s="135">
        <v>0</v>
      </c>
      <c r="L551" s="110">
        <v>0</v>
      </c>
      <c r="M551" s="135">
        <v>0</v>
      </c>
      <c r="N551" s="110">
        <v>0</v>
      </c>
      <c r="O551" s="135">
        <v>0</v>
      </c>
      <c r="P551" s="110">
        <v>0</v>
      </c>
      <c r="Q551" s="135">
        <v>0</v>
      </c>
      <c r="R551" s="110">
        <v>0</v>
      </c>
      <c r="S551" s="135">
        <v>0</v>
      </c>
      <c r="T551" s="110">
        <v>0</v>
      </c>
      <c r="U551" s="135">
        <v>0</v>
      </c>
      <c r="V551" s="110">
        <v>0</v>
      </c>
      <c r="W551" s="135">
        <v>0</v>
      </c>
      <c r="X551" s="110">
        <v>0</v>
      </c>
      <c r="Y551" s="135">
        <v>0</v>
      </c>
      <c r="Z551" s="110">
        <v>0</v>
      </c>
      <c r="AA551" s="135">
        <v>0</v>
      </c>
      <c r="AB551" s="110">
        <v>0</v>
      </c>
    </row>
    <row r="552" spans="2:28" x14ac:dyDescent="0.25">
      <c r="B552" s="129">
        <v>298</v>
      </c>
      <c r="C552" s="109">
        <v>0</v>
      </c>
      <c r="D552" s="110">
        <v>0</v>
      </c>
      <c r="E552" s="135">
        <v>0</v>
      </c>
      <c r="F552" s="110">
        <v>0</v>
      </c>
      <c r="G552" s="135">
        <v>0</v>
      </c>
      <c r="H552" s="110">
        <v>0</v>
      </c>
      <c r="I552" s="135">
        <v>0</v>
      </c>
      <c r="J552" s="110">
        <v>0</v>
      </c>
      <c r="K552" s="135">
        <v>0</v>
      </c>
      <c r="L552" s="110">
        <v>0</v>
      </c>
      <c r="M552" s="135">
        <v>0</v>
      </c>
      <c r="N552" s="110">
        <v>0</v>
      </c>
      <c r="O552" s="135">
        <v>0</v>
      </c>
      <c r="P552" s="110">
        <v>0</v>
      </c>
      <c r="Q552" s="135">
        <v>0</v>
      </c>
      <c r="R552" s="110">
        <v>0</v>
      </c>
      <c r="S552" s="135">
        <v>0</v>
      </c>
      <c r="T552" s="110">
        <v>0</v>
      </c>
      <c r="U552" s="135">
        <v>0</v>
      </c>
      <c r="V552" s="110">
        <v>0</v>
      </c>
      <c r="W552" s="135">
        <v>0</v>
      </c>
      <c r="X552" s="110">
        <v>0</v>
      </c>
      <c r="Y552" s="135">
        <v>0</v>
      </c>
      <c r="Z552" s="110">
        <v>0</v>
      </c>
      <c r="AA552" s="135">
        <v>0</v>
      </c>
      <c r="AB552" s="110">
        <v>0</v>
      </c>
    </row>
    <row r="553" spans="2:28" x14ac:dyDescent="0.25">
      <c r="B553" s="130">
        <v>808</v>
      </c>
      <c r="C553" s="109">
        <v>0</v>
      </c>
      <c r="D553" s="110">
        <v>0</v>
      </c>
      <c r="E553" s="135">
        <v>0</v>
      </c>
      <c r="F553" s="110">
        <v>0</v>
      </c>
      <c r="G553" s="135">
        <v>0</v>
      </c>
      <c r="H553" s="110">
        <v>0</v>
      </c>
      <c r="I553" s="135">
        <v>0</v>
      </c>
      <c r="J553" s="110">
        <v>0</v>
      </c>
      <c r="K553" s="135">
        <v>0</v>
      </c>
      <c r="L553" s="110">
        <v>0</v>
      </c>
      <c r="M553" s="135">
        <v>0</v>
      </c>
      <c r="N553" s="110">
        <v>0</v>
      </c>
      <c r="O553" s="135">
        <v>0</v>
      </c>
      <c r="P553" s="110">
        <v>0</v>
      </c>
      <c r="Q553" s="135">
        <v>0</v>
      </c>
      <c r="R553" s="110">
        <v>0</v>
      </c>
      <c r="S553" s="135">
        <v>0</v>
      </c>
      <c r="T553" s="110">
        <v>0</v>
      </c>
      <c r="U553" s="135">
        <v>0</v>
      </c>
      <c r="V553" s="110">
        <v>0</v>
      </c>
      <c r="W553" s="135">
        <v>0</v>
      </c>
      <c r="X553" s="110">
        <v>0</v>
      </c>
      <c r="Y553" s="135">
        <v>0</v>
      </c>
      <c r="Z553" s="110">
        <v>0</v>
      </c>
      <c r="AA553" s="135">
        <v>0</v>
      </c>
      <c r="AB553" s="110">
        <v>0</v>
      </c>
    </row>
    <row r="554" spans="2:28" x14ac:dyDescent="0.25">
      <c r="B554" s="130">
        <v>1589</v>
      </c>
      <c r="C554" s="109">
        <v>0</v>
      </c>
      <c r="D554" s="110">
        <v>0</v>
      </c>
      <c r="E554" s="135">
        <v>0</v>
      </c>
      <c r="F554" s="110">
        <v>0</v>
      </c>
      <c r="G554" s="135">
        <v>0</v>
      </c>
      <c r="H554" s="110">
        <v>0</v>
      </c>
      <c r="I554" s="135">
        <v>0</v>
      </c>
      <c r="J554" s="110">
        <v>0</v>
      </c>
      <c r="K554" s="135">
        <v>0</v>
      </c>
      <c r="L554" s="110">
        <v>0</v>
      </c>
      <c r="M554" s="135">
        <v>0</v>
      </c>
      <c r="N554" s="110">
        <v>0</v>
      </c>
      <c r="O554" s="135">
        <v>0</v>
      </c>
      <c r="P554" s="110">
        <v>0</v>
      </c>
      <c r="Q554" s="135">
        <v>0</v>
      </c>
      <c r="R554" s="110">
        <v>0</v>
      </c>
      <c r="S554" s="135">
        <v>0</v>
      </c>
      <c r="T554" s="110">
        <v>0</v>
      </c>
      <c r="U554" s="135">
        <v>0</v>
      </c>
      <c r="V554" s="110">
        <v>0</v>
      </c>
      <c r="W554" s="135">
        <v>0</v>
      </c>
      <c r="X554" s="110">
        <v>0</v>
      </c>
      <c r="Y554" s="135">
        <v>0</v>
      </c>
      <c r="Z554" s="110">
        <v>0</v>
      </c>
      <c r="AA554" s="135">
        <v>0</v>
      </c>
      <c r="AB554" s="110">
        <v>0</v>
      </c>
    </row>
    <row r="555" spans="2:28" x14ac:dyDescent="0.25">
      <c r="B555" s="130">
        <v>1380</v>
      </c>
      <c r="C555" s="109">
        <v>0</v>
      </c>
      <c r="D555" s="110">
        <v>0</v>
      </c>
      <c r="E555" s="135">
        <v>0</v>
      </c>
      <c r="F555" s="110">
        <v>0</v>
      </c>
      <c r="G555" s="135">
        <v>0</v>
      </c>
      <c r="H555" s="110">
        <v>0</v>
      </c>
      <c r="I555" s="135">
        <v>0</v>
      </c>
      <c r="J555" s="110">
        <v>0</v>
      </c>
      <c r="K555" s="135">
        <v>0</v>
      </c>
      <c r="L555" s="110">
        <v>0</v>
      </c>
      <c r="M555" s="135">
        <v>0</v>
      </c>
      <c r="N555" s="110">
        <v>0</v>
      </c>
      <c r="O555" s="135">
        <v>0</v>
      </c>
      <c r="P555" s="110">
        <v>0</v>
      </c>
      <c r="Q555" s="135">
        <v>0</v>
      </c>
      <c r="R555" s="110">
        <v>0</v>
      </c>
      <c r="S555" s="135">
        <v>0</v>
      </c>
      <c r="T555" s="110">
        <v>0</v>
      </c>
      <c r="U555" s="135">
        <v>0</v>
      </c>
      <c r="V555" s="110">
        <v>0</v>
      </c>
      <c r="W555" s="135">
        <v>0</v>
      </c>
      <c r="X555" s="110">
        <v>0</v>
      </c>
      <c r="Y555" s="135">
        <v>0</v>
      </c>
      <c r="Z555" s="110">
        <v>0</v>
      </c>
      <c r="AA555" s="135">
        <v>0</v>
      </c>
      <c r="AB555" s="110">
        <v>0</v>
      </c>
    </row>
    <row r="556" spans="2:28" ht="15.75" thickBot="1" x14ac:dyDescent="0.3">
      <c r="B556" s="133">
        <v>473</v>
      </c>
      <c r="C556" s="109">
        <v>0</v>
      </c>
      <c r="D556" s="110">
        <v>0</v>
      </c>
      <c r="E556" s="135">
        <v>0</v>
      </c>
      <c r="F556" s="110">
        <v>0</v>
      </c>
      <c r="G556" s="135">
        <v>0</v>
      </c>
      <c r="H556" s="110">
        <v>0</v>
      </c>
      <c r="I556" s="135">
        <v>0</v>
      </c>
      <c r="J556" s="110">
        <v>0</v>
      </c>
      <c r="K556" s="135">
        <v>0</v>
      </c>
      <c r="L556" s="110">
        <v>0</v>
      </c>
      <c r="M556" s="135">
        <v>0</v>
      </c>
      <c r="N556" s="110">
        <v>0</v>
      </c>
      <c r="O556" s="135">
        <v>0</v>
      </c>
      <c r="P556" s="110">
        <v>0</v>
      </c>
      <c r="Q556" s="135">
        <v>0</v>
      </c>
      <c r="R556" s="110">
        <v>0</v>
      </c>
      <c r="S556" s="135">
        <v>0</v>
      </c>
      <c r="T556" s="110">
        <v>0</v>
      </c>
      <c r="U556" s="135">
        <v>0</v>
      </c>
      <c r="V556" s="110">
        <v>0</v>
      </c>
      <c r="W556" s="135">
        <v>0</v>
      </c>
      <c r="X556" s="110">
        <v>0</v>
      </c>
      <c r="Y556" s="135">
        <v>0</v>
      </c>
      <c r="Z556" s="110">
        <v>0</v>
      </c>
      <c r="AA556" s="135">
        <v>0</v>
      </c>
      <c r="AB556" s="110">
        <v>0</v>
      </c>
    </row>
    <row r="557" spans="2:28" ht="15.75" thickBot="1" x14ac:dyDescent="0.3">
      <c r="B557" s="2" t="s">
        <v>584</v>
      </c>
      <c r="C557" s="111">
        <v>1</v>
      </c>
      <c r="D557" s="112">
        <v>0</v>
      </c>
      <c r="E557" s="136">
        <v>1</v>
      </c>
      <c r="F557" s="112">
        <v>0</v>
      </c>
      <c r="G557" s="136">
        <v>87</v>
      </c>
      <c r="H557" s="112">
        <v>30411</v>
      </c>
      <c r="I557" s="136">
        <v>224</v>
      </c>
      <c r="J557" s="112">
        <v>42882</v>
      </c>
      <c r="K557" s="136">
        <v>225</v>
      </c>
      <c r="L557" s="112">
        <v>49525</v>
      </c>
      <c r="M557" s="136">
        <v>179</v>
      </c>
      <c r="N557" s="112">
        <v>86685</v>
      </c>
      <c r="O557" s="136">
        <v>184</v>
      </c>
      <c r="P557" s="112">
        <v>51558</v>
      </c>
      <c r="Q557" s="136">
        <v>175</v>
      </c>
      <c r="R557" s="112">
        <v>20987</v>
      </c>
      <c r="S557" s="136">
        <v>194</v>
      </c>
      <c r="T557" s="112">
        <v>60237</v>
      </c>
      <c r="U557" s="136">
        <v>179</v>
      </c>
      <c r="V557" s="112">
        <v>14975</v>
      </c>
      <c r="W557" s="136">
        <v>1</v>
      </c>
      <c r="X557" s="112">
        <v>0</v>
      </c>
      <c r="Y557" s="136">
        <v>1</v>
      </c>
      <c r="Z557" s="112">
        <v>0</v>
      </c>
      <c r="AA557" s="136">
        <v>1451</v>
      </c>
      <c r="AB557" s="112">
        <v>357260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556"/>
  <sheetViews>
    <sheetView showGridLines="0" zoomScale="80" zoomScaleNormal="80" workbookViewId="0">
      <selection activeCell="Q24" sqref="Q24"/>
    </sheetView>
  </sheetViews>
  <sheetFormatPr baseColWidth="10" defaultRowHeight="15" x14ac:dyDescent="0.25"/>
  <cols>
    <col min="2" max="2" width="24.42578125" bestFit="1" customWidth="1"/>
    <col min="3" max="3" width="24.140625" bestFit="1" customWidth="1"/>
    <col min="4" max="4" width="8.85546875" customWidth="1"/>
    <col min="5" max="5" width="7.28515625" customWidth="1"/>
    <col min="6" max="6" width="7" customWidth="1"/>
    <col min="7" max="8" width="6.5703125" customWidth="1"/>
    <col min="9" max="9" width="8.28515625" customWidth="1"/>
    <col min="10" max="10" width="6.85546875" customWidth="1"/>
    <col min="11" max="11" width="12.7109375" customWidth="1"/>
    <col min="12" max="12" width="9.7109375" bestFit="1" customWidth="1"/>
    <col min="13" max="13" width="12" bestFit="1" customWidth="1"/>
    <col min="14" max="14" width="11.85546875" bestFit="1" customWidth="1"/>
    <col min="15" max="15" width="12.85546875" customWidth="1"/>
    <col min="16" max="16" width="24.42578125" bestFit="1" customWidth="1"/>
    <col min="17" max="17" width="30" bestFit="1" customWidth="1"/>
    <col min="18" max="18" width="29.42578125" bestFit="1" customWidth="1"/>
    <col min="19" max="19" width="24.85546875" bestFit="1" customWidth="1"/>
    <col min="20" max="20" width="24.28515625" bestFit="1" customWidth="1"/>
    <col min="21" max="21" width="24.85546875" bestFit="1" customWidth="1"/>
    <col min="22" max="22" width="24.28515625" bestFit="1" customWidth="1"/>
    <col min="23" max="23" width="24.85546875" bestFit="1" customWidth="1"/>
    <col min="24" max="24" width="24.28515625" bestFit="1" customWidth="1"/>
    <col min="25" max="25" width="24.85546875" bestFit="1" customWidth="1"/>
    <col min="26" max="26" width="24.28515625" bestFit="1" customWidth="1"/>
    <col min="27" max="27" width="24.85546875" bestFit="1" customWidth="1"/>
    <col min="28" max="28" width="24.28515625" bestFit="1" customWidth="1"/>
    <col min="29" max="29" width="24.85546875" bestFit="1" customWidth="1"/>
    <col min="30" max="30" width="24.28515625" bestFit="1" customWidth="1"/>
    <col min="31" max="31" width="24.85546875" bestFit="1" customWidth="1"/>
    <col min="32" max="32" width="24.28515625" bestFit="1" customWidth="1"/>
    <col min="33" max="33" width="24.85546875" bestFit="1" customWidth="1"/>
    <col min="34" max="34" width="24.28515625" bestFit="1" customWidth="1"/>
    <col min="35" max="35" width="24.85546875" bestFit="1" customWidth="1"/>
    <col min="36" max="36" width="24.28515625" bestFit="1" customWidth="1"/>
    <col min="37" max="37" width="24.85546875" bestFit="1" customWidth="1"/>
    <col min="38" max="38" width="24.28515625" bestFit="1" customWidth="1"/>
    <col min="39" max="39" width="24.85546875" bestFit="1" customWidth="1"/>
    <col min="40" max="40" width="24.28515625" bestFit="1" customWidth="1"/>
    <col min="41" max="41" width="24.85546875" bestFit="1" customWidth="1"/>
    <col min="42" max="42" width="24.28515625" bestFit="1" customWidth="1"/>
    <col min="43" max="43" width="24.85546875" bestFit="1" customWidth="1"/>
    <col min="44" max="44" width="24.28515625" bestFit="1" customWidth="1"/>
    <col min="45" max="45" width="24.85546875" bestFit="1" customWidth="1"/>
    <col min="46" max="46" width="24.28515625" bestFit="1" customWidth="1"/>
    <col min="47" max="47" width="24.85546875" bestFit="1" customWidth="1"/>
    <col min="48" max="48" width="24.28515625" bestFit="1" customWidth="1"/>
    <col min="49" max="49" width="24.85546875" bestFit="1" customWidth="1"/>
    <col min="50" max="50" width="24.28515625" bestFit="1" customWidth="1"/>
    <col min="51" max="51" width="24.85546875" bestFit="1" customWidth="1"/>
    <col min="52" max="52" width="24.28515625" bestFit="1" customWidth="1"/>
    <col min="53" max="53" width="24.85546875" bestFit="1" customWidth="1"/>
    <col min="54" max="54" width="24.28515625" bestFit="1" customWidth="1"/>
    <col min="55" max="55" width="24.85546875" bestFit="1" customWidth="1"/>
    <col min="56" max="56" width="24.28515625" bestFit="1" customWidth="1"/>
    <col min="57" max="57" width="24.85546875" bestFit="1" customWidth="1"/>
    <col min="58" max="58" width="24.28515625" bestFit="1" customWidth="1"/>
    <col min="59" max="59" width="24.85546875" bestFit="1" customWidth="1"/>
    <col min="60" max="60" width="24.28515625" bestFit="1" customWidth="1"/>
    <col min="61" max="61" width="24.85546875" bestFit="1" customWidth="1"/>
    <col min="62" max="62" width="24.28515625" bestFit="1" customWidth="1"/>
    <col min="63" max="63" width="24.85546875" bestFit="1" customWidth="1"/>
    <col min="64" max="64" width="24.28515625" bestFit="1" customWidth="1"/>
    <col min="65" max="65" width="24.85546875" bestFit="1" customWidth="1"/>
    <col min="66" max="66" width="24.28515625" bestFit="1" customWidth="1"/>
    <col min="67" max="67" width="24.85546875" bestFit="1" customWidth="1"/>
    <col min="68" max="68" width="24.28515625" bestFit="1" customWidth="1"/>
    <col min="69" max="69" width="29.28515625" bestFit="1" customWidth="1"/>
    <col min="70" max="70" width="28.7109375" bestFit="1" customWidth="1"/>
    <col min="71" max="71" width="29.7109375" bestFit="1" customWidth="1"/>
    <col min="72" max="72" width="29.140625" bestFit="1" customWidth="1"/>
    <col min="73" max="88" width="7.140625" bestFit="1" customWidth="1"/>
    <col min="89" max="89" width="9.28515625" bestFit="1" customWidth="1"/>
    <col min="90" max="118" width="6.5703125" bestFit="1" customWidth="1"/>
    <col min="119" max="119" width="8.7109375" bestFit="1" customWidth="1"/>
    <col min="120" max="142" width="7.7109375" bestFit="1" customWidth="1"/>
    <col min="143" max="143" width="9.85546875" bestFit="1" customWidth="1"/>
    <col min="144" max="170" width="7.5703125" bestFit="1" customWidth="1"/>
    <col min="171" max="171" width="9.7109375" bestFit="1" customWidth="1"/>
    <col min="172" max="172" width="12.5703125" bestFit="1" customWidth="1"/>
  </cols>
  <sheetData>
    <row r="1" spans="2:18" ht="15.75" thickBot="1" x14ac:dyDescent="0.3"/>
    <row r="2" spans="2:18" ht="15.75" thickBot="1" x14ac:dyDescent="0.3">
      <c r="B2" s="82" t="s">
        <v>1</v>
      </c>
      <c r="C2" s="106" t="s">
        <v>582</v>
      </c>
    </row>
    <row r="4" spans="2:18" ht="15.75" thickBot="1" x14ac:dyDescent="0.3">
      <c r="B4" s="3" t="s">
        <v>591</v>
      </c>
      <c r="C4" s="75" t="s">
        <v>585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2:18" ht="15.75" thickBot="1" x14ac:dyDescent="0.3">
      <c r="B5" s="3"/>
      <c r="C5" s="122" t="s">
        <v>610</v>
      </c>
      <c r="D5" s="122" t="s">
        <v>611</v>
      </c>
      <c r="E5" s="83" t="s">
        <v>586</v>
      </c>
      <c r="F5" s="83" t="s">
        <v>601</v>
      </c>
      <c r="G5" s="83" t="s">
        <v>587</v>
      </c>
      <c r="H5" s="83" t="s">
        <v>588</v>
      </c>
      <c r="I5" s="83" t="s">
        <v>604</v>
      </c>
      <c r="J5" s="83" t="s">
        <v>589</v>
      </c>
      <c r="K5" s="83" t="s">
        <v>606</v>
      </c>
      <c r="L5" s="123" t="s">
        <v>612</v>
      </c>
      <c r="M5" s="123" t="s">
        <v>613</v>
      </c>
      <c r="N5" s="123" t="s">
        <v>614</v>
      </c>
      <c r="O5" s="81" t="s">
        <v>584</v>
      </c>
    </row>
    <row r="6" spans="2:18" ht="15.75" thickBot="1" x14ac:dyDescent="0.3">
      <c r="B6" s="1" t="s">
        <v>583</v>
      </c>
      <c r="O6" s="83"/>
    </row>
    <row r="7" spans="2:18" x14ac:dyDescent="0.25">
      <c r="B7" s="78">
        <v>80</v>
      </c>
      <c r="C7" s="156">
        <v>0</v>
      </c>
      <c r="D7" s="157">
        <v>0</v>
      </c>
      <c r="E7" s="115">
        <v>0</v>
      </c>
      <c r="F7" s="115">
        <v>0</v>
      </c>
      <c r="G7" s="115">
        <v>0</v>
      </c>
      <c r="H7" s="115">
        <v>200</v>
      </c>
      <c r="I7" s="115">
        <v>0</v>
      </c>
      <c r="J7" s="115">
        <v>0</v>
      </c>
      <c r="K7" s="115">
        <v>0</v>
      </c>
      <c r="L7" s="156">
        <v>0</v>
      </c>
      <c r="M7" s="115">
        <v>0</v>
      </c>
      <c r="N7" s="157">
        <v>0</v>
      </c>
      <c r="O7" s="116">
        <v>200</v>
      </c>
    </row>
    <row r="8" spans="2:18" x14ac:dyDescent="0.25">
      <c r="B8" s="79">
        <v>81</v>
      </c>
      <c r="C8" s="135">
        <v>0</v>
      </c>
      <c r="D8" s="158">
        <v>0</v>
      </c>
      <c r="E8" s="54">
        <v>0</v>
      </c>
      <c r="F8" s="54">
        <v>0</v>
      </c>
      <c r="G8" s="54">
        <v>0</v>
      </c>
      <c r="H8" s="54">
        <v>200</v>
      </c>
      <c r="I8" s="54">
        <v>0</v>
      </c>
      <c r="J8" s="54">
        <v>0</v>
      </c>
      <c r="K8" s="54">
        <v>0</v>
      </c>
      <c r="L8" s="135">
        <v>0</v>
      </c>
      <c r="M8" s="54">
        <v>0</v>
      </c>
      <c r="N8" s="158">
        <v>0</v>
      </c>
      <c r="O8" s="40">
        <v>200</v>
      </c>
    </row>
    <row r="9" spans="2:18" x14ac:dyDescent="0.25">
      <c r="B9" s="79">
        <v>128</v>
      </c>
      <c r="C9" s="135">
        <v>0</v>
      </c>
      <c r="D9" s="158">
        <v>0</v>
      </c>
      <c r="E9" s="54">
        <v>0</v>
      </c>
      <c r="F9" s="54">
        <v>3</v>
      </c>
      <c r="G9" s="54">
        <v>2</v>
      </c>
      <c r="H9" s="54">
        <v>0</v>
      </c>
      <c r="I9" s="54">
        <v>3</v>
      </c>
      <c r="J9" s="54">
        <v>2</v>
      </c>
      <c r="K9" s="54">
        <v>0</v>
      </c>
      <c r="L9" s="135">
        <v>0</v>
      </c>
      <c r="M9" s="54">
        <v>0</v>
      </c>
      <c r="N9" s="158">
        <v>0</v>
      </c>
      <c r="O9" s="40">
        <v>10</v>
      </c>
    </row>
    <row r="10" spans="2:18" x14ac:dyDescent="0.25">
      <c r="B10" s="79">
        <v>146</v>
      </c>
      <c r="C10" s="135">
        <v>0</v>
      </c>
      <c r="D10" s="158">
        <v>0</v>
      </c>
      <c r="E10" s="54">
        <v>0</v>
      </c>
      <c r="F10" s="54">
        <v>0</v>
      </c>
      <c r="G10" s="54">
        <v>0</v>
      </c>
      <c r="H10" s="54">
        <v>0</v>
      </c>
      <c r="I10" s="54">
        <v>0</v>
      </c>
      <c r="J10" s="54">
        <v>0</v>
      </c>
      <c r="K10" s="54">
        <v>0</v>
      </c>
      <c r="L10" s="135">
        <v>0</v>
      </c>
      <c r="M10" s="54">
        <v>0</v>
      </c>
      <c r="N10" s="158">
        <v>0</v>
      </c>
      <c r="O10" s="40">
        <v>0</v>
      </c>
    </row>
    <row r="11" spans="2:18" x14ac:dyDescent="0.25">
      <c r="B11" s="79">
        <v>147</v>
      </c>
      <c r="C11" s="135">
        <v>0</v>
      </c>
      <c r="D11" s="158">
        <v>0</v>
      </c>
      <c r="E11" s="54">
        <v>0</v>
      </c>
      <c r="F11" s="54">
        <v>0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135">
        <v>0</v>
      </c>
      <c r="M11" s="54">
        <v>0</v>
      </c>
      <c r="N11" s="158">
        <v>0</v>
      </c>
      <c r="O11" s="40">
        <v>0</v>
      </c>
    </row>
    <row r="12" spans="2:18" x14ac:dyDescent="0.25">
      <c r="B12" s="79">
        <v>151</v>
      </c>
      <c r="C12" s="135">
        <v>0</v>
      </c>
      <c r="D12" s="158">
        <v>0</v>
      </c>
      <c r="E12" s="54">
        <v>10</v>
      </c>
      <c r="F12" s="54">
        <v>0</v>
      </c>
      <c r="G12" s="54">
        <v>7</v>
      </c>
      <c r="H12" s="54">
        <v>6</v>
      </c>
      <c r="I12" s="54">
        <v>6</v>
      </c>
      <c r="J12" s="54">
        <v>9</v>
      </c>
      <c r="K12" s="54">
        <v>9</v>
      </c>
      <c r="L12" s="135">
        <v>17</v>
      </c>
      <c r="M12" s="54">
        <v>0</v>
      </c>
      <c r="N12" s="158">
        <v>0</v>
      </c>
      <c r="O12" s="40">
        <v>64</v>
      </c>
      <c r="R12">
        <f>INDEX(B5:O541,MATCH(B7,B7:B541,0),MATCH(C5,C5:N5,))</f>
        <v>0</v>
      </c>
    </row>
    <row r="13" spans="2:18" x14ac:dyDescent="0.25">
      <c r="B13" s="79">
        <v>155</v>
      </c>
      <c r="C13" s="135">
        <v>0</v>
      </c>
      <c r="D13" s="158">
        <v>0</v>
      </c>
      <c r="E13" s="54">
        <v>7</v>
      </c>
      <c r="F13" s="54">
        <v>4</v>
      </c>
      <c r="G13" s="54">
        <v>2</v>
      </c>
      <c r="H13" s="54">
        <v>10</v>
      </c>
      <c r="I13" s="54">
        <v>10</v>
      </c>
      <c r="J13" s="54">
        <v>4</v>
      </c>
      <c r="K13" s="54">
        <v>15</v>
      </c>
      <c r="L13" s="135">
        <v>47</v>
      </c>
      <c r="M13" s="54">
        <v>0</v>
      </c>
      <c r="N13" s="158">
        <v>0</v>
      </c>
      <c r="O13" s="40">
        <v>99</v>
      </c>
    </row>
    <row r="14" spans="2:18" x14ac:dyDescent="0.25">
      <c r="B14" s="79">
        <v>156</v>
      </c>
      <c r="C14" s="135">
        <v>0</v>
      </c>
      <c r="D14" s="158">
        <v>0</v>
      </c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135">
        <v>1</v>
      </c>
      <c r="M14" s="54">
        <v>0</v>
      </c>
      <c r="N14" s="158">
        <v>0</v>
      </c>
      <c r="O14" s="40">
        <v>1</v>
      </c>
    </row>
    <row r="15" spans="2:18" x14ac:dyDescent="0.25">
      <c r="B15" s="79">
        <v>169</v>
      </c>
      <c r="C15" s="135">
        <v>0</v>
      </c>
      <c r="D15" s="158">
        <v>0</v>
      </c>
      <c r="E15" s="54">
        <v>0</v>
      </c>
      <c r="F15" s="54">
        <v>0</v>
      </c>
      <c r="G15" s="54">
        <v>0</v>
      </c>
      <c r="H15" s="54">
        <v>1</v>
      </c>
      <c r="I15" s="54">
        <v>0</v>
      </c>
      <c r="J15" s="54">
        <v>0</v>
      </c>
      <c r="K15" s="54">
        <v>0</v>
      </c>
      <c r="L15" s="135">
        <v>0</v>
      </c>
      <c r="M15" s="54">
        <v>0</v>
      </c>
      <c r="N15" s="158">
        <v>0</v>
      </c>
      <c r="O15" s="40">
        <v>1</v>
      </c>
    </row>
    <row r="16" spans="2:18" x14ac:dyDescent="0.25">
      <c r="B16" s="79">
        <v>171</v>
      </c>
      <c r="C16" s="135">
        <v>0</v>
      </c>
      <c r="D16" s="158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135">
        <v>0</v>
      </c>
      <c r="M16" s="54">
        <v>0</v>
      </c>
      <c r="N16" s="158">
        <v>0</v>
      </c>
      <c r="O16" s="40">
        <v>0</v>
      </c>
    </row>
    <row r="17" spans="2:15" x14ac:dyDescent="0.25">
      <c r="B17" s="79">
        <v>173</v>
      </c>
      <c r="C17" s="135">
        <v>0</v>
      </c>
      <c r="D17" s="158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135">
        <v>0</v>
      </c>
      <c r="M17" s="54">
        <v>0</v>
      </c>
      <c r="N17" s="158">
        <v>0</v>
      </c>
      <c r="O17" s="40">
        <v>0</v>
      </c>
    </row>
    <row r="18" spans="2:15" x14ac:dyDescent="0.25">
      <c r="B18" s="79">
        <v>174</v>
      </c>
      <c r="C18" s="135">
        <v>0</v>
      </c>
      <c r="D18" s="158">
        <v>0</v>
      </c>
      <c r="E18" s="54">
        <v>1</v>
      </c>
      <c r="F18" s="54">
        <v>15</v>
      </c>
      <c r="G18" s="54">
        <v>23</v>
      </c>
      <c r="H18" s="54">
        <v>8</v>
      </c>
      <c r="I18" s="54">
        <v>22</v>
      </c>
      <c r="J18" s="54">
        <v>20</v>
      </c>
      <c r="K18" s="54">
        <v>17</v>
      </c>
      <c r="L18" s="135">
        <v>19</v>
      </c>
      <c r="M18" s="54">
        <v>0</v>
      </c>
      <c r="N18" s="158">
        <v>0</v>
      </c>
      <c r="O18" s="40">
        <v>125</v>
      </c>
    </row>
    <row r="19" spans="2:15" x14ac:dyDescent="0.25">
      <c r="B19" s="79">
        <v>175</v>
      </c>
      <c r="C19" s="135">
        <v>0</v>
      </c>
      <c r="D19" s="158">
        <v>0</v>
      </c>
      <c r="E19" s="54">
        <v>0</v>
      </c>
      <c r="F19" s="54">
        <v>3</v>
      </c>
      <c r="G19" s="54">
        <v>0</v>
      </c>
      <c r="H19" s="54">
        <v>0</v>
      </c>
      <c r="I19" s="54">
        <v>9</v>
      </c>
      <c r="J19" s="54">
        <v>13</v>
      </c>
      <c r="K19" s="54">
        <v>2</v>
      </c>
      <c r="L19" s="135">
        <v>1</v>
      </c>
      <c r="M19" s="54">
        <v>0</v>
      </c>
      <c r="N19" s="158">
        <v>0</v>
      </c>
      <c r="O19" s="40">
        <v>28</v>
      </c>
    </row>
    <row r="20" spans="2:15" x14ac:dyDescent="0.25">
      <c r="B20" s="79">
        <v>177</v>
      </c>
      <c r="C20" s="135">
        <v>0</v>
      </c>
      <c r="D20" s="158">
        <v>0</v>
      </c>
      <c r="E20" s="54">
        <v>0</v>
      </c>
      <c r="F20" s="54">
        <v>0</v>
      </c>
      <c r="G20" s="54">
        <v>2</v>
      </c>
      <c r="H20" s="54">
        <v>6</v>
      </c>
      <c r="I20" s="54">
        <v>8</v>
      </c>
      <c r="J20" s="54">
        <v>35</v>
      </c>
      <c r="K20" s="54">
        <v>2</v>
      </c>
      <c r="L20" s="135">
        <v>0</v>
      </c>
      <c r="M20" s="54">
        <v>0</v>
      </c>
      <c r="N20" s="158">
        <v>0</v>
      </c>
      <c r="O20" s="40">
        <v>53</v>
      </c>
    </row>
    <row r="21" spans="2:15" x14ac:dyDescent="0.25">
      <c r="B21" s="79">
        <v>178</v>
      </c>
      <c r="C21" s="135">
        <v>0</v>
      </c>
      <c r="D21" s="158">
        <v>0</v>
      </c>
      <c r="E21" s="54">
        <v>1</v>
      </c>
      <c r="F21" s="54">
        <v>0</v>
      </c>
      <c r="G21" s="54">
        <v>1</v>
      </c>
      <c r="H21" s="54">
        <v>3</v>
      </c>
      <c r="I21" s="54">
        <v>8</v>
      </c>
      <c r="J21" s="54">
        <v>18</v>
      </c>
      <c r="K21" s="54">
        <v>5</v>
      </c>
      <c r="L21" s="135">
        <v>1</v>
      </c>
      <c r="M21" s="54">
        <v>0</v>
      </c>
      <c r="N21" s="158">
        <v>0</v>
      </c>
      <c r="O21" s="40">
        <v>37</v>
      </c>
    </row>
    <row r="22" spans="2:15" x14ac:dyDescent="0.25">
      <c r="B22" s="79">
        <v>180</v>
      </c>
      <c r="C22" s="135">
        <v>0</v>
      </c>
      <c r="D22" s="158">
        <v>0</v>
      </c>
      <c r="E22" s="54">
        <v>10</v>
      </c>
      <c r="F22" s="54">
        <v>49</v>
      </c>
      <c r="G22" s="54">
        <v>35</v>
      </c>
      <c r="H22" s="54">
        <v>50</v>
      </c>
      <c r="I22" s="54">
        <v>40</v>
      </c>
      <c r="J22" s="54">
        <v>35</v>
      </c>
      <c r="K22" s="54">
        <v>15</v>
      </c>
      <c r="L22" s="135">
        <v>15</v>
      </c>
      <c r="M22" s="54">
        <v>0</v>
      </c>
      <c r="N22" s="158">
        <v>0</v>
      </c>
      <c r="O22" s="40">
        <v>249</v>
      </c>
    </row>
    <row r="23" spans="2:15" x14ac:dyDescent="0.25">
      <c r="B23" s="79">
        <v>187</v>
      </c>
      <c r="C23" s="135">
        <v>0</v>
      </c>
      <c r="D23" s="158">
        <v>0</v>
      </c>
      <c r="E23" s="54">
        <v>150</v>
      </c>
      <c r="F23" s="54">
        <v>550</v>
      </c>
      <c r="G23" s="54">
        <v>500</v>
      </c>
      <c r="H23" s="54">
        <v>550</v>
      </c>
      <c r="I23" s="54">
        <v>550</v>
      </c>
      <c r="J23" s="54">
        <v>700</v>
      </c>
      <c r="K23" s="54">
        <v>450</v>
      </c>
      <c r="L23" s="135">
        <v>820</v>
      </c>
      <c r="M23" s="54">
        <v>0</v>
      </c>
      <c r="N23" s="158">
        <v>0</v>
      </c>
      <c r="O23" s="40">
        <v>4270</v>
      </c>
    </row>
    <row r="24" spans="2:15" x14ac:dyDescent="0.25">
      <c r="B24" s="79">
        <v>188</v>
      </c>
      <c r="C24" s="135">
        <v>0</v>
      </c>
      <c r="D24" s="158">
        <v>0</v>
      </c>
      <c r="E24" s="54">
        <v>200</v>
      </c>
      <c r="F24" s="54">
        <v>550</v>
      </c>
      <c r="G24" s="54">
        <v>350</v>
      </c>
      <c r="H24" s="54">
        <v>250</v>
      </c>
      <c r="I24" s="54">
        <v>300</v>
      </c>
      <c r="J24" s="54">
        <v>300</v>
      </c>
      <c r="K24" s="54">
        <v>350</v>
      </c>
      <c r="L24" s="135">
        <v>400</v>
      </c>
      <c r="M24" s="54">
        <v>0</v>
      </c>
      <c r="N24" s="158">
        <v>0</v>
      </c>
      <c r="O24" s="40">
        <v>2700</v>
      </c>
    </row>
    <row r="25" spans="2:15" x14ac:dyDescent="0.25">
      <c r="B25" s="79">
        <v>189</v>
      </c>
      <c r="C25" s="135">
        <v>0</v>
      </c>
      <c r="D25" s="158">
        <v>0</v>
      </c>
      <c r="E25" s="54">
        <v>50</v>
      </c>
      <c r="F25" s="54">
        <v>122</v>
      </c>
      <c r="G25" s="54">
        <v>78</v>
      </c>
      <c r="H25" s="54">
        <v>50</v>
      </c>
      <c r="I25" s="54">
        <v>250</v>
      </c>
      <c r="J25" s="54">
        <v>350</v>
      </c>
      <c r="K25" s="54">
        <v>350</v>
      </c>
      <c r="L25" s="135">
        <v>400</v>
      </c>
      <c r="M25" s="54">
        <v>0</v>
      </c>
      <c r="N25" s="158">
        <v>0</v>
      </c>
      <c r="O25" s="40">
        <v>1650</v>
      </c>
    </row>
    <row r="26" spans="2:15" x14ac:dyDescent="0.25">
      <c r="B26" s="79">
        <v>236</v>
      </c>
      <c r="C26" s="135">
        <v>0</v>
      </c>
      <c r="D26" s="158">
        <v>0</v>
      </c>
      <c r="E26" s="54">
        <v>0</v>
      </c>
      <c r="F26" s="54">
        <v>0</v>
      </c>
      <c r="G26" s="54">
        <v>0</v>
      </c>
      <c r="H26" s="54">
        <v>0</v>
      </c>
      <c r="I26" s="54">
        <v>2500</v>
      </c>
      <c r="J26" s="54">
        <v>900</v>
      </c>
      <c r="K26" s="54">
        <v>1600</v>
      </c>
      <c r="L26" s="135">
        <v>1000</v>
      </c>
      <c r="M26" s="54">
        <v>0</v>
      </c>
      <c r="N26" s="158">
        <v>0</v>
      </c>
      <c r="O26" s="40">
        <v>6000</v>
      </c>
    </row>
    <row r="27" spans="2:15" x14ac:dyDescent="0.25">
      <c r="B27" s="79">
        <v>238</v>
      </c>
      <c r="C27" s="135">
        <v>0</v>
      </c>
      <c r="D27" s="158">
        <v>0</v>
      </c>
      <c r="E27" s="54">
        <v>376</v>
      </c>
      <c r="F27" s="54">
        <v>125</v>
      </c>
      <c r="G27" s="54">
        <v>824</v>
      </c>
      <c r="H27" s="54">
        <v>0</v>
      </c>
      <c r="I27" s="54">
        <v>3</v>
      </c>
      <c r="J27" s="54">
        <v>497</v>
      </c>
      <c r="K27" s="54">
        <v>0</v>
      </c>
      <c r="L27" s="135">
        <v>250</v>
      </c>
      <c r="M27" s="54">
        <v>0</v>
      </c>
      <c r="N27" s="158">
        <v>0</v>
      </c>
      <c r="O27" s="40">
        <v>2075</v>
      </c>
    </row>
    <row r="28" spans="2:15" x14ac:dyDescent="0.25">
      <c r="B28" s="79">
        <v>256</v>
      </c>
      <c r="C28" s="135">
        <v>0</v>
      </c>
      <c r="D28" s="158">
        <v>0</v>
      </c>
      <c r="E28" s="54">
        <v>92</v>
      </c>
      <c r="F28" s="54">
        <v>69</v>
      </c>
      <c r="G28" s="54">
        <v>63</v>
      </c>
      <c r="H28" s="54">
        <v>119</v>
      </c>
      <c r="I28" s="54">
        <v>37</v>
      </c>
      <c r="J28" s="54">
        <v>32</v>
      </c>
      <c r="K28" s="54">
        <v>42</v>
      </c>
      <c r="L28" s="135">
        <v>18</v>
      </c>
      <c r="M28" s="54">
        <v>0</v>
      </c>
      <c r="N28" s="158">
        <v>0</v>
      </c>
      <c r="O28" s="40">
        <v>472</v>
      </c>
    </row>
    <row r="29" spans="2:15" x14ac:dyDescent="0.25">
      <c r="B29" s="79">
        <v>268</v>
      </c>
      <c r="C29" s="135">
        <v>0</v>
      </c>
      <c r="D29" s="158">
        <v>0</v>
      </c>
      <c r="E29" s="54">
        <v>6</v>
      </c>
      <c r="F29" s="54">
        <v>4</v>
      </c>
      <c r="G29" s="54">
        <v>12</v>
      </c>
      <c r="H29" s="54">
        <v>20</v>
      </c>
      <c r="I29" s="54">
        <v>0</v>
      </c>
      <c r="J29" s="54">
        <v>25</v>
      </c>
      <c r="K29" s="54">
        <v>10</v>
      </c>
      <c r="L29" s="135">
        <v>1</v>
      </c>
      <c r="M29" s="54">
        <v>0</v>
      </c>
      <c r="N29" s="158">
        <v>0</v>
      </c>
      <c r="O29" s="40">
        <v>78</v>
      </c>
    </row>
    <row r="30" spans="2:15" x14ac:dyDescent="0.25">
      <c r="B30" s="79">
        <v>269</v>
      </c>
      <c r="C30" s="135">
        <v>0</v>
      </c>
      <c r="D30" s="158">
        <v>0</v>
      </c>
      <c r="E30" s="54">
        <v>0</v>
      </c>
      <c r="F30" s="54">
        <v>0</v>
      </c>
      <c r="G30" s="54">
        <v>0</v>
      </c>
      <c r="H30" s="54">
        <v>0</v>
      </c>
      <c r="I30" s="54">
        <v>80</v>
      </c>
      <c r="J30" s="54">
        <v>80</v>
      </c>
      <c r="K30" s="54">
        <v>0</v>
      </c>
      <c r="L30" s="135">
        <v>0</v>
      </c>
      <c r="M30" s="54">
        <v>0</v>
      </c>
      <c r="N30" s="158">
        <v>0</v>
      </c>
      <c r="O30" s="40">
        <v>160</v>
      </c>
    </row>
    <row r="31" spans="2:15" x14ac:dyDescent="0.25">
      <c r="B31" s="79">
        <v>274</v>
      </c>
      <c r="C31" s="135">
        <v>0</v>
      </c>
      <c r="D31" s="158">
        <v>0</v>
      </c>
      <c r="E31" s="54">
        <v>0</v>
      </c>
      <c r="F31" s="54">
        <v>0</v>
      </c>
      <c r="G31" s="54">
        <v>0</v>
      </c>
      <c r="H31" s="54">
        <v>1582</v>
      </c>
      <c r="I31" s="54">
        <v>0</v>
      </c>
      <c r="J31" s="54">
        <v>332</v>
      </c>
      <c r="K31" s="54">
        <v>400</v>
      </c>
      <c r="L31" s="135">
        <v>0</v>
      </c>
      <c r="M31" s="54">
        <v>0</v>
      </c>
      <c r="N31" s="158">
        <v>0</v>
      </c>
      <c r="O31" s="40">
        <v>2314</v>
      </c>
    </row>
    <row r="32" spans="2:15" x14ac:dyDescent="0.25">
      <c r="B32" s="79">
        <v>276</v>
      </c>
      <c r="C32" s="135">
        <v>0</v>
      </c>
      <c r="D32" s="158">
        <v>0</v>
      </c>
      <c r="E32" s="54">
        <v>0</v>
      </c>
      <c r="F32" s="54">
        <v>12</v>
      </c>
      <c r="G32" s="54">
        <v>3</v>
      </c>
      <c r="H32" s="54">
        <v>13</v>
      </c>
      <c r="I32" s="54">
        <v>9</v>
      </c>
      <c r="J32" s="54">
        <v>55</v>
      </c>
      <c r="K32" s="54">
        <v>0</v>
      </c>
      <c r="L32" s="135">
        <v>14</v>
      </c>
      <c r="M32" s="54">
        <v>0</v>
      </c>
      <c r="N32" s="158">
        <v>0</v>
      </c>
      <c r="O32" s="40">
        <v>106</v>
      </c>
    </row>
    <row r="33" spans="2:15" x14ac:dyDescent="0.25">
      <c r="B33" s="79">
        <v>289</v>
      </c>
      <c r="C33" s="135">
        <v>0</v>
      </c>
      <c r="D33" s="158">
        <v>0</v>
      </c>
      <c r="E33" s="54">
        <v>3</v>
      </c>
      <c r="F33" s="54">
        <v>0</v>
      </c>
      <c r="G33" s="54">
        <v>4</v>
      </c>
      <c r="H33" s="54">
        <v>3</v>
      </c>
      <c r="I33" s="54">
        <v>0</v>
      </c>
      <c r="J33" s="54">
        <v>5</v>
      </c>
      <c r="K33" s="54">
        <v>3</v>
      </c>
      <c r="L33" s="135">
        <v>5</v>
      </c>
      <c r="M33" s="54">
        <v>0</v>
      </c>
      <c r="N33" s="158">
        <v>0</v>
      </c>
      <c r="O33" s="40">
        <v>23</v>
      </c>
    </row>
    <row r="34" spans="2:15" x14ac:dyDescent="0.25">
      <c r="B34" s="79">
        <v>298</v>
      </c>
      <c r="C34" s="135">
        <v>0</v>
      </c>
      <c r="D34" s="158">
        <v>0</v>
      </c>
      <c r="E34" s="54">
        <v>0</v>
      </c>
      <c r="F34" s="54">
        <v>0</v>
      </c>
      <c r="G34" s="54">
        <v>0</v>
      </c>
      <c r="H34" s="54">
        <v>1</v>
      </c>
      <c r="I34" s="54">
        <v>0</v>
      </c>
      <c r="J34" s="54">
        <v>0</v>
      </c>
      <c r="K34" s="54">
        <v>0</v>
      </c>
      <c r="L34" s="135">
        <v>0</v>
      </c>
      <c r="M34" s="54">
        <v>0</v>
      </c>
      <c r="N34" s="158">
        <v>0</v>
      </c>
      <c r="O34" s="40">
        <v>1</v>
      </c>
    </row>
    <row r="35" spans="2:15" x14ac:dyDescent="0.25">
      <c r="B35" s="79">
        <v>304</v>
      </c>
      <c r="C35" s="135">
        <v>0</v>
      </c>
      <c r="D35" s="158">
        <v>0</v>
      </c>
      <c r="E35" s="54">
        <v>2</v>
      </c>
      <c r="F35" s="54">
        <v>20</v>
      </c>
      <c r="G35" s="54">
        <v>40</v>
      </c>
      <c r="H35" s="54">
        <v>62</v>
      </c>
      <c r="I35" s="54">
        <v>31</v>
      </c>
      <c r="J35" s="54">
        <v>15</v>
      </c>
      <c r="K35" s="54">
        <v>24</v>
      </c>
      <c r="L35" s="135">
        <v>28</v>
      </c>
      <c r="M35" s="54">
        <v>0</v>
      </c>
      <c r="N35" s="158">
        <v>0</v>
      </c>
      <c r="O35" s="40">
        <v>222</v>
      </c>
    </row>
    <row r="36" spans="2:15" x14ac:dyDescent="0.25">
      <c r="B36" s="79">
        <v>305</v>
      </c>
      <c r="C36" s="135">
        <v>0</v>
      </c>
      <c r="D36" s="158">
        <v>0</v>
      </c>
      <c r="E36" s="54">
        <v>75</v>
      </c>
      <c r="F36" s="54">
        <v>275</v>
      </c>
      <c r="G36" s="54">
        <v>275</v>
      </c>
      <c r="H36" s="54">
        <v>225</v>
      </c>
      <c r="I36" s="54">
        <v>325</v>
      </c>
      <c r="J36" s="54">
        <v>175</v>
      </c>
      <c r="K36" s="54">
        <v>275</v>
      </c>
      <c r="L36" s="135">
        <v>150</v>
      </c>
      <c r="M36" s="54">
        <v>0</v>
      </c>
      <c r="N36" s="158">
        <v>0</v>
      </c>
      <c r="O36" s="40">
        <v>1775</v>
      </c>
    </row>
    <row r="37" spans="2:15" x14ac:dyDescent="0.25">
      <c r="B37" s="79">
        <v>308</v>
      </c>
      <c r="C37" s="135">
        <v>0</v>
      </c>
      <c r="D37" s="158">
        <v>0</v>
      </c>
      <c r="E37" s="54">
        <v>0</v>
      </c>
      <c r="F37" s="54">
        <v>1004</v>
      </c>
      <c r="G37" s="54">
        <v>2</v>
      </c>
      <c r="H37" s="54">
        <v>6</v>
      </c>
      <c r="I37" s="54">
        <v>3</v>
      </c>
      <c r="J37" s="54">
        <v>6</v>
      </c>
      <c r="K37" s="54">
        <v>3</v>
      </c>
      <c r="L37" s="135">
        <v>3</v>
      </c>
      <c r="M37" s="54">
        <v>0</v>
      </c>
      <c r="N37" s="158">
        <v>0</v>
      </c>
      <c r="O37" s="40">
        <v>1027</v>
      </c>
    </row>
    <row r="38" spans="2:15" x14ac:dyDescent="0.25">
      <c r="B38" s="79">
        <v>309</v>
      </c>
      <c r="C38" s="135">
        <v>0</v>
      </c>
      <c r="D38" s="158">
        <v>0</v>
      </c>
      <c r="E38" s="54">
        <v>3</v>
      </c>
      <c r="F38" s="54">
        <v>0</v>
      </c>
      <c r="G38" s="54">
        <v>5</v>
      </c>
      <c r="H38" s="54">
        <v>1</v>
      </c>
      <c r="I38" s="54">
        <v>1</v>
      </c>
      <c r="J38" s="54">
        <v>2</v>
      </c>
      <c r="K38" s="54">
        <v>4</v>
      </c>
      <c r="L38" s="135">
        <v>1</v>
      </c>
      <c r="M38" s="54">
        <v>0</v>
      </c>
      <c r="N38" s="158">
        <v>0</v>
      </c>
      <c r="O38" s="40">
        <v>17</v>
      </c>
    </row>
    <row r="39" spans="2:15" x14ac:dyDescent="0.25">
      <c r="B39" s="79">
        <v>331</v>
      </c>
      <c r="C39" s="135">
        <v>0</v>
      </c>
      <c r="D39" s="158">
        <v>0</v>
      </c>
      <c r="E39" s="54">
        <v>7</v>
      </c>
      <c r="F39" s="54">
        <v>16</v>
      </c>
      <c r="G39" s="54">
        <v>11</v>
      </c>
      <c r="H39" s="54">
        <v>20</v>
      </c>
      <c r="I39" s="54">
        <v>13</v>
      </c>
      <c r="J39" s="54">
        <v>25</v>
      </c>
      <c r="K39" s="54">
        <v>20</v>
      </c>
      <c r="L39" s="135">
        <v>24</v>
      </c>
      <c r="M39" s="54">
        <v>0</v>
      </c>
      <c r="N39" s="158">
        <v>0</v>
      </c>
      <c r="O39" s="40">
        <v>136</v>
      </c>
    </row>
    <row r="40" spans="2:15" x14ac:dyDescent="0.25">
      <c r="B40" s="79">
        <v>332</v>
      </c>
      <c r="C40" s="135">
        <v>0</v>
      </c>
      <c r="D40" s="158">
        <v>0</v>
      </c>
      <c r="E40" s="54">
        <v>0</v>
      </c>
      <c r="F40" s="54">
        <v>11</v>
      </c>
      <c r="G40" s="54">
        <v>47</v>
      </c>
      <c r="H40" s="54">
        <v>19</v>
      </c>
      <c r="I40" s="54">
        <v>16</v>
      </c>
      <c r="J40" s="54">
        <v>0</v>
      </c>
      <c r="K40" s="54">
        <v>8</v>
      </c>
      <c r="L40" s="135">
        <v>25</v>
      </c>
      <c r="M40" s="54">
        <v>0</v>
      </c>
      <c r="N40" s="158">
        <v>0</v>
      </c>
      <c r="O40" s="40">
        <v>126</v>
      </c>
    </row>
    <row r="41" spans="2:15" x14ac:dyDescent="0.25">
      <c r="B41" s="79">
        <v>333</v>
      </c>
      <c r="C41" s="135">
        <v>0</v>
      </c>
      <c r="D41" s="158">
        <v>0</v>
      </c>
      <c r="E41" s="54">
        <v>8</v>
      </c>
      <c r="F41" s="54">
        <v>16</v>
      </c>
      <c r="G41" s="54">
        <v>6</v>
      </c>
      <c r="H41" s="54">
        <v>15</v>
      </c>
      <c r="I41" s="54">
        <v>14</v>
      </c>
      <c r="J41" s="54">
        <v>3</v>
      </c>
      <c r="K41" s="54">
        <v>16</v>
      </c>
      <c r="L41" s="135">
        <v>6</v>
      </c>
      <c r="M41" s="54">
        <v>0</v>
      </c>
      <c r="N41" s="158">
        <v>0</v>
      </c>
      <c r="O41" s="40">
        <v>84</v>
      </c>
    </row>
    <row r="42" spans="2:15" x14ac:dyDescent="0.25">
      <c r="B42" s="79">
        <v>334</v>
      </c>
      <c r="C42" s="135">
        <v>0</v>
      </c>
      <c r="D42" s="158">
        <v>0</v>
      </c>
      <c r="E42" s="54">
        <v>1</v>
      </c>
      <c r="F42" s="54">
        <v>12</v>
      </c>
      <c r="G42" s="54">
        <v>5</v>
      </c>
      <c r="H42" s="54">
        <v>10</v>
      </c>
      <c r="I42" s="54">
        <v>7</v>
      </c>
      <c r="J42" s="54">
        <v>20</v>
      </c>
      <c r="K42" s="54">
        <v>12</v>
      </c>
      <c r="L42" s="135">
        <v>15</v>
      </c>
      <c r="M42" s="54">
        <v>0</v>
      </c>
      <c r="N42" s="158">
        <v>0</v>
      </c>
      <c r="O42" s="40">
        <v>82</v>
      </c>
    </row>
    <row r="43" spans="2:15" x14ac:dyDescent="0.25">
      <c r="B43" s="79">
        <v>360</v>
      </c>
      <c r="C43" s="135">
        <v>0</v>
      </c>
      <c r="D43" s="158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135">
        <v>0</v>
      </c>
      <c r="M43" s="54">
        <v>0</v>
      </c>
      <c r="N43" s="158">
        <v>0</v>
      </c>
      <c r="O43" s="40">
        <v>0</v>
      </c>
    </row>
    <row r="44" spans="2:15" x14ac:dyDescent="0.25">
      <c r="B44" s="79">
        <v>361</v>
      </c>
      <c r="C44" s="135">
        <v>0</v>
      </c>
      <c r="D44" s="158">
        <v>0</v>
      </c>
      <c r="E44" s="54">
        <v>0</v>
      </c>
      <c r="F44" s="54">
        <v>0</v>
      </c>
      <c r="G44" s="54">
        <v>1</v>
      </c>
      <c r="H44" s="54">
        <v>1</v>
      </c>
      <c r="I44" s="54">
        <v>0</v>
      </c>
      <c r="J44" s="54">
        <v>0</v>
      </c>
      <c r="K44" s="54">
        <v>16</v>
      </c>
      <c r="L44" s="135">
        <v>0</v>
      </c>
      <c r="M44" s="54">
        <v>0</v>
      </c>
      <c r="N44" s="158">
        <v>0</v>
      </c>
      <c r="O44" s="40">
        <v>18</v>
      </c>
    </row>
    <row r="45" spans="2:15" x14ac:dyDescent="0.25">
      <c r="B45" s="79">
        <v>364</v>
      </c>
      <c r="C45" s="135">
        <v>0</v>
      </c>
      <c r="D45" s="158">
        <v>0</v>
      </c>
      <c r="E45" s="54">
        <v>0</v>
      </c>
      <c r="F45" s="54">
        <v>0</v>
      </c>
      <c r="G45" s="54">
        <v>0</v>
      </c>
      <c r="H45" s="54">
        <v>0</v>
      </c>
      <c r="I45" s="54">
        <v>40</v>
      </c>
      <c r="J45" s="54">
        <v>154</v>
      </c>
      <c r="K45" s="54">
        <v>130</v>
      </c>
      <c r="L45" s="135">
        <v>150</v>
      </c>
      <c r="M45" s="54">
        <v>0</v>
      </c>
      <c r="N45" s="158">
        <v>0</v>
      </c>
      <c r="O45" s="40">
        <v>474</v>
      </c>
    </row>
    <row r="46" spans="2:15" x14ac:dyDescent="0.25">
      <c r="B46" s="79">
        <v>365</v>
      </c>
      <c r="C46" s="135">
        <v>0</v>
      </c>
      <c r="D46" s="158">
        <v>0</v>
      </c>
      <c r="E46" s="54">
        <v>0</v>
      </c>
      <c r="F46" s="54">
        <v>0</v>
      </c>
      <c r="G46" s="54">
        <v>0</v>
      </c>
      <c r="H46" s="54">
        <v>220</v>
      </c>
      <c r="I46" s="54">
        <v>0</v>
      </c>
      <c r="J46" s="54">
        <v>370</v>
      </c>
      <c r="K46" s="54">
        <v>559</v>
      </c>
      <c r="L46" s="135">
        <v>420</v>
      </c>
      <c r="M46" s="54">
        <v>0</v>
      </c>
      <c r="N46" s="158">
        <v>0</v>
      </c>
      <c r="O46" s="40">
        <v>1569</v>
      </c>
    </row>
    <row r="47" spans="2:15" x14ac:dyDescent="0.25">
      <c r="B47" s="79">
        <v>366</v>
      </c>
      <c r="C47" s="135">
        <v>0</v>
      </c>
      <c r="D47" s="158">
        <v>0</v>
      </c>
      <c r="E47" s="54">
        <v>0</v>
      </c>
      <c r="F47" s="54">
        <v>0</v>
      </c>
      <c r="G47" s="54">
        <v>0</v>
      </c>
      <c r="H47" s="54">
        <v>0</v>
      </c>
      <c r="I47" s="54">
        <v>60</v>
      </c>
      <c r="J47" s="54">
        <v>410</v>
      </c>
      <c r="K47" s="54">
        <v>70</v>
      </c>
      <c r="L47" s="135">
        <v>110</v>
      </c>
      <c r="M47" s="54">
        <v>0</v>
      </c>
      <c r="N47" s="158">
        <v>0</v>
      </c>
      <c r="O47" s="40">
        <v>650</v>
      </c>
    </row>
    <row r="48" spans="2:15" x14ac:dyDescent="0.25">
      <c r="B48" s="79">
        <v>367</v>
      </c>
      <c r="C48" s="135">
        <v>0</v>
      </c>
      <c r="D48" s="158">
        <v>0</v>
      </c>
      <c r="E48" s="54">
        <v>0</v>
      </c>
      <c r="F48" s="54">
        <v>0</v>
      </c>
      <c r="G48" s="54">
        <v>0</v>
      </c>
      <c r="H48" s="54">
        <v>30</v>
      </c>
      <c r="I48" s="54">
        <v>130</v>
      </c>
      <c r="J48" s="54">
        <v>420</v>
      </c>
      <c r="K48" s="54">
        <v>233</v>
      </c>
      <c r="L48" s="135">
        <v>151</v>
      </c>
      <c r="M48" s="54">
        <v>0</v>
      </c>
      <c r="N48" s="158">
        <v>0</v>
      </c>
      <c r="O48" s="40">
        <v>964</v>
      </c>
    </row>
    <row r="49" spans="2:15" x14ac:dyDescent="0.25">
      <c r="B49" s="79">
        <v>369</v>
      </c>
      <c r="C49" s="135">
        <v>0</v>
      </c>
      <c r="D49" s="158">
        <v>0</v>
      </c>
      <c r="E49" s="54">
        <v>0</v>
      </c>
      <c r="F49" s="54">
        <v>0</v>
      </c>
      <c r="G49" s="54">
        <v>0</v>
      </c>
      <c r="H49" s="54">
        <v>20</v>
      </c>
      <c r="I49" s="54">
        <v>80</v>
      </c>
      <c r="J49" s="54">
        <v>70</v>
      </c>
      <c r="K49" s="54">
        <v>110</v>
      </c>
      <c r="L49" s="135">
        <v>80</v>
      </c>
      <c r="M49" s="54">
        <v>0</v>
      </c>
      <c r="N49" s="158">
        <v>0</v>
      </c>
      <c r="O49" s="40">
        <v>360</v>
      </c>
    </row>
    <row r="50" spans="2:15" x14ac:dyDescent="0.25">
      <c r="B50" s="79">
        <v>371</v>
      </c>
      <c r="C50" s="135">
        <v>0</v>
      </c>
      <c r="D50" s="158">
        <v>0</v>
      </c>
      <c r="E50" s="54">
        <v>0</v>
      </c>
      <c r="F50" s="54">
        <v>0</v>
      </c>
      <c r="G50" s="54">
        <v>0</v>
      </c>
      <c r="H50" s="54">
        <v>0</v>
      </c>
      <c r="I50" s="54">
        <v>850</v>
      </c>
      <c r="J50" s="54">
        <v>1450</v>
      </c>
      <c r="K50" s="54">
        <v>1650</v>
      </c>
      <c r="L50" s="135">
        <v>550</v>
      </c>
      <c r="M50" s="54">
        <v>0</v>
      </c>
      <c r="N50" s="158">
        <v>0</v>
      </c>
      <c r="O50" s="40">
        <v>4500</v>
      </c>
    </row>
    <row r="51" spans="2:15" x14ac:dyDescent="0.25">
      <c r="B51" s="79">
        <v>372</v>
      </c>
      <c r="C51" s="135">
        <v>0</v>
      </c>
      <c r="D51" s="158">
        <v>0</v>
      </c>
      <c r="E51" s="54">
        <v>0</v>
      </c>
      <c r="F51" s="54">
        <v>0</v>
      </c>
      <c r="G51" s="54">
        <v>0</v>
      </c>
      <c r="H51" s="54">
        <v>50</v>
      </c>
      <c r="I51" s="54">
        <v>1350</v>
      </c>
      <c r="J51" s="54">
        <v>250</v>
      </c>
      <c r="K51" s="54">
        <v>150</v>
      </c>
      <c r="L51" s="135">
        <v>200</v>
      </c>
      <c r="M51" s="54">
        <v>0</v>
      </c>
      <c r="N51" s="158">
        <v>0</v>
      </c>
      <c r="O51" s="40">
        <v>2000</v>
      </c>
    </row>
    <row r="52" spans="2:15" x14ac:dyDescent="0.25">
      <c r="B52" s="79">
        <v>374</v>
      </c>
      <c r="C52" s="135">
        <v>0</v>
      </c>
      <c r="D52" s="158">
        <v>0</v>
      </c>
      <c r="E52" s="54">
        <v>0</v>
      </c>
      <c r="F52" s="54">
        <v>0</v>
      </c>
      <c r="G52" s="54">
        <v>0</v>
      </c>
      <c r="H52" s="54">
        <v>100</v>
      </c>
      <c r="I52" s="54">
        <v>1550</v>
      </c>
      <c r="J52" s="54">
        <v>1290</v>
      </c>
      <c r="K52" s="54">
        <v>1000</v>
      </c>
      <c r="L52" s="135">
        <v>1100</v>
      </c>
      <c r="M52" s="54">
        <v>0</v>
      </c>
      <c r="N52" s="158">
        <v>0</v>
      </c>
      <c r="O52" s="40">
        <v>5040</v>
      </c>
    </row>
    <row r="53" spans="2:15" x14ac:dyDescent="0.25">
      <c r="B53" s="79">
        <v>391</v>
      </c>
      <c r="C53" s="135">
        <v>0</v>
      </c>
      <c r="D53" s="158">
        <v>0</v>
      </c>
      <c r="E53" s="54">
        <v>0</v>
      </c>
      <c r="F53" s="54">
        <v>0</v>
      </c>
      <c r="G53" s="54">
        <v>0</v>
      </c>
      <c r="H53" s="54">
        <v>1</v>
      </c>
      <c r="I53" s="54">
        <v>1</v>
      </c>
      <c r="J53" s="54">
        <v>1</v>
      </c>
      <c r="K53" s="54">
        <v>0</v>
      </c>
      <c r="L53" s="135">
        <v>0</v>
      </c>
      <c r="M53" s="54">
        <v>0</v>
      </c>
      <c r="N53" s="158">
        <v>0</v>
      </c>
      <c r="O53" s="40">
        <v>3</v>
      </c>
    </row>
    <row r="54" spans="2:15" x14ac:dyDescent="0.25">
      <c r="B54" s="79">
        <v>392</v>
      </c>
      <c r="C54" s="135">
        <v>0</v>
      </c>
      <c r="D54" s="158">
        <v>0</v>
      </c>
      <c r="E54" s="54">
        <v>4</v>
      </c>
      <c r="F54" s="54">
        <v>13</v>
      </c>
      <c r="G54" s="54">
        <v>8</v>
      </c>
      <c r="H54" s="54">
        <v>11</v>
      </c>
      <c r="I54" s="54">
        <v>10</v>
      </c>
      <c r="J54" s="54">
        <v>9</v>
      </c>
      <c r="K54" s="54">
        <v>12</v>
      </c>
      <c r="L54" s="135">
        <v>11</v>
      </c>
      <c r="M54" s="54">
        <v>0</v>
      </c>
      <c r="N54" s="158">
        <v>0</v>
      </c>
      <c r="O54" s="40">
        <v>78</v>
      </c>
    </row>
    <row r="55" spans="2:15" x14ac:dyDescent="0.25">
      <c r="B55" s="79">
        <v>400</v>
      </c>
      <c r="C55" s="135">
        <v>0</v>
      </c>
      <c r="D55" s="158">
        <v>0</v>
      </c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  <c r="L55" s="135">
        <v>1</v>
      </c>
      <c r="M55" s="54">
        <v>0</v>
      </c>
      <c r="N55" s="158">
        <v>0</v>
      </c>
      <c r="O55" s="40">
        <v>1</v>
      </c>
    </row>
    <row r="56" spans="2:15" x14ac:dyDescent="0.25">
      <c r="B56" s="79">
        <v>419</v>
      </c>
      <c r="C56" s="135">
        <v>0</v>
      </c>
      <c r="D56" s="158">
        <v>0</v>
      </c>
      <c r="E56" s="54">
        <v>0</v>
      </c>
      <c r="F56" s="54">
        <v>2000</v>
      </c>
      <c r="G56" s="54">
        <v>2000</v>
      </c>
      <c r="H56" s="54">
        <v>3000</v>
      </c>
      <c r="I56" s="54">
        <v>1000</v>
      </c>
      <c r="J56" s="54">
        <v>2000</v>
      </c>
      <c r="K56" s="54">
        <v>4001</v>
      </c>
      <c r="L56" s="135">
        <v>2</v>
      </c>
      <c r="M56" s="54">
        <v>0</v>
      </c>
      <c r="N56" s="158">
        <v>0</v>
      </c>
      <c r="O56" s="40">
        <v>14003</v>
      </c>
    </row>
    <row r="57" spans="2:15" x14ac:dyDescent="0.25">
      <c r="B57" s="79">
        <v>424</v>
      </c>
      <c r="C57" s="135">
        <v>0</v>
      </c>
      <c r="D57" s="158">
        <v>0</v>
      </c>
      <c r="E57" s="54">
        <v>1</v>
      </c>
      <c r="F57" s="54">
        <v>8</v>
      </c>
      <c r="G57" s="54">
        <v>1</v>
      </c>
      <c r="H57" s="54">
        <v>1</v>
      </c>
      <c r="I57" s="54">
        <v>2</v>
      </c>
      <c r="J57" s="54">
        <v>3</v>
      </c>
      <c r="K57" s="54">
        <v>0</v>
      </c>
      <c r="L57" s="135">
        <v>0</v>
      </c>
      <c r="M57" s="54">
        <v>0</v>
      </c>
      <c r="N57" s="158">
        <v>0</v>
      </c>
      <c r="O57" s="40">
        <v>16</v>
      </c>
    </row>
    <row r="58" spans="2:15" x14ac:dyDescent="0.25">
      <c r="B58" s="79">
        <v>425</v>
      </c>
      <c r="C58" s="135">
        <v>0</v>
      </c>
      <c r="D58" s="158">
        <v>0</v>
      </c>
      <c r="E58" s="54">
        <v>0</v>
      </c>
      <c r="F58" s="54">
        <v>5</v>
      </c>
      <c r="G58" s="54">
        <v>1</v>
      </c>
      <c r="H58" s="54">
        <v>2</v>
      </c>
      <c r="I58" s="54">
        <v>0</v>
      </c>
      <c r="J58" s="54">
        <v>0</v>
      </c>
      <c r="K58" s="54">
        <v>3</v>
      </c>
      <c r="L58" s="135">
        <v>0</v>
      </c>
      <c r="M58" s="54">
        <v>0</v>
      </c>
      <c r="N58" s="158">
        <v>0</v>
      </c>
      <c r="O58" s="40">
        <v>11</v>
      </c>
    </row>
    <row r="59" spans="2:15" x14ac:dyDescent="0.25">
      <c r="B59" s="79">
        <v>426</v>
      </c>
      <c r="C59" s="135">
        <v>0</v>
      </c>
      <c r="D59" s="158">
        <v>0</v>
      </c>
      <c r="E59" s="54">
        <v>0</v>
      </c>
      <c r="F59" s="54">
        <v>0</v>
      </c>
      <c r="G59" s="54">
        <v>0</v>
      </c>
      <c r="H59" s="54">
        <v>3</v>
      </c>
      <c r="I59" s="54">
        <v>0</v>
      </c>
      <c r="J59" s="54">
        <v>2</v>
      </c>
      <c r="K59" s="54">
        <v>0</v>
      </c>
      <c r="L59" s="135">
        <v>0</v>
      </c>
      <c r="M59" s="54">
        <v>0</v>
      </c>
      <c r="N59" s="158">
        <v>0</v>
      </c>
      <c r="O59" s="40">
        <v>5</v>
      </c>
    </row>
    <row r="60" spans="2:15" x14ac:dyDescent="0.25">
      <c r="B60" s="79">
        <v>433</v>
      </c>
      <c r="C60" s="135">
        <v>0</v>
      </c>
      <c r="D60" s="158">
        <v>0</v>
      </c>
      <c r="E60" s="54">
        <v>0</v>
      </c>
      <c r="F60" s="54">
        <v>0</v>
      </c>
      <c r="G60" s="54">
        <v>2</v>
      </c>
      <c r="H60" s="54">
        <v>4</v>
      </c>
      <c r="I60" s="54">
        <v>0</v>
      </c>
      <c r="J60" s="54">
        <v>3</v>
      </c>
      <c r="K60" s="54">
        <v>0</v>
      </c>
      <c r="L60" s="135">
        <v>2</v>
      </c>
      <c r="M60" s="54">
        <v>0</v>
      </c>
      <c r="N60" s="158">
        <v>0</v>
      </c>
      <c r="O60" s="40">
        <v>11</v>
      </c>
    </row>
    <row r="61" spans="2:15" x14ac:dyDescent="0.25">
      <c r="B61" s="79">
        <v>434</v>
      </c>
      <c r="C61" s="135">
        <v>0</v>
      </c>
      <c r="D61" s="158">
        <v>0</v>
      </c>
      <c r="E61" s="54">
        <v>0</v>
      </c>
      <c r="F61" s="54">
        <v>3</v>
      </c>
      <c r="G61" s="54">
        <v>1</v>
      </c>
      <c r="H61" s="54">
        <v>3</v>
      </c>
      <c r="I61" s="54">
        <v>0</v>
      </c>
      <c r="J61" s="54">
        <v>2</v>
      </c>
      <c r="K61" s="54">
        <v>1</v>
      </c>
      <c r="L61" s="135">
        <v>2</v>
      </c>
      <c r="M61" s="54">
        <v>0</v>
      </c>
      <c r="N61" s="158">
        <v>0</v>
      </c>
      <c r="O61" s="40">
        <v>12</v>
      </c>
    </row>
    <row r="62" spans="2:15" x14ac:dyDescent="0.25">
      <c r="B62" s="79">
        <v>445</v>
      </c>
      <c r="C62" s="135">
        <v>0</v>
      </c>
      <c r="D62" s="158">
        <v>0</v>
      </c>
      <c r="E62" s="54">
        <v>0</v>
      </c>
      <c r="F62" s="54">
        <v>0</v>
      </c>
      <c r="G62" s="54">
        <v>0</v>
      </c>
      <c r="H62" s="54">
        <v>1</v>
      </c>
      <c r="I62" s="54">
        <v>0</v>
      </c>
      <c r="J62" s="54">
        <v>0</v>
      </c>
      <c r="K62" s="54">
        <v>0</v>
      </c>
      <c r="L62" s="135">
        <v>19</v>
      </c>
      <c r="M62" s="54">
        <v>0</v>
      </c>
      <c r="N62" s="158">
        <v>0</v>
      </c>
      <c r="O62" s="40">
        <v>20</v>
      </c>
    </row>
    <row r="63" spans="2:15" x14ac:dyDescent="0.25">
      <c r="B63" s="79">
        <v>450</v>
      </c>
      <c r="C63" s="135">
        <v>0</v>
      </c>
      <c r="D63" s="158">
        <v>0</v>
      </c>
      <c r="E63" s="54">
        <v>5</v>
      </c>
      <c r="F63" s="54">
        <v>19</v>
      </c>
      <c r="G63" s="54">
        <v>127</v>
      </c>
      <c r="H63" s="54">
        <v>10</v>
      </c>
      <c r="I63" s="54">
        <v>15</v>
      </c>
      <c r="J63" s="54">
        <v>5</v>
      </c>
      <c r="K63" s="54">
        <v>7</v>
      </c>
      <c r="L63" s="135">
        <v>25</v>
      </c>
      <c r="M63" s="54">
        <v>0</v>
      </c>
      <c r="N63" s="158">
        <v>0</v>
      </c>
      <c r="O63" s="40">
        <v>213</v>
      </c>
    </row>
    <row r="64" spans="2:15" x14ac:dyDescent="0.25">
      <c r="B64" s="79">
        <v>462</v>
      </c>
      <c r="C64" s="135">
        <v>0</v>
      </c>
      <c r="D64" s="158">
        <v>0</v>
      </c>
      <c r="E64" s="54">
        <v>1</v>
      </c>
      <c r="F64" s="54">
        <v>1</v>
      </c>
      <c r="G64" s="54">
        <v>1</v>
      </c>
      <c r="H64" s="54">
        <v>5</v>
      </c>
      <c r="I64" s="54">
        <v>1</v>
      </c>
      <c r="J64" s="54">
        <v>1</v>
      </c>
      <c r="K64" s="54">
        <v>3</v>
      </c>
      <c r="L64" s="135">
        <v>3</v>
      </c>
      <c r="M64" s="54">
        <v>0</v>
      </c>
      <c r="N64" s="158">
        <v>0</v>
      </c>
      <c r="O64" s="40">
        <v>16</v>
      </c>
    </row>
    <row r="65" spans="2:15" x14ac:dyDescent="0.25">
      <c r="B65" s="79">
        <v>468</v>
      </c>
      <c r="C65" s="135">
        <v>0</v>
      </c>
      <c r="D65" s="158">
        <v>0</v>
      </c>
      <c r="E65" s="54">
        <v>0</v>
      </c>
      <c r="F65" s="54">
        <v>1</v>
      </c>
      <c r="G65" s="54">
        <v>1</v>
      </c>
      <c r="H65" s="54">
        <v>1</v>
      </c>
      <c r="I65" s="54">
        <v>0</v>
      </c>
      <c r="J65" s="54">
        <v>1</v>
      </c>
      <c r="K65" s="54">
        <v>1</v>
      </c>
      <c r="L65" s="135">
        <v>2</v>
      </c>
      <c r="M65" s="54">
        <v>0</v>
      </c>
      <c r="N65" s="158">
        <v>0</v>
      </c>
      <c r="O65" s="40">
        <v>7</v>
      </c>
    </row>
    <row r="66" spans="2:15" x14ac:dyDescent="0.25">
      <c r="B66" s="79">
        <v>473</v>
      </c>
      <c r="C66" s="135">
        <v>0</v>
      </c>
      <c r="D66" s="158">
        <v>0</v>
      </c>
      <c r="E66" s="54">
        <v>0</v>
      </c>
      <c r="F66" s="54">
        <v>50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135">
        <v>0</v>
      </c>
      <c r="M66" s="54">
        <v>0</v>
      </c>
      <c r="N66" s="158">
        <v>0</v>
      </c>
      <c r="O66" s="40">
        <v>50</v>
      </c>
    </row>
    <row r="67" spans="2:15" x14ac:dyDescent="0.25">
      <c r="B67" s="79">
        <v>476</v>
      </c>
      <c r="C67" s="135">
        <v>0</v>
      </c>
      <c r="D67" s="158">
        <v>0</v>
      </c>
      <c r="E67" s="54">
        <v>13</v>
      </c>
      <c r="F67" s="54">
        <v>21</v>
      </c>
      <c r="G67" s="54">
        <v>21</v>
      </c>
      <c r="H67" s="54">
        <v>33</v>
      </c>
      <c r="I67" s="54">
        <v>34</v>
      </c>
      <c r="J67" s="54">
        <v>18</v>
      </c>
      <c r="K67" s="54">
        <v>35</v>
      </c>
      <c r="L67" s="135">
        <v>16</v>
      </c>
      <c r="M67" s="54">
        <v>0</v>
      </c>
      <c r="N67" s="158">
        <v>0</v>
      </c>
      <c r="O67" s="40">
        <v>191</v>
      </c>
    </row>
    <row r="68" spans="2:15" x14ac:dyDescent="0.25">
      <c r="B68" s="79">
        <v>482</v>
      </c>
      <c r="C68" s="135">
        <v>0</v>
      </c>
      <c r="D68" s="158">
        <v>0</v>
      </c>
      <c r="E68" s="54">
        <v>0</v>
      </c>
      <c r="F68" s="54">
        <v>1</v>
      </c>
      <c r="G68" s="54">
        <v>2</v>
      </c>
      <c r="H68" s="54">
        <v>2</v>
      </c>
      <c r="I68" s="54">
        <v>1</v>
      </c>
      <c r="J68" s="54">
        <v>1</v>
      </c>
      <c r="K68" s="54">
        <v>1</v>
      </c>
      <c r="L68" s="135">
        <v>4</v>
      </c>
      <c r="M68" s="54">
        <v>0</v>
      </c>
      <c r="N68" s="158">
        <v>0</v>
      </c>
      <c r="O68" s="40">
        <v>12</v>
      </c>
    </row>
    <row r="69" spans="2:15" x14ac:dyDescent="0.25">
      <c r="B69" s="79">
        <v>519</v>
      </c>
      <c r="C69" s="135">
        <v>0</v>
      </c>
      <c r="D69" s="158">
        <v>0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135">
        <v>1</v>
      </c>
      <c r="M69" s="54">
        <v>0</v>
      </c>
      <c r="N69" s="158">
        <v>0</v>
      </c>
      <c r="O69" s="40">
        <v>1</v>
      </c>
    </row>
    <row r="70" spans="2:15" x14ac:dyDescent="0.25">
      <c r="B70" s="79">
        <v>520</v>
      </c>
      <c r="C70" s="135">
        <v>0</v>
      </c>
      <c r="D70" s="158">
        <v>0</v>
      </c>
      <c r="E70" s="54">
        <v>22</v>
      </c>
      <c r="F70" s="54">
        <v>6</v>
      </c>
      <c r="G70" s="54">
        <v>15</v>
      </c>
      <c r="H70" s="54">
        <v>5</v>
      </c>
      <c r="I70" s="54">
        <v>6</v>
      </c>
      <c r="J70" s="54">
        <v>11</v>
      </c>
      <c r="K70" s="54">
        <v>0</v>
      </c>
      <c r="L70" s="135">
        <v>5</v>
      </c>
      <c r="M70" s="54">
        <v>0</v>
      </c>
      <c r="N70" s="158">
        <v>0</v>
      </c>
      <c r="O70" s="40">
        <v>70</v>
      </c>
    </row>
    <row r="71" spans="2:15" x14ac:dyDescent="0.25">
      <c r="B71" s="79">
        <v>527</v>
      </c>
      <c r="C71" s="135">
        <v>0</v>
      </c>
      <c r="D71" s="158">
        <v>0</v>
      </c>
      <c r="E71" s="54">
        <v>0</v>
      </c>
      <c r="F71" s="54">
        <v>0</v>
      </c>
      <c r="G71" s="54">
        <v>0</v>
      </c>
      <c r="H71" s="54">
        <v>2</v>
      </c>
      <c r="I71" s="54">
        <v>0</v>
      </c>
      <c r="J71" s="54">
        <v>0</v>
      </c>
      <c r="K71" s="54">
        <v>4</v>
      </c>
      <c r="L71" s="135">
        <v>0</v>
      </c>
      <c r="M71" s="54">
        <v>0</v>
      </c>
      <c r="N71" s="158">
        <v>0</v>
      </c>
      <c r="O71" s="40">
        <v>6</v>
      </c>
    </row>
    <row r="72" spans="2:15" x14ac:dyDescent="0.25">
      <c r="B72" s="79">
        <v>534</v>
      </c>
      <c r="C72" s="135">
        <v>0</v>
      </c>
      <c r="D72" s="158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1</v>
      </c>
      <c r="K72" s="54">
        <v>0</v>
      </c>
      <c r="L72" s="135">
        <v>0</v>
      </c>
      <c r="M72" s="54">
        <v>0</v>
      </c>
      <c r="N72" s="158">
        <v>0</v>
      </c>
      <c r="O72" s="40">
        <v>1</v>
      </c>
    </row>
    <row r="73" spans="2:15" x14ac:dyDescent="0.25">
      <c r="B73" s="79">
        <v>537</v>
      </c>
      <c r="C73" s="135">
        <v>0</v>
      </c>
      <c r="D73" s="158">
        <v>0</v>
      </c>
      <c r="E73" s="54">
        <v>3</v>
      </c>
      <c r="F73" s="54">
        <v>8</v>
      </c>
      <c r="G73" s="54">
        <v>5</v>
      </c>
      <c r="H73" s="54">
        <v>6</v>
      </c>
      <c r="I73" s="54">
        <v>9</v>
      </c>
      <c r="J73" s="54">
        <v>6</v>
      </c>
      <c r="K73" s="54">
        <v>9</v>
      </c>
      <c r="L73" s="135">
        <v>4</v>
      </c>
      <c r="M73" s="54">
        <v>0</v>
      </c>
      <c r="N73" s="158">
        <v>0</v>
      </c>
      <c r="O73" s="40">
        <v>50</v>
      </c>
    </row>
    <row r="74" spans="2:15" x14ac:dyDescent="0.25">
      <c r="B74" s="79">
        <v>549</v>
      </c>
      <c r="C74" s="135">
        <v>0</v>
      </c>
      <c r="D74" s="158">
        <v>0</v>
      </c>
      <c r="E74" s="54">
        <v>0</v>
      </c>
      <c r="F74" s="54">
        <v>3</v>
      </c>
      <c r="G74" s="54">
        <v>2</v>
      </c>
      <c r="H74" s="54">
        <v>0</v>
      </c>
      <c r="I74" s="54">
        <v>2</v>
      </c>
      <c r="J74" s="54">
        <v>2</v>
      </c>
      <c r="K74" s="54">
        <v>2</v>
      </c>
      <c r="L74" s="135">
        <v>0</v>
      </c>
      <c r="M74" s="54">
        <v>0</v>
      </c>
      <c r="N74" s="158">
        <v>0</v>
      </c>
      <c r="O74" s="40">
        <v>11</v>
      </c>
    </row>
    <row r="75" spans="2:15" x14ac:dyDescent="0.25">
      <c r="B75" s="79">
        <v>551</v>
      </c>
      <c r="C75" s="135">
        <v>0</v>
      </c>
      <c r="D75" s="158">
        <v>0</v>
      </c>
      <c r="E75" s="54">
        <v>1</v>
      </c>
      <c r="F75" s="54">
        <v>30</v>
      </c>
      <c r="G75" s="54">
        <v>64</v>
      </c>
      <c r="H75" s="54">
        <v>3</v>
      </c>
      <c r="I75" s="54">
        <v>1</v>
      </c>
      <c r="J75" s="54">
        <v>6</v>
      </c>
      <c r="K75" s="54">
        <v>1</v>
      </c>
      <c r="L75" s="135">
        <v>0</v>
      </c>
      <c r="M75" s="54">
        <v>0</v>
      </c>
      <c r="N75" s="158">
        <v>0</v>
      </c>
      <c r="O75" s="40">
        <v>106</v>
      </c>
    </row>
    <row r="76" spans="2:15" x14ac:dyDescent="0.25">
      <c r="B76" s="79">
        <v>573</v>
      </c>
      <c r="C76" s="135">
        <v>0</v>
      </c>
      <c r="D76" s="158">
        <v>0</v>
      </c>
      <c r="E76" s="54">
        <v>0</v>
      </c>
      <c r="F76" s="54">
        <v>10</v>
      </c>
      <c r="G76" s="54">
        <v>0</v>
      </c>
      <c r="H76" s="54">
        <v>0</v>
      </c>
      <c r="I76" s="54">
        <v>0</v>
      </c>
      <c r="J76" s="54">
        <v>0</v>
      </c>
      <c r="K76" s="54">
        <v>0</v>
      </c>
      <c r="L76" s="135">
        <v>0</v>
      </c>
      <c r="M76" s="54">
        <v>0</v>
      </c>
      <c r="N76" s="158">
        <v>0</v>
      </c>
      <c r="O76" s="40">
        <v>10</v>
      </c>
    </row>
    <row r="77" spans="2:15" x14ac:dyDescent="0.25">
      <c r="B77" s="79">
        <v>577</v>
      </c>
      <c r="C77" s="135">
        <v>0</v>
      </c>
      <c r="D77" s="158">
        <v>0</v>
      </c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135">
        <v>0</v>
      </c>
      <c r="M77" s="54">
        <v>0</v>
      </c>
      <c r="N77" s="158">
        <v>0</v>
      </c>
      <c r="O77" s="40">
        <v>0</v>
      </c>
    </row>
    <row r="78" spans="2:15" x14ac:dyDescent="0.25">
      <c r="B78" s="79">
        <v>579</v>
      </c>
      <c r="C78" s="135">
        <v>0</v>
      </c>
      <c r="D78" s="158">
        <v>0</v>
      </c>
      <c r="E78" s="54">
        <v>0</v>
      </c>
      <c r="F78" s="54">
        <v>50</v>
      </c>
      <c r="G78" s="54">
        <v>57</v>
      </c>
      <c r="H78" s="54">
        <v>0</v>
      </c>
      <c r="I78" s="54">
        <v>100</v>
      </c>
      <c r="J78" s="54">
        <v>0</v>
      </c>
      <c r="K78" s="54">
        <v>0</v>
      </c>
      <c r="L78" s="135">
        <v>100</v>
      </c>
      <c r="M78" s="54">
        <v>0</v>
      </c>
      <c r="N78" s="158">
        <v>0</v>
      </c>
      <c r="O78" s="40">
        <v>307</v>
      </c>
    </row>
    <row r="79" spans="2:15" x14ac:dyDescent="0.25">
      <c r="B79" s="79">
        <v>580</v>
      </c>
      <c r="C79" s="135">
        <v>0</v>
      </c>
      <c r="D79" s="158">
        <v>0</v>
      </c>
      <c r="E79" s="54">
        <v>50</v>
      </c>
      <c r="F79" s="54">
        <v>67</v>
      </c>
      <c r="G79" s="54">
        <v>100</v>
      </c>
      <c r="H79" s="54">
        <v>0</v>
      </c>
      <c r="I79" s="54">
        <v>100</v>
      </c>
      <c r="J79" s="54">
        <v>50</v>
      </c>
      <c r="K79" s="54">
        <v>50</v>
      </c>
      <c r="L79" s="135">
        <v>200</v>
      </c>
      <c r="M79" s="54">
        <v>0</v>
      </c>
      <c r="N79" s="158">
        <v>0</v>
      </c>
      <c r="O79" s="40">
        <v>617</v>
      </c>
    </row>
    <row r="80" spans="2:15" x14ac:dyDescent="0.25">
      <c r="B80" s="79">
        <v>588</v>
      </c>
      <c r="C80" s="135">
        <v>0</v>
      </c>
      <c r="D80" s="158">
        <v>0</v>
      </c>
      <c r="E80" s="54">
        <v>1</v>
      </c>
      <c r="F80" s="54">
        <v>0</v>
      </c>
      <c r="G80" s="54">
        <v>1</v>
      </c>
      <c r="H80" s="54">
        <v>9</v>
      </c>
      <c r="I80" s="54">
        <v>3</v>
      </c>
      <c r="J80" s="54">
        <v>1</v>
      </c>
      <c r="K80" s="54">
        <v>7</v>
      </c>
      <c r="L80" s="135">
        <v>4</v>
      </c>
      <c r="M80" s="54">
        <v>0</v>
      </c>
      <c r="N80" s="158">
        <v>0</v>
      </c>
      <c r="O80" s="40">
        <v>26</v>
      </c>
    </row>
    <row r="81" spans="2:15" x14ac:dyDescent="0.25">
      <c r="B81" s="79">
        <v>608</v>
      </c>
      <c r="C81" s="135">
        <v>0</v>
      </c>
      <c r="D81" s="158">
        <v>0</v>
      </c>
      <c r="E81" s="54">
        <v>11</v>
      </c>
      <c r="F81" s="54">
        <v>25</v>
      </c>
      <c r="G81" s="54">
        <v>27</v>
      </c>
      <c r="H81" s="54">
        <v>43</v>
      </c>
      <c r="I81" s="54">
        <v>22</v>
      </c>
      <c r="J81" s="54">
        <v>26</v>
      </c>
      <c r="K81" s="54">
        <v>17</v>
      </c>
      <c r="L81" s="135">
        <v>13</v>
      </c>
      <c r="M81" s="54">
        <v>0</v>
      </c>
      <c r="N81" s="158">
        <v>0</v>
      </c>
      <c r="O81" s="40">
        <v>184</v>
      </c>
    </row>
    <row r="82" spans="2:15" x14ac:dyDescent="0.25">
      <c r="B82" s="79">
        <v>609</v>
      </c>
      <c r="C82" s="135">
        <v>0</v>
      </c>
      <c r="D82" s="158">
        <v>0</v>
      </c>
      <c r="E82" s="54">
        <v>11</v>
      </c>
      <c r="F82" s="54">
        <v>24</v>
      </c>
      <c r="G82" s="54">
        <v>26</v>
      </c>
      <c r="H82" s="54">
        <v>34</v>
      </c>
      <c r="I82" s="54">
        <v>29</v>
      </c>
      <c r="J82" s="54">
        <v>18</v>
      </c>
      <c r="K82" s="54">
        <v>18</v>
      </c>
      <c r="L82" s="135">
        <v>10</v>
      </c>
      <c r="M82" s="54">
        <v>0</v>
      </c>
      <c r="N82" s="158">
        <v>0</v>
      </c>
      <c r="O82" s="40">
        <v>170</v>
      </c>
    </row>
    <row r="83" spans="2:15" x14ac:dyDescent="0.25">
      <c r="B83" s="79">
        <v>610</v>
      </c>
      <c r="C83" s="135">
        <v>0</v>
      </c>
      <c r="D83" s="158">
        <v>0</v>
      </c>
      <c r="E83" s="54">
        <v>5</v>
      </c>
      <c r="F83" s="54">
        <v>18</v>
      </c>
      <c r="G83" s="54">
        <v>17</v>
      </c>
      <c r="H83" s="54">
        <v>22</v>
      </c>
      <c r="I83" s="54">
        <v>28</v>
      </c>
      <c r="J83" s="54">
        <v>13</v>
      </c>
      <c r="K83" s="54">
        <v>14</v>
      </c>
      <c r="L83" s="135">
        <v>13</v>
      </c>
      <c r="M83" s="54">
        <v>0</v>
      </c>
      <c r="N83" s="158">
        <v>0</v>
      </c>
      <c r="O83" s="40">
        <v>130</v>
      </c>
    </row>
    <row r="84" spans="2:15" x14ac:dyDescent="0.25">
      <c r="B84" s="79">
        <v>611</v>
      </c>
      <c r="C84" s="135">
        <v>0</v>
      </c>
      <c r="D84" s="158">
        <v>0</v>
      </c>
      <c r="E84" s="54">
        <v>10</v>
      </c>
      <c r="F84" s="54">
        <v>18</v>
      </c>
      <c r="G84" s="54">
        <v>15</v>
      </c>
      <c r="H84" s="54">
        <v>25</v>
      </c>
      <c r="I84" s="54">
        <v>26</v>
      </c>
      <c r="J84" s="54">
        <v>13</v>
      </c>
      <c r="K84" s="54">
        <v>13</v>
      </c>
      <c r="L84" s="135">
        <v>8</v>
      </c>
      <c r="M84" s="54">
        <v>0</v>
      </c>
      <c r="N84" s="158">
        <v>0</v>
      </c>
      <c r="O84" s="40">
        <v>128</v>
      </c>
    </row>
    <row r="85" spans="2:15" x14ac:dyDescent="0.25">
      <c r="B85" s="79">
        <v>615</v>
      </c>
      <c r="C85" s="135">
        <v>0</v>
      </c>
      <c r="D85" s="158">
        <v>0</v>
      </c>
      <c r="E85" s="54">
        <v>0</v>
      </c>
      <c r="F85" s="54">
        <v>3</v>
      </c>
      <c r="G85" s="54">
        <v>3</v>
      </c>
      <c r="H85" s="54">
        <v>1</v>
      </c>
      <c r="I85" s="54">
        <v>3</v>
      </c>
      <c r="J85" s="54">
        <v>1</v>
      </c>
      <c r="K85" s="54">
        <v>1</v>
      </c>
      <c r="L85" s="135">
        <v>2</v>
      </c>
      <c r="M85" s="54">
        <v>0</v>
      </c>
      <c r="N85" s="158">
        <v>0</v>
      </c>
      <c r="O85" s="40">
        <v>14</v>
      </c>
    </row>
    <row r="86" spans="2:15" x14ac:dyDescent="0.25">
      <c r="B86" s="79">
        <v>616</v>
      </c>
      <c r="C86" s="135">
        <v>0</v>
      </c>
      <c r="D86" s="158">
        <v>0</v>
      </c>
      <c r="E86" s="54">
        <v>0</v>
      </c>
      <c r="F86" s="54">
        <v>3</v>
      </c>
      <c r="G86" s="54">
        <v>6</v>
      </c>
      <c r="H86" s="54">
        <v>0</v>
      </c>
      <c r="I86" s="54">
        <v>2</v>
      </c>
      <c r="J86" s="54">
        <v>5</v>
      </c>
      <c r="K86" s="54">
        <v>2</v>
      </c>
      <c r="L86" s="135">
        <v>0</v>
      </c>
      <c r="M86" s="54">
        <v>0</v>
      </c>
      <c r="N86" s="158">
        <v>0</v>
      </c>
      <c r="O86" s="40">
        <v>18</v>
      </c>
    </row>
    <row r="87" spans="2:15" x14ac:dyDescent="0.25">
      <c r="B87" s="79">
        <v>625</v>
      </c>
      <c r="C87" s="135">
        <v>0</v>
      </c>
      <c r="D87" s="158">
        <v>0</v>
      </c>
      <c r="E87" s="54">
        <v>1</v>
      </c>
      <c r="F87" s="54">
        <v>10</v>
      </c>
      <c r="G87" s="54">
        <v>1</v>
      </c>
      <c r="H87" s="54">
        <v>3</v>
      </c>
      <c r="I87" s="54">
        <v>3</v>
      </c>
      <c r="J87" s="54">
        <v>3</v>
      </c>
      <c r="K87" s="54">
        <v>2</v>
      </c>
      <c r="L87" s="135">
        <v>4</v>
      </c>
      <c r="M87" s="54">
        <v>0</v>
      </c>
      <c r="N87" s="158">
        <v>0</v>
      </c>
      <c r="O87" s="40">
        <v>27</v>
      </c>
    </row>
    <row r="88" spans="2:15" x14ac:dyDescent="0.25">
      <c r="B88" s="79">
        <v>643</v>
      </c>
      <c r="C88" s="135">
        <v>0</v>
      </c>
      <c r="D88" s="158">
        <v>0</v>
      </c>
      <c r="E88" s="54">
        <v>0</v>
      </c>
      <c r="F88" s="54">
        <v>6</v>
      </c>
      <c r="G88" s="54">
        <v>3</v>
      </c>
      <c r="H88" s="54">
        <v>4</v>
      </c>
      <c r="I88" s="54">
        <v>4</v>
      </c>
      <c r="J88" s="54">
        <v>6</v>
      </c>
      <c r="K88" s="54">
        <v>3</v>
      </c>
      <c r="L88" s="135">
        <v>56</v>
      </c>
      <c r="M88" s="54">
        <v>0</v>
      </c>
      <c r="N88" s="158">
        <v>0</v>
      </c>
      <c r="O88" s="40">
        <v>82</v>
      </c>
    </row>
    <row r="89" spans="2:15" x14ac:dyDescent="0.25">
      <c r="B89" s="79">
        <v>644</v>
      </c>
      <c r="C89" s="135">
        <v>0</v>
      </c>
      <c r="D89" s="158">
        <v>0</v>
      </c>
      <c r="E89" s="54">
        <v>0</v>
      </c>
      <c r="F89" s="54">
        <v>5</v>
      </c>
      <c r="G89" s="54">
        <v>4</v>
      </c>
      <c r="H89" s="54">
        <v>6</v>
      </c>
      <c r="I89" s="54">
        <v>9</v>
      </c>
      <c r="J89" s="54">
        <v>0</v>
      </c>
      <c r="K89" s="54">
        <v>0</v>
      </c>
      <c r="L89" s="135">
        <v>0</v>
      </c>
      <c r="M89" s="54">
        <v>0</v>
      </c>
      <c r="N89" s="158">
        <v>0</v>
      </c>
      <c r="O89" s="40">
        <v>24</v>
      </c>
    </row>
    <row r="90" spans="2:15" x14ac:dyDescent="0.25">
      <c r="B90" s="79">
        <v>645</v>
      </c>
      <c r="C90" s="135">
        <v>0</v>
      </c>
      <c r="D90" s="158">
        <v>0</v>
      </c>
      <c r="E90" s="54">
        <v>0</v>
      </c>
      <c r="F90" s="54">
        <v>0</v>
      </c>
      <c r="G90" s="54">
        <v>0</v>
      </c>
      <c r="H90" s="54">
        <v>0</v>
      </c>
      <c r="I90" s="54">
        <v>0</v>
      </c>
      <c r="J90" s="54">
        <v>0</v>
      </c>
      <c r="K90" s="54">
        <v>0</v>
      </c>
      <c r="L90" s="135">
        <v>0</v>
      </c>
      <c r="M90" s="54">
        <v>0</v>
      </c>
      <c r="N90" s="158">
        <v>0</v>
      </c>
      <c r="O90" s="40">
        <v>0</v>
      </c>
    </row>
    <row r="91" spans="2:15" x14ac:dyDescent="0.25">
      <c r="B91" s="79">
        <v>658</v>
      </c>
      <c r="C91" s="135">
        <v>0</v>
      </c>
      <c r="D91" s="158">
        <v>0</v>
      </c>
      <c r="E91" s="54">
        <v>16</v>
      </c>
      <c r="F91" s="54">
        <v>19</v>
      </c>
      <c r="G91" s="54">
        <v>34</v>
      </c>
      <c r="H91" s="54">
        <v>14</v>
      </c>
      <c r="I91" s="54">
        <v>16</v>
      </c>
      <c r="J91" s="54">
        <v>28</v>
      </c>
      <c r="K91" s="54">
        <v>0</v>
      </c>
      <c r="L91" s="135">
        <v>0</v>
      </c>
      <c r="M91" s="54">
        <v>0</v>
      </c>
      <c r="N91" s="158">
        <v>0</v>
      </c>
      <c r="O91" s="40">
        <v>127</v>
      </c>
    </row>
    <row r="92" spans="2:15" x14ac:dyDescent="0.25">
      <c r="B92" s="79">
        <v>676</v>
      </c>
      <c r="C92" s="135">
        <v>0</v>
      </c>
      <c r="D92" s="158">
        <v>0</v>
      </c>
      <c r="E92" s="54">
        <v>5</v>
      </c>
      <c r="F92" s="54">
        <v>2</v>
      </c>
      <c r="G92" s="54">
        <v>0</v>
      </c>
      <c r="H92" s="54">
        <v>4</v>
      </c>
      <c r="I92" s="54">
        <v>5</v>
      </c>
      <c r="J92" s="54">
        <v>0</v>
      </c>
      <c r="K92" s="54">
        <v>4</v>
      </c>
      <c r="L92" s="135">
        <v>0</v>
      </c>
      <c r="M92" s="54">
        <v>0</v>
      </c>
      <c r="N92" s="158">
        <v>0</v>
      </c>
      <c r="O92" s="40">
        <v>20</v>
      </c>
    </row>
    <row r="93" spans="2:15" x14ac:dyDescent="0.25">
      <c r="B93" s="79">
        <v>678</v>
      </c>
      <c r="C93" s="135">
        <v>0</v>
      </c>
      <c r="D93" s="158">
        <v>0</v>
      </c>
      <c r="E93" s="54">
        <v>5</v>
      </c>
      <c r="F93" s="54">
        <v>2</v>
      </c>
      <c r="G93" s="54">
        <v>0</v>
      </c>
      <c r="H93" s="54">
        <v>3</v>
      </c>
      <c r="I93" s="54">
        <v>5</v>
      </c>
      <c r="J93" s="54">
        <v>0</v>
      </c>
      <c r="K93" s="54">
        <v>5</v>
      </c>
      <c r="L93" s="135">
        <v>0</v>
      </c>
      <c r="M93" s="54">
        <v>0</v>
      </c>
      <c r="N93" s="158">
        <v>0</v>
      </c>
      <c r="O93" s="40">
        <v>20</v>
      </c>
    </row>
    <row r="94" spans="2:15" x14ac:dyDescent="0.25">
      <c r="B94" s="79">
        <v>680</v>
      </c>
      <c r="C94" s="135">
        <v>0</v>
      </c>
      <c r="D94" s="158">
        <v>0</v>
      </c>
      <c r="E94" s="54">
        <v>5</v>
      </c>
      <c r="F94" s="54">
        <v>2</v>
      </c>
      <c r="G94" s="54">
        <v>0</v>
      </c>
      <c r="H94" s="54">
        <v>1</v>
      </c>
      <c r="I94" s="54">
        <v>7</v>
      </c>
      <c r="J94" s="54">
        <v>0</v>
      </c>
      <c r="K94" s="54">
        <v>6</v>
      </c>
      <c r="L94" s="135">
        <v>0</v>
      </c>
      <c r="M94" s="54">
        <v>0</v>
      </c>
      <c r="N94" s="158">
        <v>0</v>
      </c>
      <c r="O94" s="40">
        <v>21</v>
      </c>
    </row>
    <row r="95" spans="2:15" x14ac:dyDescent="0.25">
      <c r="B95" s="79">
        <v>681</v>
      </c>
      <c r="C95" s="135">
        <v>0</v>
      </c>
      <c r="D95" s="158">
        <v>0</v>
      </c>
      <c r="E95" s="54">
        <v>5</v>
      </c>
      <c r="F95" s="54">
        <v>2</v>
      </c>
      <c r="G95" s="54">
        <v>0</v>
      </c>
      <c r="H95" s="54">
        <v>5</v>
      </c>
      <c r="I95" s="54">
        <v>6</v>
      </c>
      <c r="J95" s="54">
        <v>0</v>
      </c>
      <c r="K95" s="54">
        <v>5</v>
      </c>
      <c r="L95" s="135">
        <v>4</v>
      </c>
      <c r="M95" s="54">
        <v>0</v>
      </c>
      <c r="N95" s="158">
        <v>0</v>
      </c>
      <c r="O95" s="40">
        <v>27</v>
      </c>
    </row>
    <row r="96" spans="2:15" x14ac:dyDescent="0.25">
      <c r="B96" s="79">
        <v>693</v>
      </c>
      <c r="C96" s="135">
        <v>0</v>
      </c>
      <c r="D96" s="158">
        <v>0</v>
      </c>
      <c r="E96" s="54">
        <v>8</v>
      </c>
      <c r="F96" s="54">
        <v>2</v>
      </c>
      <c r="G96" s="54">
        <v>2</v>
      </c>
      <c r="H96" s="54">
        <v>5</v>
      </c>
      <c r="I96" s="54">
        <v>5</v>
      </c>
      <c r="J96" s="54">
        <v>0</v>
      </c>
      <c r="K96" s="54">
        <v>9</v>
      </c>
      <c r="L96" s="135">
        <v>0</v>
      </c>
      <c r="M96" s="54">
        <v>0</v>
      </c>
      <c r="N96" s="158">
        <v>0</v>
      </c>
      <c r="O96" s="40">
        <v>31</v>
      </c>
    </row>
    <row r="97" spans="2:15" x14ac:dyDescent="0.25">
      <c r="B97" s="79">
        <v>700</v>
      </c>
      <c r="C97" s="135">
        <v>0</v>
      </c>
      <c r="D97" s="158">
        <v>0</v>
      </c>
      <c r="E97" s="54">
        <v>4</v>
      </c>
      <c r="F97" s="54">
        <v>9</v>
      </c>
      <c r="G97" s="54">
        <v>3</v>
      </c>
      <c r="H97" s="54">
        <v>10</v>
      </c>
      <c r="I97" s="54">
        <v>0</v>
      </c>
      <c r="J97" s="54">
        <v>3</v>
      </c>
      <c r="K97" s="54">
        <v>7</v>
      </c>
      <c r="L97" s="135">
        <v>11</v>
      </c>
      <c r="M97" s="54">
        <v>0</v>
      </c>
      <c r="N97" s="158">
        <v>0</v>
      </c>
      <c r="O97" s="40">
        <v>47</v>
      </c>
    </row>
    <row r="98" spans="2:15" x14ac:dyDescent="0.25">
      <c r="B98" s="79">
        <v>705</v>
      </c>
      <c r="C98" s="135">
        <v>0</v>
      </c>
      <c r="D98" s="158">
        <v>0</v>
      </c>
      <c r="E98" s="54">
        <v>5</v>
      </c>
      <c r="F98" s="54">
        <v>2</v>
      </c>
      <c r="G98" s="54">
        <v>3</v>
      </c>
      <c r="H98" s="54">
        <v>8</v>
      </c>
      <c r="I98" s="54">
        <v>9</v>
      </c>
      <c r="J98" s="54">
        <v>0</v>
      </c>
      <c r="K98" s="54">
        <v>5</v>
      </c>
      <c r="L98" s="135">
        <v>2</v>
      </c>
      <c r="M98" s="54">
        <v>0</v>
      </c>
      <c r="N98" s="158">
        <v>0</v>
      </c>
      <c r="O98" s="40">
        <v>34</v>
      </c>
    </row>
    <row r="99" spans="2:15" x14ac:dyDescent="0.25">
      <c r="B99" s="79">
        <v>715</v>
      </c>
      <c r="C99" s="135">
        <v>0</v>
      </c>
      <c r="D99" s="158">
        <v>0</v>
      </c>
      <c r="E99" s="54">
        <v>1</v>
      </c>
      <c r="F99" s="54">
        <v>2</v>
      </c>
      <c r="G99" s="54">
        <v>3</v>
      </c>
      <c r="H99" s="54">
        <v>0</v>
      </c>
      <c r="I99" s="54">
        <v>0</v>
      </c>
      <c r="J99" s="54">
        <v>1</v>
      </c>
      <c r="K99" s="54">
        <v>4</v>
      </c>
      <c r="L99" s="135">
        <v>0</v>
      </c>
      <c r="M99" s="54">
        <v>0</v>
      </c>
      <c r="N99" s="158">
        <v>0</v>
      </c>
      <c r="O99" s="40">
        <v>11</v>
      </c>
    </row>
    <row r="100" spans="2:15" x14ac:dyDescent="0.25">
      <c r="B100" s="79">
        <v>716</v>
      </c>
      <c r="C100" s="135">
        <v>0</v>
      </c>
      <c r="D100" s="158">
        <v>0</v>
      </c>
      <c r="E100" s="54">
        <v>0</v>
      </c>
      <c r="F100" s="54">
        <v>0</v>
      </c>
      <c r="G100" s="54">
        <v>3</v>
      </c>
      <c r="H100" s="54">
        <v>0</v>
      </c>
      <c r="I100" s="54">
        <v>0</v>
      </c>
      <c r="J100" s="54">
        <v>0</v>
      </c>
      <c r="K100" s="54">
        <v>0</v>
      </c>
      <c r="L100" s="135">
        <v>0</v>
      </c>
      <c r="M100" s="54">
        <v>0</v>
      </c>
      <c r="N100" s="158">
        <v>0</v>
      </c>
      <c r="O100" s="40">
        <v>3</v>
      </c>
    </row>
    <row r="101" spans="2:15" x14ac:dyDescent="0.25">
      <c r="B101" s="79">
        <v>717</v>
      </c>
      <c r="C101" s="135">
        <v>0</v>
      </c>
      <c r="D101" s="158">
        <v>0</v>
      </c>
      <c r="E101" s="54">
        <v>0</v>
      </c>
      <c r="F101" s="54">
        <v>1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135">
        <v>0</v>
      </c>
      <c r="M101" s="54">
        <v>0</v>
      </c>
      <c r="N101" s="158">
        <v>0</v>
      </c>
      <c r="O101" s="40">
        <v>1</v>
      </c>
    </row>
    <row r="102" spans="2:15" x14ac:dyDescent="0.25">
      <c r="B102" s="79">
        <v>724</v>
      </c>
      <c r="C102" s="135">
        <v>0</v>
      </c>
      <c r="D102" s="158">
        <v>0</v>
      </c>
      <c r="E102" s="54">
        <v>0</v>
      </c>
      <c r="F102" s="54">
        <v>0</v>
      </c>
      <c r="G102" s="54">
        <v>0</v>
      </c>
      <c r="H102" s="54">
        <v>200</v>
      </c>
      <c r="I102" s="54">
        <v>0</v>
      </c>
      <c r="J102" s="54">
        <v>0</v>
      </c>
      <c r="K102" s="54">
        <v>0</v>
      </c>
      <c r="L102" s="135">
        <v>0</v>
      </c>
      <c r="M102" s="54">
        <v>0</v>
      </c>
      <c r="N102" s="158">
        <v>0</v>
      </c>
      <c r="O102" s="40">
        <v>200</v>
      </c>
    </row>
    <row r="103" spans="2:15" x14ac:dyDescent="0.25">
      <c r="B103" s="79">
        <v>726</v>
      </c>
      <c r="C103" s="135">
        <v>0</v>
      </c>
      <c r="D103" s="158">
        <v>0</v>
      </c>
      <c r="E103" s="54">
        <v>1</v>
      </c>
      <c r="F103" s="54">
        <v>5</v>
      </c>
      <c r="G103" s="54">
        <v>3</v>
      </c>
      <c r="H103" s="54">
        <v>5</v>
      </c>
      <c r="I103" s="54">
        <v>6</v>
      </c>
      <c r="J103" s="54">
        <v>4</v>
      </c>
      <c r="K103" s="54">
        <v>4</v>
      </c>
      <c r="L103" s="135">
        <v>9</v>
      </c>
      <c r="M103" s="54">
        <v>0</v>
      </c>
      <c r="N103" s="158">
        <v>0</v>
      </c>
      <c r="O103" s="40">
        <v>37</v>
      </c>
    </row>
    <row r="104" spans="2:15" x14ac:dyDescent="0.25">
      <c r="B104" s="79">
        <v>727</v>
      </c>
      <c r="C104" s="135">
        <v>0</v>
      </c>
      <c r="D104" s="158">
        <v>0</v>
      </c>
      <c r="E104" s="54">
        <v>20</v>
      </c>
      <c r="F104" s="54">
        <v>24</v>
      </c>
      <c r="G104" s="54">
        <v>72</v>
      </c>
      <c r="H104" s="54">
        <v>6</v>
      </c>
      <c r="I104" s="54">
        <v>2</v>
      </c>
      <c r="J104" s="54">
        <v>2</v>
      </c>
      <c r="K104" s="54">
        <v>2</v>
      </c>
      <c r="L104" s="135">
        <v>1</v>
      </c>
      <c r="M104" s="54">
        <v>0</v>
      </c>
      <c r="N104" s="158">
        <v>0</v>
      </c>
      <c r="O104" s="40">
        <v>129</v>
      </c>
    </row>
    <row r="105" spans="2:15" x14ac:dyDescent="0.25">
      <c r="B105" s="79">
        <v>728</v>
      </c>
      <c r="C105" s="135">
        <v>0</v>
      </c>
      <c r="D105" s="158">
        <v>0</v>
      </c>
      <c r="E105" s="54">
        <v>20</v>
      </c>
      <c r="F105" s="54">
        <v>82</v>
      </c>
      <c r="G105" s="54">
        <v>126</v>
      </c>
      <c r="H105" s="54">
        <v>12</v>
      </c>
      <c r="I105" s="54">
        <v>8</v>
      </c>
      <c r="J105" s="54">
        <v>6</v>
      </c>
      <c r="K105" s="54">
        <v>8</v>
      </c>
      <c r="L105" s="135">
        <v>4</v>
      </c>
      <c r="M105" s="54">
        <v>0</v>
      </c>
      <c r="N105" s="158">
        <v>0</v>
      </c>
      <c r="O105" s="40">
        <v>266</v>
      </c>
    </row>
    <row r="106" spans="2:15" x14ac:dyDescent="0.25">
      <c r="B106" s="79">
        <v>730</v>
      </c>
      <c r="C106" s="135">
        <v>0</v>
      </c>
      <c r="D106" s="158">
        <v>0</v>
      </c>
      <c r="E106" s="54">
        <v>0</v>
      </c>
      <c r="F106" s="54">
        <v>0</v>
      </c>
      <c r="G106" s="54">
        <v>0</v>
      </c>
      <c r="H106" s="54">
        <v>0</v>
      </c>
      <c r="I106" s="54">
        <v>0</v>
      </c>
      <c r="J106" s="54">
        <v>1</v>
      </c>
      <c r="K106" s="54">
        <v>0</v>
      </c>
      <c r="L106" s="135">
        <v>0</v>
      </c>
      <c r="M106" s="54">
        <v>0</v>
      </c>
      <c r="N106" s="158">
        <v>0</v>
      </c>
      <c r="O106" s="40">
        <v>1</v>
      </c>
    </row>
    <row r="107" spans="2:15" x14ac:dyDescent="0.25">
      <c r="B107" s="79">
        <v>741</v>
      </c>
      <c r="C107" s="135">
        <v>0</v>
      </c>
      <c r="D107" s="158">
        <v>0</v>
      </c>
      <c r="E107" s="54">
        <v>2</v>
      </c>
      <c r="F107" s="54">
        <v>1</v>
      </c>
      <c r="G107" s="54">
        <v>1</v>
      </c>
      <c r="H107" s="54">
        <v>2</v>
      </c>
      <c r="I107" s="54">
        <v>2</v>
      </c>
      <c r="J107" s="54">
        <v>2</v>
      </c>
      <c r="K107" s="54">
        <v>3</v>
      </c>
      <c r="L107" s="135">
        <v>1</v>
      </c>
      <c r="M107" s="54">
        <v>0</v>
      </c>
      <c r="N107" s="158">
        <v>0</v>
      </c>
      <c r="O107" s="40">
        <v>14</v>
      </c>
    </row>
    <row r="108" spans="2:15" x14ac:dyDescent="0.25">
      <c r="B108" s="79">
        <v>744</v>
      </c>
      <c r="C108" s="135">
        <v>0</v>
      </c>
      <c r="D108" s="158">
        <v>0</v>
      </c>
      <c r="E108" s="54">
        <v>0</v>
      </c>
      <c r="F108" s="54">
        <v>0</v>
      </c>
      <c r="G108" s="54">
        <v>0</v>
      </c>
      <c r="H108" s="54">
        <v>0</v>
      </c>
      <c r="I108" s="54">
        <v>0</v>
      </c>
      <c r="J108" s="54">
        <v>600</v>
      </c>
      <c r="K108" s="54">
        <v>0</v>
      </c>
      <c r="L108" s="135">
        <v>0</v>
      </c>
      <c r="M108" s="54">
        <v>0</v>
      </c>
      <c r="N108" s="158">
        <v>0</v>
      </c>
      <c r="O108" s="40">
        <v>600</v>
      </c>
    </row>
    <row r="109" spans="2:15" x14ac:dyDescent="0.25">
      <c r="B109" s="79">
        <v>762</v>
      </c>
      <c r="C109" s="135">
        <v>0</v>
      </c>
      <c r="D109" s="158">
        <v>0</v>
      </c>
      <c r="E109" s="54">
        <v>0</v>
      </c>
      <c r="F109" s="54">
        <v>3</v>
      </c>
      <c r="G109" s="54">
        <v>0</v>
      </c>
      <c r="H109" s="54">
        <v>9</v>
      </c>
      <c r="I109" s="54">
        <v>0</v>
      </c>
      <c r="J109" s="54">
        <v>0</v>
      </c>
      <c r="K109" s="54">
        <v>0</v>
      </c>
      <c r="L109" s="135">
        <v>0</v>
      </c>
      <c r="M109" s="54">
        <v>0</v>
      </c>
      <c r="N109" s="158">
        <v>0</v>
      </c>
      <c r="O109" s="40">
        <v>12</v>
      </c>
    </row>
    <row r="110" spans="2:15" x14ac:dyDescent="0.25">
      <c r="B110" s="79">
        <v>765</v>
      </c>
      <c r="C110" s="135">
        <v>0</v>
      </c>
      <c r="D110" s="158">
        <v>0</v>
      </c>
      <c r="E110" s="54">
        <v>4</v>
      </c>
      <c r="F110" s="54">
        <v>8</v>
      </c>
      <c r="G110" s="54">
        <v>6</v>
      </c>
      <c r="H110" s="54">
        <v>5</v>
      </c>
      <c r="I110" s="54">
        <v>5</v>
      </c>
      <c r="J110" s="54">
        <v>5</v>
      </c>
      <c r="K110" s="54">
        <v>7</v>
      </c>
      <c r="L110" s="135">
        <v>7</v>
      </c>
      <c r="M110" s="54">
        <v>0</v>
      </c>
      <c r="N110" s="158">
        <v>0</v>
      </c>
      <c r="O110" s="40">
        <v>47</v>
      </c>
    </row>
    <row r="111" spans="2:15" x14ac:dyDescent="0.25">
      <c r="B111" s="79">
        <v>766</v>
      </c>
      <c r="C111" s="135">
        <v>0</v>
      </c>
      <c r="D111" s="158">
        <v>0</v>
      </c>
      <c r="E111" s="54">
        <v>2</v>
      </c>
      <c r="F111" s="54">
        <v>4</v>
      </c>
      <c r="G111" s="54">
        <v>0</v>
      </c>
      <c r="H111" s="54">
        <v>2</v>
      </c>
      <c r="I111" s="54">
        <v>3</v>
      </c>
      <c r="J111" s="54">
        <v>2</v>
      </c>
      <c r="K111" s="54">
        <v>1</v>
      </c>
      <c r="L111" s="135">
        <v>1</v>
      </c>
      <c r="M111" s="54">
        <v>0</v>
      </c>
      <c r="N111" s="158">
        <v>0</v>
      </c>
      <c r="O111" s="40">
        <v>15</v>
      </c>
    </row>
    <row r="112" spans="2:15" x14ac:dyDescent="0.25">
      <c r="B112" s="79">
        <v>767</v>
      </c>
      <c r="C112" s="135">
        <v>0</v>
      </c>
      <c r="D112" s="158">
        <v>0</v>
      </c>
      <c r="E112" s="54">
        <v>1</v>
      </c>
      <c r="F112" s="54">
        <v>5</v>
      </c>
      <c r="G112" s="54">
        <v>1</v>
      </c>
      <c r="H112" s="54">
        <v>1</v>
      </c>
      <c r="I112" s="54">
        <v>3</v>
      </c>
      <c r="J112" s="54">
        <v>2</v>
      </c>
      <c r="K112" s="54">
        <v>0</v>
      </c>
      <c r="L112" s="135">
        <v>2</v>
      </c>
      <c r="M112" s="54">
        <v>0</v>
      </c>
      <c r="N112" s="158">
        <v>0</v>
      </c>
      <c r="O112" s="40">
        <v>15</v>
      </c>
    </row>
    <row r="113" spans="2:15" x14ac:dyDescent="0.25">
      <c r="B113" s="79">
        <v>768</v>
      </c>
      <c r="C113" s="135">
        <v>0</v>
      </c>
      <c r="D113" s="158">
        <v>0</v>
      </c>
      <c r="E113" s="54">
        <v>0</v>
      </c>
      <c r="F113" s="54">
        <v>2</v>
      </c>
      <c r="G113" s="54">
        <v>3</v>
      </c>
      <c r="H113" s="54">
        <v>2</v>
      </c>
      <c r="I113" s="54">
        <v>1</v>
      </c>
      <c r="J113" s="54">
        <v>1</v>
      </c>
      <c r="K113" s="54">
        <v>1</v>
      </c>
      <c r="L113" s="135">
        <v>2</v>
      </c>
      <c r="M113" s="54">
        <v>0</v>
      </c>
      <c r="N113" s="158">
        <v>0</v>
      </c>
      <c r="O113" s="40">
        <v>12</v>
      </c>
    </row>
    <row r="114" spans="2:15" x14ac:dyDescent="0.25">
      <c r="B114" s="79">
        <v>789</v>
      </c>
      <c r="C114" s="135">
        <v>0</v>
      </c>
      <c r="D114" s="158">
        <v>0</v>
      </c>
      <c r="E114" s="54">
        <v>0</v>
      </c>
      <c r="F114" s="54">
        <v>0</v>
      </c>
      <c r="G114" s="54">
        <v>1</v>
      </c>
      <c r="H114" s="54">
        <v>0</v>
      </c>
      <c r="I114" s="54">
        <v>0</v>
      </c>
      <c r="J114" s="54">
        <v>1</v>
      </c>
      <c r="K114" s="54">
        <v>2</v>
      </c>
      <c r="L114" s="135">
        <v>0</v>
      </c>
      <c r="M114" s="54">
        <v>0</v>
      </c>
      <c r="N114" s="158">
        <v>0</v>
      </c>
      <c r="O114" s="40">
        <v>4</v>
      </c>
    </row>
    <row r="115" spans="2:15" x14ac:dyDescent="0.25">
      <c r="B115" s="79">
        <v>790</v>
      </c>
      <c r="C115" s="135">
        <v>0</v>
      </c>
      <c r="D115" s="158">
        <v>0</v>
      </c>
      <c r="E115" s="54">
        <v>0</v>
      </c>
      <c r="F115" s="54">
        <v>0</v>
      </c>
      <c r="G115" s="54">
        <v>0</v>
      </c>
      <c r="H115" s="54">
        <v>3</v>
      </c>
      <c r="I115" s="54">
        <v>0</v>
      </c>
      <c r="J115" s="54">
        <v>0</v>
      </c>
      <c r="K115" s="54">
        <v>0</v>
      </c>
      <c r="L115" s="135">
        <v>0</v>
      </c>
      <c r="M115" s="54">
        <v>0</v>
      </c>
      <c r="N115" s="158">
        <v>0</v>
      </c>
      <c r="O115" s="40">
        <v>3</v>
      </c>
    </row>
    <row r="116" spans="2:15" x14ac:dyDescent="0.25">
      <c r="B116" s="79">
        <v>791</v>
      </c>
      <c r="C116" s="135">
        <v>0</v>
      </c>
      <c r="D116" s="158">
        <v>0</v>
      </c>
      <c r="E116" s="54">
        <v>0</v>
      </c>
      <c r="F116" s="54">
        <v>0</v>
      </c>
      <c r="G116" s="54">
        <v>0</v>
      </c>
      <c r="H116" s="54">
        <v>0</v>
      </c>
      <c r="I116" s="54">
        <v>0</v>
      </c>
      <c r="J116" s="54">
        <v>0</v>
      </c>
      <c r="K116" s="54">
        <v>0</v>
      </c>
      <c r="L116" s="135">
        <v>0</v>
      </c>
      <c r="M116" s="54">
        <v>0</v>
      </c>
      <c r="N116" s="158">
        <v>0</v>
      </c>
      <c r="O116" s="40">
        <v>0</v>
      </c>
    </row>
    <row r="117" spans="2:15" x14ac:dyDescent="0.25">
      <c r="B117" s="79">
        <v>792</v>
      </c>
      <c r="C117" s="135">
        <v>0</v>
      </c>
      <c r="D117" s="158">
        <v>0</v>
      </c>
      <c r="E117" s="54">
        <v>0</v>
      </c>
      <c r="F117" s="54">
        <v>0</v>
      </c>
      <c r="G117" s="54">
        <v>1</v>
      </c>
      <c r="H117" s="54">
        <v>0</v>
      </c>
      <c r="I117" s="54">
        <v>0</v>
      </c>
      <c r="J117" s="54">
        <v>1</v>
      </c>
      <c r="K117" s="54">
        <v>0</v>
      </c>
      <c r="L117" s="135">
        <v>0</v>
      </c>
      <c r="M117" s="54">
        <v>0</v>
      </c>
      <c r="N117" s="158">
        <v>0</v>
      </c>
      <c r="O117" s="40">
        <v>2</v>
      </c>
    </row>
    <row r="118" spans="2:15" x14ac:dyDescent="0.25">
      <c r="B118" s="79">
        <v>793</v>
      </c>
      <c r="C118" s="135">
        <v>0</v>
      </c>
      <c r="D118" s="158">
        <v>0</v>
      </c>
      <c r="E118" s="54">
        <v>0</v>
      </c>
      <c r="F118" s="54">
        <v>0</v>
      </c>
      <c r="G118" s="54">
        <v>0</v>
      </c>
      <c r="H118" s="54">
        <v>0</v>
      </c>
      <c r="I118" s="54">
        <v>0</v>
      </c>
      <c r="J118" s="54">
        <v>0</v>
      </c>
      <c r="K118" s="54">
        <v>0</v>
      </c>
      <c r="L118" s="135">
        <v>0</v>
      </c>
      <c r="M118" s="54">
        <v>0</v>
      </c>
      <c r="N118" s="158">
        <v>0</v>
      </c>
      <c r="O118" s="40">
        <v>0</v>
      </c>
    </row>
    <row r="119" spans="2:15" x14ac:dyDescent="0.25">
      <c r="B119" s="79">
        <v>796</v>
      </c>
      <c r="C119" s="135">
        <v>0</v>
      </c>
      <c r="D119" s="158">
        <v>0</v>
      </c>
      <c r="E119" s="54">
        <v>0</v>
      </c>
      <c r="F119" s="54">
        <v>0</v>
      </c>
      <c r="G119" s="54">
        <v>21</v>
      </c>
      <c r="H119" s="54">
        <v>2</v>
      </c>
      <c r="I119" s="54">
        <v>0</v>
      </c>
      <c r="J119" s="54">
        <v>2</v>
      </c>
      <c r="K119" s="54">
        <v>1</v>
      </c>
      <c r="L119" s="135">
        <v>3</v>
      </c>
      <c r="M119" s="54">
        <v>0</v>
      </c>
      <c r="N119" s="158">
        <v>0</v>
      </c>
      <c r="O119" s="40">
        <v>29</v>
      </c>
    </row>
    <row r="120" spans="2:15" x14ac:dyDescent="0.25">
      <c r="B120" s="79">
        <v>797</v>
      </c>
      <c r="C120" s="135">
        <v>0</v>
      </c>
      <c r="D120" s="158">
        <v>0</v>
      </c>
      <c r="E120" s="54">
        <v>0</v>
      </c>
      <c r="F120" s="54">
        <v>0</v>
      </c>
      <c r="G120" s="54">
        <v>20</v>
      </c>
      <c r="H120" s="54">
        <v>0</v>
      </c>
      <c r="I120" s="54">
        <v>0</v>
      </c>
      <c r="J120" s="54">
        <v>1</v>
      </c>
      <c r="K120" s="54">
        <v>1</v>
      </c>
      <c r="L120" s="135">
        <v>2</v>
      </c>
      <c r="M120" s="54">
        <v>0</v>
      </c>
      <c r="N120" s="158">
        <v>0</v>
      </c>
      <c r="O120" s="40">
        <v>24</v>
      </c>
    </row>
    <row r="121" spans="2:15" x14ac:dyDescent="0.25">
      <c r="B121" s="79">
        <v>798</v>
      </c>
      <c r="C121" s="135">
        <v>0</v>
      </c>
      <c r="D121" s="158">
        <v>0</v>
      </c>
      <c r="E121" s="54">
        <v>0</v>
      </c>
      <c r="F121" s="54">
        <v>0</v>
      </c>
      <c r="G121" s="54">
        <v>18</v>
      </c>
      <c r="H121" s="54">
        <v>1</v>
      </c>
      <c r="I121" s="54">
        <v>0</v>
      </c>
      <c r="J121" s="54">
        <v>1</v>
      </c>
      <c r="K121" s="54">
        <v>1</v>
      </c>
      <c r="L121" s="135">
        <v>2</v>
      </c>
      <c r="M121" s="54">
        <v>0</v>
      </c>
      <c r="N121" s="158">
        <v>0</v>
      </c>
      <c r="O121" s="40">
        <v>23</v>
      </c>
    </row>
    <row r="122" spans="2:15" x14ac:dyDescent="0.25">
      <c r="B122" s="79">
        <v>799</v>
      </c>
      <c r="C122" s="135">
        <v>0</v>
      </c>
      <c r="D122" s="158">
        <v>0</v>
      </c>
      <c r="E122" s="54">
        <v>0</v>
      </c>
      <c r="F122" s="54">
        <v>0</v>
      </c>
      <c r="G122" s="54">
        <v>5</v>
      </c>
      <c r="H122" s="54">
        <v>0</v>
      </c>
      <c r="I122" s="54">
        <v>0</v>
      </c>
      <c r="J122" s="54">
        <v>1</v>
      </c>
      <c r="K122" s="54">
        <v>0</v>
      </c>
      <c r="L122" s="135">
        <v>0</v>
      </c>
      <c r="M122" s="54">
        <v>0</v>
      </c>
      <c r="N122" s="158">
        <v>0</v>
      </c>
      <c r="O122" s="40">
        <v>6</v>
      </c>
    </row>
    <row r="123" spans="2:15" x14ac:dyDescent="0.25">
      <c r="B123" s="79">
        <v>800</v>
      </c>
      <c r="C123" s="135">
        <v>0</v>
      </c>
      <c r="D123" s="158">
        <v>0</v>
      </c>
      <c r="E123" s="54">
        <v>0</v>
      </c>
      <c r="F123" s="54">
        <v>0</v>
      </c>
      <c r="G123" s="54">
        <v>10</v>
      </c>
      <c r="H123" s="54">
        <v>0</v>
      </c>
      <c r="I123" s="54">
        <v>0</v>
      </c>
      <c r="J123" s="54">
        <v>1</v>
      </c>
      <c r="K123" s="54">
        <v>0</v>
      </c>
      <c r="L123" s="135">
        <v>0</v>
      </c>
      <c r="M123" s="54">
        <v>0</v>
      </c>
      <c r="N123" s="158">
        <v>0</v>
      </c>
      <c r="O123" s="40">
        <v>11</v>
      </c>
    </row>
    <row r="124" spans="2:15" x14ac:dyDescent="0.25">
      <c r="B124" s="79">
        <v>808</v>
      </c>
      <c r="C124" s="135">
        <v>0</v>
      </c>
      <c r="D124" s="158">
        <v>0</v>
      </c>
      <c r="E124" s="54">
        <v>0</v>
      </c>
      <c r="F124" s="54">
        <v>0</v>
      </c>
      <c r="G124" s="54">
        <v>0</v>
      </c>
      <c r="H124" s="54">
        <v>2</v>
      </c>
      <c r="I124" s="54">
        <v>2</v>
      </c>
      <c r="J124" s="54">
        <v>0</v>
      </c>
      <c r="K124" s="54">
        <v>0</v>
      </c>
      <c r="L124" s="135">
        <v>0</v>
      </c>
      <c r="M124" s="54">
        <v>0</v>
      </c>
      <c r="N124" s="158">
        <v>0</v>
      </c>
      <c r="O124" s="40">
        <v>4</v>
      </c>
    </row>
    <row r="125" spans="2:15" x14ac:dyDescent="0.25">
      <c r="B125" s="79">
        <v>810</v>
      </c>
      <c r="C125" s="135">
        <v>0</v>
      </c>
      <c r="D125" s="158">
        <v>0</v>
      </c>
      <c r="E125" s="54">
        <v>0</v>
      </c>
      <c r="F125" s="54">
        <v>1</v>
      </c>
      <c r="G125" s="54">
        <v>0</v>
      </c>
      <c r="H125" s="54">
        <v>0</v>
      </c>
      <c r="I125" s="54">
        <v>0</v>
      </c>
      <c r="J125" s="54">
        <v>0</v>
      </c>
      <c r="K125" s="54">
        <v>0</v>
      </c>
      <c r="L125" s="135">
        <v>0</v>
      </c>
      <c r="M125" s="54">
        <v>0</v>
      </c>
      <c r="N125" s="158">
        <v>0</v>
      </c>
      <c r="O125" s="40">
        <v>1</v>
      </c>
    </row>
    <row r="126" spans="2:15" x14ac:dyDescent="0.25">
      <c r="B126" s="79">
        <v>819</v>
      </c>
      <c r="C126" s="135">
        <v>0</v>
      </c>
      <c r="D126" s="158">
        <v>0</v>
      </c>
      <c r="E126" s="54">
        <v>10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4">
        <v>0</v>
      </c>
      <c r="L126" s="135">
        <v>0</v>
      </c>
      <c r="M126" s="54">
        <v>0</v>
      </c>
      <c r="N126" s="158">
        <v>0</v>
      </c>
      <c r="O126" s="40">
        <v>10</v>
      </c>
    </row>
    <row r="127" spans="2:15" x14ac:dyDescent="0.25">
      <c r="B127" s="79">
        <v>820</v>
      </c>
      <c r="C127" s="135">
        <v>0</v>
      </c>
      <c r="D127" s="158">
        <v>0</v>
      </c>
      <c r="E127" s="54">
        <v>0</v>
      </c>
      <c r="F127" s="54">
        <v>0</v>
      </c>
      <c r="G127" s="54">
        <v>0</v>
      </c>
      <c r="H127" s="54">
        <v>0</v>
      </c>
      <c r="I127" s="54">
        <v>0</v>
      </c>
      <c r="J127" s="54">
        <v>0</v>
      </c>
      <c r="K127" s="54">
        <v>1</v>
      </c>
      <c r="L127" s="135">
        <v>0</v>
      </c>
      <c r="M127" s="54">
        <v>0</v>
      </c>
      <c r="N127" s="158">
        <v>0</v>
      </c>
      <c r="O127" s="40">
        <v>1</v>
      </c>
    </row>
    <row r="128" spans="2:15" x14ac:dyDescent="0.25">
      <c r="B128" s="79">
        <v>821</v>
      </c>
      <c r="C128" s="135">
        <v>0</v>
      </c>
      <c r="D128" s="158">
        <v>0</v>
      </c>
      <c r="E128" s="54">
        <v>0</v>
      </c>
      <c r="F128" s="54">
        <v>0</v>
      </c>
      <c r="G128" s="54">
        <v>10</v>
      </c>
      <c r="H128" s="54">
        <v>0</v>
      </c>
      <c r="I128" s="54">
        <v>0</v>
      </c>
      <c r="J128" s="54">
        <v>4</v>
      </c>
      <c r="K128" s="54">
        <v>0</v>
      </c>
      <c r="L128" s="135">
        <v>20</v>
      </c>
      <c r="M128" s="54">
        <v>0</v>
      </c>
      <c r="N128" s="158">
        <v>0</v>
      </c>
      <c r="O128" s="40">
        <v>34</v>
      </c>
    </row>
    <row r="129" spans="2:15" x14ac:dyDescent="0.25">
      <c r="B129" s="79">
        <v>822</v>
      </c>
      <c r="C129" s="135">
        <v>0</v>
      </c>
      <c r="D129" s="158">
        <v>0</v>
      </c>
      <c r="E129" s="54">
        <v>4</v>
      </c>
      <c r="F129" s="54">
        <v>2</v>
      </c>
      <c r="G129" s="54">
        <v>2</v>
      </c>
      <c r="H129" s="54">
        <v>4</v>
      </c>
      <c r="I129" s="54">
        <v>0</v>
      </c>
      <c r="J129" s="54">
        <v>0</v>
      </c>
      <c r="K129" s="54">
        <v>2</v>
      </c>
      <c r="L129" s="135">
        <v>0</v>
      </c>
      <c r="M129" s="54">
        <v>0</v>
      </c>
      <c r="N129" s="158">
        <v>0</v>
      </c>
      <c r="O129" s="40">
        <v>14</v>
      </c>
    </row>
    <row r="130" spans="2:15" x14ac:dyDescent="0.25">
      <c r="B130" s="79">
        <v>839</v>
      </c>
      <c r="C130" s="135">
        <v>0</v>
      </c>
      <c r="D130" s="158">
        <v>0</v>
      </c>
      <c r="E130" s="54">
        <v>2000</v>
      </c>
      <c r="F130" s="54">
        <v>0</v>
      </c>
      <c r="G130" s="54">
        <v>0</v>
      </c>
      <c r="H130" s="54">
        <v>0</v>
      </c>
      <c r="I130" s="54">
        <v>0</v>
      </c>
      <c r="J130" s="54">
        <v>0</v>
      </c>
      <c r="K130" s="54">
        <v>0</v>
      </c>
      <c r="L130" s="135">
        <v>0</v>
      </c>
      <c r="M130" s="54">
        <v>0</v>
      </c>
      <c r="N130" s="158">
        <v>0</v>
      </c>
      <c r="O130" s="40">
        <v>2000</v>
      </c>
    </row>
    <row r="131" spans="2:15" x14ac:dyDescent="0.25">
      <c r="B131" s="79">
        <v>842</v>
      </c>
      <c r="C131" s="135">
        <v>0</v>
      </c>
      <c r="D131" s="158">
        <v>0</v>
      </c>
      <c r="E131" s="54">
        <v>6</v>
      </c>
      <c r="F131" s="54">
        <v>140</v>
      </c>
      <c r="G131" s="54">
        <v>184</v>
      </c>
      <c r="H131" s="54">
        <v>2150</v>
      </c>
      <c r="I131" s="54">
        <v>144</v>
      </c>
      <c r="J131" s="54">
        <v>161</v>
      </c>
      <c r="K131" s="54">
        <v>97</v>
      </c>
      <c r="L131" s="135">
        <v>135</v>
      </c>
      <c r="M131" s="54">
        <v>0</v>
      </c>
      <c r="N131" s="158">
        <v>0</v>
      </c>
      <c r="O131" s="40">
        <v>3017</v>
      </c>
    </row>
    <row r="132" spans="2:15" x14ac:dyDescent="0.25">
      <c r="B132" s="79">
        <v>848</v>
      </c>
      <c r="C132" s="135">
        <v>0</v>
      </c>
      <c r="D132" s="158">
        <v>0</v>
      </c>
      <c r="E132" s="54">
        <v>0</v>
      </c>
      <c r="F132" s="54">
        <v>0</v>
      </c>
      <c r="G132" s="54">
        <v>0</v>
      </c>
      <c r="H132" s="54">
        <v>0</v>
      </c>
      <c r="I132" s="54">
        <v>0</v>
      </c>
      <c r="J132" s="54">
        <v>0</v>
      </c>
      <c r="K132" s="54">
        <v>0</v>
      </c>
      <c r="L132" s="135">
        <v>0</v>
      </c>
      <c r="M132" s="54">
        <v>0</v>
      </c>
      <c r="N132" s="158">
        <v>0</v>
      </c>
      <c r="O132" s="40">
        <v>0</v>
      </c>
    </row>
    <row r="133" spans="2:15" x14ac:dyDescent="0.25">
      <c r="B133" s="79">
        <v>855</v>
      </c>
      <c r="C133" s="135">
        <v>0</v>
      </c>
      <c r="D133" s="158">
        <v>0</v>
      </c>
      <c r="E133" s="54">
        <v>0</v>
      </c>
      <c r="F133" s="54">
        <v>0</v>
      </c>
      <c r="G133" s="54">
        <v>0</v>
      </c>
      <c r="H133" s="54">
        <v>6</v>
      </c>
      <c r="I133" s="54">
        <v>11</v>
      </c>
      <c r="J133" s="54">
        <v>4</v>
      </c>
      <c r="K133" s="54">
        <v>3</v>
      </c>
      <c r="L133" s="135">
        <v>4</v>
      </c>
      <c r="M133" s="54">
        <v>0</v>
      </c>
      <c r="N133" s="158">
        <v>0</v>
      </c>
      <c r="O133" s="40">
        <v>28</v>
      </c>
    </row>
    <row r="134" spans="2:15" x14ac:dyDescent="0.25">
      <c r="B134" s="79">
        <v>874</v>
      </c>
      <c r="C134" s="135">
        <v>0</v>
      </c>
      <c r="D134" s="158">
        <v>0</v>
      </c>
      <c r="E134" s="54">
        <v>4</v>
      </c>
      <c r="F134" s="54">
        <v>6</v>
      </c>
      <c r="G134" s="54">
        <v>14</v>
      </c>
      <c r="H134" s="54">
        <v>17</v>
      </c>
      <c r="I134" s="54">
        <v>15</v>
      </c>
      <c r="J134" s="54">
        <v>7</v>
      </c>
      <c r="K134" s="54">
        <v>13</v>
      </c>
      <c r="L134" s="135">
        <v>12</v>
      </c>
      <c r="M134" s="54">
        <v>0</v>
      </c>
      <c r="N134" s="158">
        <v>0</v>
      </c>
      <c r="O134" s="40">
        <v>88</v>
      </c>
    </row>
    <row r="135" spans="2:15" x14ac:dyDescent="0.25">
      <c r="B135" s="79">
        <v>889</v>
      </c>
      <c r="C135" s="135">
        <v>0</v>
      </c>
      <c r="D135" s="158">
        <v>0</v>
      </c>
      <c r="E135" s="54">
        <v>1</v>
      </c>
      <c r="F135" s="54">
        <v>0</v>
      </c>
      <c r="G135" s="54">
        <v>0</v>
      </c>
      <c r="H135" s="54">
        <v>0</v>
      </c>
      <c r="I135" s="54">
        <v>2</v>
      </c>
      <c r="J135" s="54">
        <v>0</v>
      </c>
      <c r="K135" s="54">
        <v>0</v>
      </c>
      <c r="L135" s="135">
        <v>0</v>
      </c>
      <c r="M135" s="54">
        <v>0</v>
      </c>
      <c r="N135" s="158">
        <v>0</v>
      </c>
      <c r="O135" s="40">
        <v>3</v>
      </c>
    </row>
    <row r="136" spans="2:15" x14ac:dyDescent="0.25">
      <c r="B136" s="79">
        <v>892</v>
      </c>
      <c r="C136" s="135">
        <v>0</v>
      </c>
      <c r="D136" s="158">
        <v>0</v>
      </c>
      <c r="E136" s="54">
        <v>0</v>
      </c>
      <c r="F136" s="54">
        <v>2</v>
      </c>
      <c r="G136" s="54">
        <v>2</v>
      </c>
      <c r="H136" s="54">
        <v>10</v>
      </c>
      <c r="I136" s="54">
        <v>4</v>
      </c>
      <c r="J136" s="54">
        <v>0</v>
      </c>
      <c r="K136" s="54">
        <v>1</v>
      </c>
      <c r="L136" s="135">
        <v>5</v>
      </c>
      <c r="M136" s="54">
        <v>0</v>
      </c>
      <c r="N136" s="158">
        <v>0</v>
      </c>
      <c r="O136" s="40">
        <v>24</v>
      </c>
    </row>
    <row r="137" spans="2:15" x14ac:dyDescent="0.25">
      <c r="B137" s="79">
        <v>904</v>
      </c>
      <c r="C137" s="135">
        <v>0</v>
      </c>
      <c r="D137" s="158">
        <v>0</v>
      </c>
      <c r="E137" s="54">
        <v>0</v>
      </c>
      <c r="F137" s="54">
        <v>0</v>
      </c>
      <c r="G137" s="54">
        <v>0</v>
      </c>
      <c r="H137" s="54">
        <v>0</v>
      </c>
      <c r="I137" s="54">
        <v>2</v>
      </c>
      <c r="J137" s="54">
        <v>7</v>
      </c>
      <c r="K137" s="54">
        <v>1</v>
      </c>
      <c r="L137" s="135">
        <v>2</v>
      </c>
      <c r="M137" s="54">
        <v>0</v>
      </c>
      <c r="N137" s="158">
        <v>0</v>
      </c>
      <c r="O137" s="40">
        <v>12</v>
      </c>
    </row>
    <row r="138" spans="2:15" x14ac:dyDescent="0.25">
      <c r="B138" s="79">
        <v>906</v>
      </c>
      <c r="C138" s="135">
        <v>0</v>
      </c>
      <c r="D138" s="158">
        <v>0</v>
      </c>
      <c r="E138" s="54">
        <v>0</v>
      </c>
      <c r="F138" s="54">
        <v>0</v>
      </c>
      <c r="G138" s="54">
        <v>0</v>
      </c>
      <c r="H138" s="54">
        <v>0</v>
      </c>
      <c r="I138" s="54">
        <v>0</v>
      </c>
      <c r="J138" s="54">
        <v>0</v>
      </c>
      <c r="K138" s="54">
        <v>0</v>
      </c>
      <c r="L138" s="135">
        <v>0</v>
      </c>
      <c r="M138" s="54">
        <v>0</v>
      </c>
      <c r="N138" s="158">
        <v>0</v>
      </c>
      <c r="O138" s="40">
        <v>0</v>
      </c>
    </row>
    <row r="139" spans="2:15" x14ac:dyDescent="0.25">
      <c r="B139" s="79">
        <v>911</v>
      </c>
      <c r="C139" s="135">
        <v>0</v>
      </c>
      <c r="D139" s="158">
        <v>0</v>
      </c>
      <c r="E139" s="54">
        <v>37</v>
      </c>
      <c r="F139" s="54">
        <v>1</v>
      </c>
      <c r="G139" s="54">
        <v>1</v>
      </c>
      <c r="H139" s="54">
        <v>7</v>
      </c>
      <c r="I139" s="54">
        <v>1</v>
      </c>
      <c r="J139" s="54">
        <v>2</v>
      </c>
      <c r="K139" s="54">
        <v>2</v>
      </c>
      <c r="L139" s="135">
        <v>2</v>
      </c>
      <c r="M139" s="54">
        <v>0</v>
      </c>
      <c r="N139" s="158">
        <v>0</v>
      </c>
      <c r="O139" s="40">
        <v>53</v>
      </c>
    </row>
    <row r="140" spans="2:15" x14ac:dyDescent="0.25">
      <c r="B140" s="79">
        <v>912</v>
      </c>
      <c r="C140" s="135">
        <v>0</v>
      </c>
      <c r="D140" s="158">
        <v>0</v>
      </c>
      <c r="E140" s="54">
        <v>0</v>
      </c>
      <c r="F140" s="54">
        <v>4</v>
      </c>
      <c r="G140" s="54">
        <v>10</v>
      </c>
      <c r="H140" s="54">
        <v>6</v>
      </c>
      <c r="I140" s="54">
        <v>10</v>
      </c>
      <c r="J140" s="54">
        <v>9</v>
      </c>
      <c r="K140" s="54">
        <v>3</v>
      </c>
      <c r="L140" s="135">
        <v>10</v>
      </c>
      <c r="M140" s="54">
        <v>0</v>
      </c>
      <c r="N140" s="158">
        <v>0</v>
      </c>
      <c r="O140" s="40">
        <v>52</v>
      </c>
    </row>
    <row r="141" spans="2:15" x14ac:dyDescent="0.25">
      <c r="B141" s="79">
        <v>913</v>
      </c>
      <c r="C141" s="135">
        <v>0</v>
      </c>
      <c r="D141" s="158">
        <v>0</v>
      </c>
      <c r="E141" s="54">
        <v>4</v>
      </c>
      <c r="F141" s="54">
        <v>2</v>
      </c>
      <c r="G141" s="54">
        <v>12</v>
      </c>
      <c r="H141" s="54">
        <v>12</v>
      </c>
      <c r="I141" s="54">
        <v>8</v>
      </c>
      <c r="J141" s="54">
        <v>11</v>
      </c>
      <c r="K141" s="54">
        <v>12</v>
      </c>
      <c r="L141" s="135">
        <v>7</v>
      </c>
      <c r="M141" s="54">
        <v>0</v>
      </c>
      <c r="N141" s="158">
        <v>0</v>
      </c>
      <c r="O141" s="40">
        <v>68</v>
      </c>
    </row>
    <row r="142" spans="2:15" x14ac:dyDescent="0.25">
      <c r="B142" s="79">
        <v>915</v>
      </c>
      <c r="C142" s="135">
        <v>0</v>
      </c>
      <c r="D142" s="158">
        <v>0</v>
      </c>
      <c r="E142" s="54">
        <v>0</v>
      </c>
      <c r="F142" s="54">
        <v>0</v>
      </c>
      <c r="G142" s="54">
        <v>0</v>
      </c>
      <c r="H142" s="54">
        <v>0</v>
      </c>
      <c r="I142" s="54">
        <v>0</v>
      </c>
      <c r="J142" s="54">
        <v>1</v>
      </c>
      <c r="K142" s="54">
        <v>0</v>
      </c>
      <c r="L142" s="135">
        <v>0</v>
      </c>
      <c r="M142" s="54">
        <v>0</v>
      </c>
      <c r="N142" s="158">
        <v>0</v>
      </c>
      <c r="O142" s="40">
        <v>1</v>
      </c>
    </row>
    <row r="143" spans="2:15" x14ac:dyDescent="0.25">
      <c r="B143" s="79">
        <v>916</v>
      </c>
      <c r="C143" s="135">
        <v>0</v>
      </c>
      <c r="D143" s="158">
        <v>0</v>
      </c>
      <c r="E143" s="54">
        <v>0</v>
      </c>
      <c r="F143" s="54">
        <v>0</v>
      </c>
      <c r="G143" s="54">
        <v>0</v>
      </c>
      <c r="H143" s="54">
        <v>0</v>
      </c>
      <c r="I143" s="54">
        <v>0</v>
      </c>
      <c r="J143" s="54">
        <v>1</v>
      </c>
      <c r="K143" s="54">
        <v>0</v>
      </c>
      <c r="L143" s="135">
        <v>0</v>
      </c>
      <c r="M143" s="54">
        <v>0</v>
      </c>
      <c r="N143" s="158">
        <v>0</v>
      </c>
      <c r="O143" s="40">
        <v>1</v>
      </c>
    </row>
    <row r="144" spans="2:15" x14ac:dyDescent="0.25">
      <c r="B144" s="79">
        <v>917</v>
      </c>
      <c r="C144" s="135">
        <v>0</v>
      </c>
      <c r="D144" s="158">
        <v>0</v>
      </c>
      <c r="E144" s="54">
        <v>8</v>
      </c>
      <c r="F144" s="54">
        <v>10</v>
      </c>
      <c r="G144" s="54">
        <v>0</v>
      </c>
      <c r="H144" s="54">
        <v>1</v>
      </c>
      <c r="I144" s="54">
        <v>13</v>
      </c>
      <c r="J144" s="54">
        <v>1</v>
      </c>
      <c r="K144" s="54">
        <v>2</v>
      </c>
      <c r="L144" s="135">
        <v>1</v>
      </c>
      <c r="M144" s="54">
        <v>0</v>
      </c>
      <c r="N144" s="158">
        <v>0</v>
      </c>
      <c r="O144" s="40">
        <v>36</v>
      </c>
    </row>
    <row r="145" spans="2:15" x14ac:dyDescent="0.25">
      <c r="B145" s="79">
        <v>918</v>
      </c>
      <c r="C145" s="135">
        <v>0</v>
      </c>
      <c r="D145" s="158">
        <v>0</v>
      </c>
      <c r="E145" s="54">
        <v>2</v>
      </c>
      <c r="F145" s="54">
        <v>8</v>
      </c>
      <c r="G145" s="54">
        <v>15</v>
      </c>
      <c r="H145" s="54">
        <v>10</v>
      </c>
      <c r="I145" s="54">
        <v>10</v>
      </c>
      <c r="J145" s="54">
        <v>3</v>
      </c>
      <c r="K145" s="54">
        <v>8</v>
      </c>
      <c r="L145" s="135">
        <v>15</v>
      </c>
      <c r="M145" s="54">
        <v>0</v>
      </c>
      <c r="N145" s="158">
        <v>0</v>
      </c>
      <c r="O145" s="40">
        <v>71</v>
      </c>
    </row>
    <row r="146" spans="2:15" x14ac:dyDescent="0.25">
      <c r="B146" s="79">
        <v>919</v>
      </c>
      <c r="C146" s="135">
        <v>0</v>
      </c>
      <c r="D146" s="158">
        <v>0</v>
      </c>
      <c r="E146" s="54">
        <v>1</v>
      </c>
      <c r="F146" s="54">
        <v>3</v>
      </c>
      <c r="G146" s="54">
        <v>7</v>
      </c>
      <c r="H146" s="54">
        <v>3</v>
      </c>
      <c r="I146" s="54">
        <v>4</v>
      </c>
      <c r="J146" s="54">
        <v>0</v>
      </c>
      <c r="K146" s="54">
        <v>3</v>
      </c>
      <c r="L146" s="135">
        <v>0</v>
      </c>
      <c r="M146" s="54">
        <v>0</v>
      </c>
      <c r="N146" s="158">
        <v>0</v>
      </c>
      <c r="O146" s="40">
        <v>21</v>
      </c>
    </row>
    <row r="147" spans="2:15" x14ac:dyDescent="0.25">
      <c r="B147" s="79">
        <v>927</v>
      </c>
      <c r="C147" s="135">
        <v>0</v>
      </c>
      <c r="D147" s="158">
        <v>0</v>
      </c>
      <c r="E147" s="54">
        <v>0</v>
      </c>
      <c r="F147" s="54">
        <v>0</v>
      </c>
      <c r="G147" s="54">
        <v>50</v>
      </c>
      <c r="H147" s="54">
        <v>0</v>
      </c>
      <c r="I147" s="54">
        <v>0</v>
      </c>
      <c r="J147" s="54">
        <v>26</v>
      </c>
      <c r="K147" s="54">
        <v>124</v>
      </c>
      <c r="L147" s="135">
        <v>0</v>
      </c>
      <c r="M147" s="54">
        <v>0</v>
      </c>
      <c r="N147" s="158">
        <v>0</v>
      </c>
      <c r="O147" s="40">
        <v>200</v>
      </c>
    </row>
    <row r="148" spans="2:15" x14ac:dyDescent="0.25">
      <c r="B148" s="79">
        <v>928</v>
      </c>
      <c r="C148" s="135">
        <v>0</v>
      </c>
      <c r="D148" s="158">
        <v>0</v>
      </c>
      <c r="E148" s="54">
        <v>0</v>
      </c>
      <c r="F148" s="54">
        <v>0</v>
      </c>
      <c r="G148" s="54">
        <v>50</v>
      </c>
      <c r="H148" s="54">
        <v>0</v>
      </c>
      <c r="I148" s="54">
        <v>0</v>
      </c>
      <c r="J148" s="54">
        <v>50</v>
      </c>
      <c r="K148" s="54">
        <v>50</v>
      </c>
      <c r="L148" s="135">
        <v>0</v>
      </c>
      <c r="M148" s="54">
        <v>0</v>
      </c>
      <c r="N148" s="158">
        <v>0</v>
      </c>
      <c r="O148" s="40">
        <v>150</v>
      </c>
    </row>
    <row r="149" spans="2:15" x14ac:dyDescent="0.25">
      <c r="B149" s="79">
        <v>929</v>
      </c>
      <c r="C149" s="135">
        <v>0</v>
      </c>
      <c r="D149" s="158">
        <v>0</v>
      </c>
      <c r="E149" s="54">
        <v>0</v>
      </c>
      <c r="F149" s="54">
        <v>0</v>
      </c>
      <c r="G149" s="54">
        <v>50</v>
      </c>
      <c r="H149" s="54">
        <v>0</v>
      </c>
      <c r="I149" s="54">
        <v>0</v>
      </c>
      <c r="J149" s="54">
        <v>0</v>
      </c>
      <c r="K149" s="54">
        <v>0</v>
      </c>
      <c r="L149" s="135">
        <v>0</v>
      </c>
      <c r="M149" s="54">
        <v>0</v>
      </c>
      <c r="N149" s="158">
        <v>0</v>
      </c>
      <c r="O149" s="40">
        <v>50</v>
      </c>
    </row>
    <row r="150" spans="2:15" x14ac:dyDescent="0.25">
      <c r="B150" s="79">
        <v>930</v>
      </c>
      <c r="C150" s="135">
        <v>0</v>
      </c>
      <c r="D150" s="158">
        <v>0</v>
      </c>
      <c r="E150" s="54">
        <v>0</v>
      </c>
      <c r="F150" s="54">
        <v>0</v>
      </c>
      <c r="G150" s="54">
        <v>50</v>
      </c>
      <c r="H150" s="54">
        <v>0</v>
      </c>
      <c r="I150" s="54">
        <v>0</v>
      </c>
      <c r="J150" s="54">
        <v>0</v>
      </c>
      <c r="K150" s="54">
        <v>0</v>
      </c>
      <c r="L150" s="135">
        <v>0</v>
      </c>
      <c r="M150" s="54">
        <v>0</v>
      </c>
      <c r="N150" s="158">
        <v>0</v>
      </c>
      <c r="O150" s="40">
        <v>50</v>
      </c>
    </row>
    <row r="151" spans="2:15" x14ac:dyDescent="0.25">
      <c r="B151" s="79">
        <v>932</v>
      </c>
      <c r="C151" s="135">
        <v>0</v>
      </c>
      <c r="D151" s="158">
        <v>0</v>
      </c>
      <c r="E151" s="54">
        <v>29</v>
      </c>
      <c r="F151" s="54">
        <v>45</v>
      </c>
      <c r="G151" s="54">
        <v>0</v>
      </c>
      <c r="H151" s="54">
        <v>0</v>
      </c>
      <c r="I151" s="54">
        <v>25</v>
      </c>
      <c r="J151" s="54">
        <v>0</v>
      </c>
      <c r="K151" s="54">
        <v>0</v>
      </c>
      <c r="L151" s="135">
        <v>20</v>
      </c>
      <c r="M151" s="54">
        <v>0</v>
      </c>
      <c r="N151" s="158">
        <v>0</v>
      </c>
      <c r="O151" s="40">
        <v>119</v>
      </c>
    </row>
    <row r="152" spans="2:15" x14ac:dyDescent="0.25">
      <c r="B152" s="79">
        <v>976</v>
      </c>
      <c r="C152" s="135">
        <v>0</v>
      </c>
      <c r="D152" s="158">
        <v>0</v>
      </c>
      <c r="E152" s="54">
        <v>0</v>
      </c>
      <c r="F152" s="54">
        <v>0</v>
      </c>
      <c r="G152" s="54">
        <v>100</v>
      </c>
      <c r="H152" s="54">
        <v>147</v>
      </c>
      <c r="I152" s="54">
        <v>0</v>
      </c>
      <c r="J152" s="54">
        <v>0</v>
      </c>
      <c r="K152" s="54">
        <v>0</v>
      </c>
      <c r="L152" s="135">
        <v>0</v>
      </c>
      <c r="M152" s="54">
        <v>0</v>
      </c>
      <c r="N152" s="158">
        <v>0</v>
      </c>
      <c r="O152" s="40">
        <v>247</v>
      </c>
    </row>
    <row r="153" spans="2:15" x14ac:dyDescent="0.25">
      <c r="B153" s="79">
        <v>979</v>
      </c>
      <c r="C153" s="135">
        <v>0</v>
      </c>
      <c r="D153" s="158">
        <v>0</v>
      </c>
      <c r="E153" s="54">
        <v>100</v>
      </c>
      <c r="F153" s="54">
        <v>300</v>
      </c>
      <c r="G153" s="54">
        <v>350</v>
      </c>
      <c r="H153" s="54">
        <v>150</v>
      </c>
      <c r="I153" s="54">
        <v>150</v>
      </c>
      <c r="J153" s="54">
        <v>200</v>
      </c>
      <c r="K153" s="54">
        <v>600</v>
      </c>
      <c r="L153" s="135">
        <v>200</v>
      </c>
      <c r="M153" s="54">
        <v>0</v>
      </c>
      <c r="N153" s="158">
        <v>0</v>
      </c>
      <c r="O153" s="40">
        <v>2050</v>
      </c>
    </row>
    <row r="154" spans="2:15" x14ac:dyDescent="0.25">
      <c r="B154" s="79">
        <v>980</v>
      </c>
      <c r="C154" s="135">
        <v>0</v>
      </c>
      <c r="D154" s="158">
        <v>0</v>
      </c>
      <c r="E154" s="54">
        <v>100</v>
      </c>
      <c r="F154" s="54">
        <v>500</v>
      </c>
      <c r="G154" s="54">
        <v>500</v>
      </c>
      <c r="H154" s="54">
        <v>500</v>
      </c>
      <c r="I154" s="54">
        <v>400</v>
      </c>
      <c r="J154" s="54">
        <v>500</v>
      </c>
      <c r="K154" s="54">
        <v>550</v>
      </c>
      <c r="L154" s="135">
        <v>650</v>
      </c>
      <c r="M154" s="54">
        <v>0</v>
      </c>
      <c r="N154" s="158">
        <v>0</v>
      </c>
      <c r="O154" s="40">
        <v>3700</v>
      </c>
    </row>
    <row r="155" spans="2:15" x14ac:dyDescent="0.25">
      <c r="B155" s="79">
        <v>981</v>
      </c>
      <c r="C155" s="135">
        <v>0</v>
      </c>
      <c r="D155" s="158">
        <v>0</v>
      </c>
      <c r="E155" s="54">
        <v>200</v>
      </c>
      <c r="F155" s="54">
        <v>550</v>
      </c>
      <c r="G155" s="54">
        <v>650</v>
      </c>
      <c r="H155" s="54">
        <v>300</v>
      </c>
      <c r="I155" s="54">
        <v>300</v>
      </c>
      <c r="J155" s="54">
        <v>450</v>
      </c>
      <c r="K155" s="54">
        <v>650</v>
      </c>
      <c r="L155" s="135">
        <v>585</v>
      </c>
      <c r="M155" s="54">
        <v>0</v>
      </c>
      <c r="N155" s="158">
        <v>0</v>
      </c>
      <c r="O155" s="40">
        <v>3685</v>
      </c>
    </row>
    <row r="156" spans="2:15" x14ac:dyDescent="0.25">
      <c r="B156" s="79">
        <v>982</v>
      </c>
      <c r="C156" s="135">
        <v>0</v>
      </c>
      <c r="D156" s="158">
        <v>0</v>
      </c>
      <c r="E156" s="54">
        <v>0</v>
      </c>
      <c r="F156" s="54">
        <v>174</v>
      </c>
      <c r="G156" s="54">
        <v>200</v>
      </c>
      <c r="H156" s="54">
        <v>50</v>
      </c>
      <c r="I156" s="54">
        <v>50</v>
      </c>
      <c r="J156" s="54">
        <v>50</v>
      </c>
      <c r="K156" s="54">
        <v>100</v>
      </c>
      <c r="L156" s="135">
        <v>100</v>
      </c>
      <c r="M156" s="54">
        <v>0</v>
      </c>
      <c r="N156" s="158">
        <v>0</v>
      </c>
      <c r="O156" s="40">
        <v>724</v>
      </c>
    </row>
    <row r="157" spans="2:15" x14ac:dyDescent="0.25">
      <c r="B157" s="79">
        <v>983</v>
      </c>
      <c r="C157" s="135">
        <v>0</v>
      </c>
      <c r="D157" s="158">
        <v>0</v>
      </c>
      <c r="E157" s="54">
        <v>0</v>
      </c>
      <c r="F157" s="54">
        <v>50</v>
      </c>
      <c r="G157" s="54">
        <v>100</v>
      </c>
      <c r="H157" s="54">
        <v>0</v>
      </c>
      <c r="I157" s="54">
        <v>50</v>
      </c>
      <c r="J157" s="54">
        <v>0</v>
      </c>
      <c r="K157" s="54">
        <v>0</v>
      </c>
      <c r="L157" s="135">
        <v>0</v>
      </c>
      <c r="M157" s="54">
        <v>0</v>
      </c>
      <c r="N157" s="158">
        <v>0</v>
      </c>
      <c r="O157" s="40">
        <v>200</v>
      </c>
    </row>
    <row r="158" spans="2:15" x14ac:dyDescent="0.25">
      <c r="B158" s="79">
        <v>985</v>
      </c>
      <c r="C158" s="135">
        <v>0</v>
      </c>
      <c r="D158" s="158">
        <v>0</v>
      </c>
      <c r="E158" s="54">
        <v>0</v>
      </c>
      <c r="F158" s="54">
        <v>15</v>
      </c>
      <c r="G158" s="54">
        <v>24</v>
      </c>
      <c r="H158" s="54">
        <v>0</v>
      </c>
      <c r="I158" s="54">
        <v>0</v>
      </c>
      <c r="J158" s="54">
        <v>0</v>
      </c>
      <c r="K158" s="54">
        <v>0</v>
      </c>
      <c r="L158" s="135">
        <v>0</v>
      </c>
      <c r="M158" s="54">
        <v>0</v>
      </c>
      <c r="N158" s="158">
        <v>0</v>
      </c>
      <c r="O158" s="40">
        <v>39</v>
      </c>
    </row>
    <row r="159" spans="2:15" x14ac:dyDescent="0.25">
      <c r="B159" s="79">
        <v>1002</v>
      </c>
      <c r="C159" s="135">
        <v>0</v>
      </c>
      <c r="D159" s="158">
        <v>0</v>
      </c>
      <c r="E159" s="54">
        <v>0</v>
      </c>
      <c r="F159" s="54">
        <v>2</v>
      </c>
      <c r="G159" s="54">
        <v>2</v>
      </c>
      <c r="H159" s="54">
        <v>6</v>
      </c>
      <c r="I159" s="54">
        <v>2</v>
      </c>
      <c r="J159" s="54">
        <v>1</v>
      </c>
      <c r="K159" s="54">
        <v>0</v>
      </c>
      <c r="L159" s="135">
        <v>1</v>
      </c>
      <c r="M159" s="54">
        <v>0</v>
      </c>
      <c r="N159" s="158">
        <v>0</v>
      </c>
      <c r="O159" s="40">
        <v>14</v>
      </c>
    </row>
    <row r="160" spans="2:15" x14ac:dyDescent="0.25">
      <c r="B160" s="79">
        <v>1005</v>
      </c>
      <c r="C160" s="135">
        <v>0</v>
      </c>
      <c r="D160" s="158">
        <v>0</v>
      </c>
      <c r="E160" s="54">
        <v>0</v>
      </c>
      <c r="F160" s="54">
        <v>2</v>
      </c>
      <c r="G160" s="54">
        <v>0</v>
      </c>
      <c r="H160" s="54">
        <v>0</v>
      </c>
      <c r="I160" s="54">
        <v>0</v>
      </c>
      <c r="J160" s="54">
        <v>1</v>
      </c>
      <c r="K160" s="54">
        <v>0</v>
      </c>
      <c r="L160" s="135">
        <v>0</v>
      </c>
      <c r="M160" s="54">
        <v>0</v>
      </c>
      <c r="N160" s="158">
        <v>0</v>
      </c>
      <c r="O160" s="40">
        <v>3</v>
      </c>
    </row>
    <row r="161" spans="2:15" x14ac:dyDescent="0.25">
      <c r="B161" s="79">
        <v>1006</v>
      </c>
      <c r="C161" s="135">
        <v>0</v>
      </c>
      <c r="D161" s="158">
        <v>0</v>
      </c>
      <c r="E161" s="54">
        <v>1</v>
      </c>
      <c r="F161" s="54">
        <v>0</v>
      </c>
      <c r="G161" s="54">
        <v>4</v>
      </c>
      <c r="H161" s="54">
        <v>2</v>
      </c>
      <c r="I161" s="54">
        <v>0</v>
      </c>
      <c r="J161" s="54">
        <v>1</v>
      </c>
      <c r="K161" s="54">
        <v>1</v>
      </c>
      <c r="L161" s="135">
        <v>5</v>
      </c>
      <c r="M161" s="54">
        <v>0</v>
      </c>
      <c r="N161" s="158">
        <v>0</v>
      </c>
      <c r="O161" s="40">
        <v>14</v>
      </c>
    </row>
    <row r="162" spans="2:15" x14ac:dyDescent="0.25">
      <c r="B162" s="79">
        <v>1007</v>
      </c>
      <c r="C162" s="135">
        <v>0</v>
      </c>
      <c r="D162" s="158">
        <v>0</v>
      </c>
      <c r="E162" s="54">
        <v>1</v>
      </c>
      <c r="F162" s="54">
        <v>6</v>
      </c>
      <c r="G162" s="54">
        <v>5</v>
      </c>
      <c r="H162" s="54">
        <v>3</v>
      </c>
      <c r="I162" s="54">
        <v>5</v>
      </c>
      <c r="J162" s="54">
        <v>2</v>
      </c>
      <c r="K162" s="54">
        <v>0</v>
      </c>
      <c r="L162" s="135">
        <v>3</v>
      </c>
      <c r="M162" s="54">
        <v>0</v>
      </c>
      <c r="N162" s="158">
        <v>0</v>
      </c>
      <c r="O162" s="40">
        <v>25</v>
      </c>
    </row>
    <row r="163" spans="2:15" x14ac:dyDescent="0.25">
      <c r="B163" s="79">
        <v>1038</v>
      </c>
      <c r="C163" s="135">
        <v>0</v>
      </c>
      <c r="D163" s="158">
        <v>0</v>
      </c>
      <c r="E163" s="54">
        <v>0</v>
      </c>
      <c r="F163" s="54">
        <v>0</v>
      </c>
      <c r="G163" s="54">
        <v>0</v>
      </c>
      <c r="H163" s="54">
        <v>0</v>
      </c>
      <c r="I163" s="54">
        <v>0</v>
      </c>
      <c r="J163" s="54">
        <v>0</v>
      </c>
      <c r="K163" s="54">
        <v>1550</v>
      </c>
      <c r="L163" s="135">
        <v>1550</v>
      </c>
      <c r="M163" s="54">
        <v>0</v>
      </c>
      <c r="N163" s="158">
        <v>0</v>
      </c>
      <c r="O163" s="40">
        <v>3100</v>
      </c>
    </row>
    <row r="164" spans="2:15" x14ac:dyDescent="0.25">
      <c r="B164" s="79">
        <v>1039</v>
      </c>
      <c r="C164" s="135">
        <v>0</v>
      </c>
      <c r="D164" s="158">
        <v>0</v>
      </c>
      <c r="E164" s="54">
        <v>0</v>
      </c>
      <c r="F164" s="54">
        <v>0</v>
      </c>
      <c r="G164" s="54">
        <v>0</v>
      </c>
      <c r="H164" s="54">
        <v>0</v>
      </c>
      <c r="I164" s="54">
        <v>0</v>
      </c>
      <c r="J164" s="54">
        <v>0</v>
      </c>
      <c r="K164" s="54">
        <v>0</v>
      </c>
      <c r="L164" s="135">
        <v>0</v>
      </c>
      <c r="M164" s="54">
        <v>0</v>
      </c>
      <c r="N164" s="158">
        <v>0</v>
      </c>
      <c r="O164" s="40">
        <v>0</v>
      </c>
    </row>
    <row r="165" spans="2:15" x14ac:dyDescent="0.25">
      <c r="B165" s="79">
        <v>1118</v>
      </c>
      <c r="C165" s="135">
        <v>0</v>
      </c>
      <c r="D165" s="158">
        <v>0</v>
      </c>
      <c r="E165" s="54">
        <v>0</v>
      </c>
      <c r="F165" s="54">
        <v>0</v>
      </c>
      <c r="G165" s="54">
        <v>0</v>
      </c>
      <c r="H165" s="54">
        <v>0</v>
      </c>
      <c r="I165" s="54">
        <v>0</v>
      </c>
      <c r="J165" s="54">
        <v>0</v>
      </c>
      <c r="K165" s="54">
        <v>1</v>
      </c>
      <c r="L165" s="135">
        <v>0</v>
      </c>
      <c r="M165" s="54">
        <v>0</v>
      </c>
      <c r="N165" s="158">
        <v>0</v>
      </c>
      <c r="O165" s="40">
        <v>1</v>
      </c>
    </row>
    <row r="166" spans="2:15" x14ac:dyDescent="0.25">
      <c r="B166" s="79">
        <v>1119</v>
      </c>
      <c r="C166" s="135">
        <v>0</v>
      </c>
      <c r="D166" s="158">
        <v>0</v>
      </c>
      <c r="E166" s="54">
        <v>0</v>
      </c>
      <c r="F166" s="54">
        <v>1</v>
      </c>
      <c r="G166" s="54">
        <v>0</v>
      </c>
      <c r="H166" s="54">
        <v>0</v>
      </c>
      <c r="I166" s="54">
        <v>0</v>
      </c>
      <c r="J166" s="54">
        <v>0</v>
      </c>
      <c r="K166" s="54">
        <v>0</v>
      </c>
      <c r="L166" s="135">
        <v>1</v>
      </c>
      <c r="M166" s="54">
        <v>0</v>
      </c>
      <c r="N166" s="158">
        <v>0</v>
      </c>
      <c r="O166" s="40">
        <v>2</v>
      </c>
    </row>
    <row r="167" spans="2:15" x14ac:dyDescent="0.25">
      <c r="B167" s="79">
        <v>1120</v>
      </c>
      <c r="C167" s="135">
        <v>0</v>
      </c>
      <c r="D167" s="158">
        <v>0</v>
      </c>
      <c r="E167" s="54">
        <v>0</v>
      </c>
      <c r="F167" s="54">
        <v>0</v>
      </c>
      <c r="G167" s="54">
        <v>0</v>
      </c>
      <c r="H167" s="54">
        <v>0</v>
      </c>
      <c r="I167" s="54">
        <v>0</v>
      </c>
      <c r="J167" s="54">
        <v>0</v>
      </c>
      <c r="K167" s="54">
        <v>0</v>
      </c>
      <c r="L167" s="135">
        <v>0</v>
      </c>
      <c r="M167" s="54">
        <v>0</v>
      </c>
      <c r="N167" s="158">
        <v>0</v>
      </c>
      <c r="O167" s="40">
        <v>0</v>
      </c>
    </row>
    <row r="168" spans="2:15" x14ac:dyDescent="0.25">
      <c r="B168" s="79">
        <v>1261</v>
      </c>
      <c r="C168" s="135">
        <v>0</v>
      </c>
      <c r="D168" s="158">
        <v>0</v>
      </c>
      <c r="E168" s="54">
        <v>0</v>
      </c>
      <c r="F168" s="54">
        <v>0</v>
      </c>
      <c r="G168" s="54">
        <v>0</v>
      </c>
      <c r="H168" s="54">
        <v>0</v>
      </c>
      <c r="I168" s="54">
        <v>1</v>
      </c>
      <c r="J168" s="54">
        <v>0</v>
      </c>
      <c r="K168" s="54">
        <v>1</v>
      </c>
      <c r="L168" s="135">
        <v>0</v>
      </c>
      <c r="M168" s="54">
        <v>0</v>
      </c>
      <c r="N168" s="158">
        <v>0</v>
      </c>
      <c r="O168" s="40">
        <v>2</v>
      </c>
    </row>
    <row r="169" spans="2:15" x14ac:dyDescent="0.25">
      <c r="B169" s="79">
        <v>1262</v>
      </c>
      <c r="C169" s="135">
        <v>0</v>
      </c>
      <c r="D169" s="158">
        <v>0</v>
      </c>
      <c r="E169" s="54">
        <v>0</v>
      </c>
      <c r="F169" s="54">
        <v>0</v>
      </c>
      <c r="G169" s="54">
        <v>0</v>
      </c>
      <c r="H169" s="54">
        <v>0</v>
      </c>
      <c r="I169" s="54">
        <v>1</v>
      </c>
      <c r="J169" s="54">
        <v>0</v>
      </c>
      <c r="K169" s="54">
        <v>1</v>
      </c>
      <c r="L169" s="135">
        <v>0</v>
      </c>
      <c r="M169" s="54">
        <v>0</v>
      </c>
      <c r="N169" s="158">
        <v>0</v>
      </c>
      <c r="O169" s="40">
        <v>2</v>
      </c>
    </row>
    <row r="170" spans="2:15" x14ac:dyDescent="0.25">
      <c r="B170" s="79">
        <v>1298</v>
      </c>
      <c r="C170" s="135">
        <v>0</v>
      </c>
      <c r="D170" s="158">
        <v>0</v>
      </c>
      <c r="E170" s="54">
        <v>2</v>
      </c>
      <c r="F170" s="54">
        <v>6</v>
      </c>
      <c r="G170" s="54">
        <v>1</v>
      </c>
      <c r="H170" s="54">
        <v>1</v>
      </c>
      <c r="I170" s="54">
        <v>2</v>
      </c>
      <c r="J170" s="54">
        <v>0</v>
      </c>
      <c r="K170" s="54">
        <v>4</v>
      </c>
      <c r="L170" s="135">
        <v>3</v>
      </c>
      <c r="M170" s="54">
        <v>0</v>
      </c>
      <c r="N170" s="158">
        <v>0</v>
      </c>
      <c r="O170" s="40">
        <v>19</v>
      </c>
    </row>
    <row r="171" spans="2:15" x14ac:dyDescent="0.25">
      <c r="B171" s="79">
        <v>1303</v>
      </c>
      <c r="C171" s="135">
        <v>0</v>
      </c>
      <c r="D171" s="158">
        <v>0</v>
      </c>
      <c r="E171" s="54">
        <v>0</v>
      </c>
      <c r="F171" s="54">
        <v>100</v>
      </c>
      <c r="G171" s="54">
        <v>200</v>
      </c>
      <c r="H171" s="54">
        <v>0</v>
      </c>
      <c r="I171" s="54">
        <v>0</v>
      </c>
      <c r="J171" s="54">
        <v>0</v>
      </c>
      <c r="K171" s="54">
        <v>0</v>
      </c>
      <c r="L171" s="135">
        <v>300</v>
      </c>
      <c r="M171" s="54">
        <v>0</v>
      </c>
      <c r="N171" s="158">
        <v>0</v>
      </c>
      <c r="O171" s="40">
        <v>600</v>
      </c>
    </row>
    <row r="172" spans="2:15" x14ac:dyDescent="0.25">
      <c r="B172" s="79">
        <v>1305</v>
      </c>
      <c r="C172" s="135">
        <v>0</v>
      </c>
      <c r="D172" s="158">
        <v>0</v>
      </c>
      <c r="E172" s="54">
        <v>0</v>
      </c>
      <c r="F172" s="54">
        <v>300</v>
      </c>
      <c r="G172" s="54">
        <v>200</v>
      </c>
      <c r="H172" s="54">
        <v>0</v>
      </c>
      <c r="I172" s="54">
        <v>302</v>
      </c>
      <c r="J172" s="54">
        <v>1348</v>
      </c>
      <c r="K172" s="54">
        <v>0</v>
      </c>
      <c r="L172" s="135">
        <v>100</v>
      </c>
      <c r="M172" s="54">
        <v>0</v>
      </c>
      <c r="N172" s="158">
        <v>0</v>
      </c>
      <c r="O172" s="40">
        <v>2250</v>
      </c>
    </row>
    <row r="173" spans="2:15" x14ac:dyDescent="0.25">
      <c r="B173" s="79">
        <v>1307</v>
      </c>
      <c r="C173" s="135">
        <v>0</v>
      </c>
      <c r="D173" s="158">
        <v>0</v>
      </c>
      <c r="E173" s="54">
        <v>0</v>
      </c>
      <c r="F173" s="54">
        <v>100</v>
      </c>
      <c r="G173" s="54">
        <v>200</v>
      </c>
      <c r="H173" s="54">
        <v>0</v>
      </c>
      <c r="I173" s="54">
        <v>302</v>
      </c>
      <c r="J173" s="54">
        <v>198</v>
      </c>
      <c r="K173" s="54">
        <v>0</v>
      </c>
      <c r="L173" s="135">
        <v>200</v>
      </c>
      <c r="M173" s="54">
        <v>0</v>
      </c>
      <c r="N173" s="158">
        <v>0</v>
      </c>
      <c r="O173" s="40">
        <v>1000</v>
      </c>
    </row>
    <row r="174" spans="2:15" x14ac:dyDescent="0.25">
      <c r="B174" s="79">
        <v>1308</v>
      </c>
      <c r="C174" s="135">
        <v>0</v>
      </c>
      <c r="D174" s="158">
        <v>0</v>
      </c>
      <c r="E174" s="54">
        <v>0</v>
      </c>
      <c r="F174" s="54">
        <v>100</v>
      </c>
      <c r="G174" s="54">
        <v>200</v>
      </c>
      <c r="H174" s="54">
        <v>0</v>
      </c>
      <c r="I174" s="54">
        <v>300</v>
      </c>
      <c r="J174" s="54">
        <v>0</v>
      </c>
      <c r="K174" s="54">
        <v>0</v>
      </c>
      <c r="L174" s="135">
        <v>200</v>
      </c>
      <c r="M174" s="54">
        <v>0</v>
      </c>
      <c r="N174" s="158">
        <v>0</v>
      </c>
      <c r="O174" s="40">
        <v>800</v>
      </c>
    </row>
    <row r="175" spans="2:15" x14ac:dyDescent="0.25">
      <c r="B175" s="79">
        <v>1335</v>
      </c>
      <c r="C175" s="135">
        <v>0</v>
      </c>
      <c r="D175" s="158">
        <v>0</v>
      </c>
      <c r="E175" s="54">
        <v>7</v>
      </c>
      <c r="F175" s="54">
        <v>10</v>
      </c>
      <c r="G175" s="54">
        <v>5</v>
      </c>
      <c r="H175" s="54">
        <v>15</v>
      </c>
      <c r="I175" s="54">
        <v>3</v>
      </c>
      <c r="J175" s="54">
        <v>5</v>
      </c>
      <c r="K175" s="54">
        <v>10</v>
      </c>
      <c r="L175" s="135">
        <v>4</v>
      </c>
      <c r="M175" s="54">
        <v>0</v>
      </c>
      <c r="N175" s="158">
        <v>0</v>
      </c>
      <c r="O175" s="40">
        <v>59</v>
      </c>
    </row>
    <row r="176" spans="2:15" x14ac:dyDescent="0.25">
      <c r="B176" s="79">
        <v>1380</v>
      </c>
      <c r="C176" s="135">
        <v>0</v>
      </c>
      <c r="D176" s="158">
        <v>0</v>
      </c>
      <c r="E176" s="54">
        <v>0</v>
      </c>
      <c r="F176" s="54">
        <v>1</v>
      </c>
      <c r="G176" s="54">
        <v>0</v>
      </c>
      <c r="H176" s="54">
        <v>0</v>
      </c>
      <c r="I176" s="54">
        <v>0</v>
      </c>
      <c r="J176" s="54">
        <v>0</v>
      </c>
      <c r="K176" s="54">
        <v>0</v>
      </c>
      <c r="L176" s="135">
        <v>0</v>
      </c>
      <c r="M176" s="54">
        <v>0</v>
      </c>
      <c r="N176" s="158">
        <v>0</v>
      </c>
      <c r="O176" s="40">
        <v>1</v>
      </c>
    </row>
    <row r="177" spans="2:15" x14ac:dyDescent="0.25">
      <c r="B177" s="79">
        <v>1381</v>
      </c>
      <c r="C177" s="135">
        <v>0</v>
      </c>
      <c r="D177" s="158">
        <v>0</v>
      </c>
      <c r="E177" s="54">
        <v>2</v>
      </c>
      <c r="F177" s="54">
        <v>2</v>
      </c>
      <c r="G177" s="54">
        <v>4</v>
      </c>
      <c r="H177" s="54">
        <v>3</v>
      </c>
      <c r="I177" s="54">
        <v>2</v>
      </c>
      <c r="J177" s="54">
        <v>3</v>
      </c>
      <c r="K177" s="54">
        <v>1</v>
      </c>
      <c r="L177" s="135">
        <v>0</v>
      </c>
      <c r="M177" s="54">
        <v>0</v>
      </c>
      <c r="N177" s="158">
        <v>0</v>
      </c>
      <c r="O177" s="40">
        <v>17</v>
      </c>
    </row>
    <row r="178" spans="2:15" x14ac:dyDescent="0.25">
      <c r="B178" s="79">
        <v>1404</v>
      </c>
      <c r="C178" s="135">
        <v>0</v>
      </c>
      <c r="D178" s="158">
        <v>0</v>
      </c>
      <c r="E178" s="54">
        <v>0</v>
      </c>
      <c r="F178" s="54">
        <v>5</v>
      </c>
      <c r="G178" s="54">
        <v>0</v>
      </c>
      <c r="H178" s="54">
        <v>0</v>
      </c>
      <c r="I178" s="54">
        <v>0</v>
      </c>
      <c r="J178" s="54">
        <v>0</v>
      </c>
      <c r="K178" s="54">
        <v>0</v>
      </c>
      <c r="L178" s="135">
        <v>0</v>
      </c>
      <c r="M178" s="54">
        <v>0</v>
      </c>
      <c r="N178" s="158">
        <v>0</v>
      </c>
      <c r="O178" s="40">
        <v>5</v>
      </c>
    </row>
    <row r="179" spans="2:15" x14ac:dyDescent="0.25">
      <c r="B179" s="79">
        <v>1426</v>
      </c>
      <c r="C179" s="135">
        <v>0</v>
      </c>
      <c r="D179" s="158">
        <v>0</v>
      </c>
      <c r="E179" s="54">
        <v>0</v>
      </c>
      <c r="F179" s="54">
        <v>3</v>
      </c>
      <c r="G179" s="54">
        <v>36</v>
      </c>
      <c r="H179" s="54">
        <v>0</v>
      </c>
      <c r="I179" s="54">
        <v>4</v>
      </c>
      <c r="J179" s="54">
        <v>7</v>
      </c>
      <c r="K179" s="54">
        <v>17</v>
      </c>
      <c r="L179" s="135">
        <v>1</v>
      </c>
      <c r="M179" s="54">
        <v>0</v>
      </c>
      <c r="N179" s="158">
        <v>0</v>
      </c>
      <c r="O179" s="40">
        <v>68</v>
      </c>
    </row>
    <row r="180" spans="2:15" x14ac:dyDescent="0.25">
      <c r="B180" s="79">
        <v>1428</v>
      </c>
      <c r="C180" s="135">
        <v>0</v>
      </c>
      <c r="D180" s="158">
        <v>0</v>
      </c>
      <c r="E180" s="54">
        <v>14</v>
      </c>
      <c r="F180" s="54">
        <v>69</v>
      </c>
      <c r="G180" s="54">
        <v>202</v>
      </c>
      <c r="H180" s="54">
        <v>31</v>
      </c>
      <c r="I180" s="54">
        <v>82</v>
      </c>
      <c r="J180" s="54">
        <v>92</v>
      </c>
      <c r="K180" s="54">
        <v>114</v>
      </c>
      <c r="L180" s="135">
        <v>44</v>
      </c>
      <c r="M180" s="54">
        <v>0</v>
      </c>
      <c r="N180" s="158">
        <v>0</v>
      </c>
      <c r="O180" s="40">
        <v>648</v>
      </c>
    </row>
    <row r="181" spans="2:15" x14ac:dyDescent="0.25">
      <c r="B181" s="79">
        <v>1429</v>
      </c>
      <c r="C181" s="135">
        <v>0</v>
      </c>
      <c r="D181" s="158">
        <v>0</v>
      </c>
      <c r="E181" s="54">
        <v>7</v>
      </c>
      <c r="F181" s="54">
        <v>70</v>
      </c>
      <c r="G181" s="54">
        <v>184</v>
      </c>
      <c r="H181" s="54">
        <v>125</v>
      </c>
      <c r="I181" s="54">
        <v>137</v>
      </c>
      <c r="J181" s="54">
        <v>64</v>
      </c>
      <c r="K181" s="54">
        <v>103</v>
      </c>
      <c r="L181" s="135">
        <v>112</v>
      </c>
      <c r="M181" s="54">
        <v>0</v>
      </c>
      <c r="N181" s="158">
        <v>0</v>
      </c>
      <c r="O181" s="40">
        <v>802</v>
      </c>
    </row>
    <row r="182" spans="2:15" x14ac:dyDescent="0.25">
      <c r="B182" s="79">
        <v>1435</v>
      </c>
      <c r="C182" s="135">
        <v>0</v>
      </c>
      <c r="D182" s="158">
        <v>0</v>
      </c>
      <c r="E182" s="54">
        <v>6</v>
      </c>
      <c r="F182" s="54">
        <v>11</v>
      </c>
      <c r="G182" s="54">
        <v>15</v>
      </c>
      <c r="H182" s="54">
        <v>7</v>
      </c>
      <c r="I182" s="54">
        <v>3</v>
      </c>
      <c r="J182" s="54">
        <v>6</v>
      </c>
      <c r="K182" s="54">
        <v>13</v>
      </c>
      <c r="L182" s="135">
        <v>8</v>
      </c>
      <c r="M182" s="54">
        <v>0</v>
      </c>
      <c r="N182" s="158">
        <v>0</v>
      </c>
      <c r="O182" s="40">
        <v>69</v>
      </c>
    </row>
    <row r="183" spans="2:15" x14ac:dyDescent="0.25">
      <c r="B183" s="79">
        <v>1442</v>
      </c>
      <c r="C183" s="135">
        <v>0</v>
      </c>
      <c r="D183" s="158">
        <v>0</v>
      </c>
      <c r="E183" s="54">
        <v>0</v>
      </c>
      <c r="F183" s="54">
        <v>0</v>
      </c>
      <c r="G183" s="54">
        <v>0</v>
      </c>
      <c r="H183" s="54">
        <v>115</v>
      </c>
      <c r="I183" s="54">
        <v>115</v>
      </c>
      <c r="J183" s="54">
        <v>0</v>
      </c>
      <c r="K183" s="54">
        <v>115</v>
      </c>
      <c r="L183" s="135">
        <v>115</v>
      </c>
      <c r="M183" s="54">
        <v>0</v>
      </c>
      <c r="N183" s="158">
        <v>0</v>
      </c>
      <c r="O183" s="40">
        <v>460</v>
      </c>
    </row>
    <row r="184" spans="2:15" x14ac:dyDescent="0.25">
      <c r="B184" s="79">
        <v>1444</v>
      </c>
      <c r="C184" s="159">
        <v>0</v>
      </c>
      <c r="D184" s="160">
        <v>0</v>
      </c>
      <c r="E184" s="117">
        <v>2100</v>
      </c>
      <c r="F184" s="117">
        <v>0</v>
      </c>
      <c r="G184" s="117">
        <v>3200</v>
      </c>
      <c r="H184" s="117">
        <v>1000</v>
      </c>
      <c r="I184" s="117">
        <v>2000</v>
      </c>
      <c r="J184" s="117">
        <v>2500</v>
      </c>
      <c r="K184" s="117">
        <v>100</v>
      </c>
      <c r="L184" s="159">
        <v>2200</v>
      </c>
      <c r="M184" s="161">
        <v>0</v>
      </c>
      <c r="N184" s="160">
        <v>0</v>
      </c>
      <c r="O184" s="118">
        <v>13100</v>
      </c>
    </row>
    <row r="185" spans="2:15" x14ac:dyDescent="0.25">
      <c r="B185" s="79">
        <v>1445</v>
      </c>
      <c r="C185" s="162">
        <v>0</v>
      </c>
      <c r="D185" s="163">
        <v>0</v>
      </c>
      <c r="E185" s="114">
        <v>2600</v>
      </c>
      <c r="F185" s="114">
        <v>4700</v>
      </c>
      <c r="G185" s="114">
        <v>6400</v>
      </c>
      <c r="H185" s="114">
        <v>7000</v>
      </c>
      <c r="I185" s="114">
        <v>5300</v>
      </c>
      <c r="J185" s="114">
        <v>1700</v>
      </c>
      <c r="K185" s="114">
        <v>3600</v>
      </c>
      <c r="L185" s="162">
        <v>3300</v>
      </c>
      <c r="M185" s="164">
        <v>0</v>
      </c>
      <c r="N185" s="163">
        <v>0</v>
      </c>
      <c r="O185" s="53">
        <v>34600</v>
      </c>
    </row>
    <row r="186" spans="2:15" x14ac:dyDescent="0.25">
      <c r="B186" s="79">
        <v>1446</v>
      </c>
      <c r="C186" s="165">
        <v>0</v>
      </c>
      <c r="D186" s="166">
        <v>0</v>
      </c>
      <c r="E186" s="119">
        <v>2300</v>
      </c>
      <c r="F186" s="119">
        <v>500</v>
      </c>
      <c r="G186" s="119">
        <v>0</v>
      </c>
      <c r="H186" s="119">
        <v>2000</v>
      </c>
      <c r="I186" s="119">
        <v>200</v>
      </c>
      <c r="J186" s="119">
        <v>2300</v>
      </c>
      <c r="K186" s="119">
        <v>100</v>
      </c>
      <c r="L186" s="165">
        <v>1200</v>
      </c>
      <c r="M186" s="167">
        <v>0</v>
      </c>
      <c r="N186" s="166">
        <v>0</v>
      </c>
      <c r="O186" s="120">
        <v>8600</v>
      </c>
    </row>
    <row r="187" spans="2:15" x14ac:dyDescent="0.25">
      <c r="B187" s="79">
        <v>1448</v>
      </c>
      <c r="C187" s="135">
        <v>0</v>
      </c>
      <c r="D187" s="158">
        <v>0</v>
      </c>
      <c r="E187" s="54">
        <v>0</v>
      </c>
      <c r="F187" s="54">
        <v>4</v>
      </c>
      <c r="G187" s="54">
        <v>0</v>
      </c>
      <c r="H187" s="54">
        <v>0</v>
      </c>
      <c r="I187" s="54">
        <v>0</v>
      </c>
      <c r="J187" s="54">
        <v>10</v>
      </c>
      <c r="K187" s="54">
        <v>0</v>
      </c>
      <c r="L187" s="135">
        <v>0</v>
      </c>
      <c r="M187" s="54">
        <v>0</v>
      </c>
      <c r="N187" s="158">
        <v>0</v>
      </c>
      <c r="O187" s="40">
        <v>14</v>
      </c>
    </row>
    <row r="188" spans="2:15" x14ac:dyDescent="0.25">
      <c r="B188" s="79">
        <v>1449</v>
      </c>
      <c r="C188" s="159">
        <v>0</v>
      </c>
      <c r="D188" s="160">
        <v>0</v>
      </c>
      <c r="E188" s="117">
        <v>0</v>
      </c>
      <c r="F188" s="117">
        <v>0</v>
      </c>
      <c r="G188" s="117">
        <v>0</v>
      </c>
      <c r="H188" s="117">
        <v>0</v>
      </c>
      <c r="I188" s="117">
        <v>0</v>
      </c>
      <c r="J188" s="117">
        <v>11</v>
      </c>
      <c r="K188" s="117">
        <v>0</v>
      </c>
      <c r="L188" s="159">
        <v>0</v>
      </c>
      <c r="M188" s="161">
        <v>0</v>
      </c>
      <c r="N188" s="160">
        <v>0</v>
      </c>
      <c r="O188" s="118">
        <v>11</v>
      </c>
    </row>
    <row r="189" spans="2:15" x14ac:dyDescent="0.25">
      <c r="B189" s="79">
        <v>1450</v>
      </c>
      <c r="C189" s="162">
        <v>0</v>
      </c>
      <c r="D189" s="163">
        <v>0</v>
      </c>
      <c r="E189" s="114">
        <v>0</v>
      </c>
      <c r="F189" s="114">
        <v>0</v>
      </c>
      <c r="G189" s="114">
        <v>0</v>
      </c>
      <c r="H189" s="114">
        <v>0</v>
      </c>
      <c r="I189" s="114">
        <v>0</v>
      </c>
      <c r="J189" s="114">
        <v>0</v>
      </c>
      <c r="K189" s="114">
        <v>0</v>
      </c>
      <c r="L189" s="162">
        <v>0</v>
      </c>
      <c r="M189" s="164">
        <v>0</v>
      </c>
      <c r="N189" s="163">
        <v>0</v>
      </c>
      <c r="O189" s="53">
        <v>0</v>
      </c>
    </row>
    <row r="190" spans="2:15" x14ac:dyDescent="0.25">
      <c r="B190" s="79">
        <v>1451</v>
      </c>
      <c r="C190" s="165">
        <v>0</v>
      </c>
      <c r="D190" s="166">
        <v>0</v>
      </c>
      <c r="E190" s="119">
        <v>0</v>
      </c>
      <c r="F190" s="119">
        <v>0</v>
      </c>
      <c r="G190" s="119">
        <v>0</v>
      </c>
      <c r="H190" s="119">
        <v>0</v>
      </c>
      <c r="I190" s="119">
        <v>0</v>
      </c>
      <c r="J190" s="119">
        <v>5</v>
      </c>
      <c r="K190" s="119">
        <v>0</v>
      </c>
      <c r="L190" s="165">
        <v>0</v>
      </c>
      <c r="M190" s="167">
        <v>0</v>
      </c>
      <c r="N190" s="166">
        <v>0</v>
      </c>
      <c r="O190" s="120">
        <v>5</v>
      </c>
    </row>
    <row r="191" spans="2:15" x14ac:dyDescent="0.25">
      <c r="B191" s="79">
        <v>1452</v>
      </c>
      <c r="C191" s="135">
        <v>0</v>
      </c>
      <c r="D191" s="158">
        <v>0</v>
      </c>
      <c r="E191" s="54">
        <v>3</v>
      </c>
      <c r="F191" s="54">
        <v>0</v>
      </c>
      <c r="G191" s="54">
        <v>4</v>
      </c>
      <c r="H191" s="54">
        <v>3</v>
      </c>
      <c r="I191" s="54">
        <v>4</v>
      </c>
      <c r="J191" s="54">
        <v>5</v>
      </c>
      <c r="K191" s="54">
        <v>3</v>
      </c>
      <c r="L191" s="135">
        <v>0</v>
      </c>
      <c r="M191" s="54">
        <v>0</v>
      </c>
      <c r="N191" s="158">
        <v>0</v>
      </c>
      <c r="O191" s="40">
        <v>22</v>
      </c>
    </row>
    <row r="192" spans="2:15" x14ac:dyDescent="0.25">
      <c r="B192" s="79">
        <v>1465</v>
      </c>
      <c r="C192" s="135">
        <v>0</v>
      </c>
      <c r="D192" s="158">
        <v>0</v>
      </c>
      <c r="E192" s="54">
        <v>2</v>
      </c>
      <c r="F192" s="54">
        <v>2</v>
      </c>
      <c r="G192" s="54">
        <v>3</v>
      </c>
      <c r="H192" s="54">
        <v>1</v>
      </c>
      <c r="I192" s="54">
        <v>3</v>
      </c>
      <c r="J192" s="54">
        <v>1</v>
      </c>
      <c r="K192" s="54">
        <v>4</v>
      </c>
      <c r="L192" s="135">
        <v>7</v>
      </c>
      <c r="M192" s="54">
        <v>0</v>
      </c>
      <c r="N192" s="158">
        <v>0</v>
      </c>
      <c r="O192" s="40">
        <v>23</v>
      </c>
    </row>
    <row r="193" spans="2:15" x14ac:dyDescent="0.25">
      <c r="B193" s="79">
        <v>1467</v>
      </c>
      <c r="C193" s="135">
        <v>0</v>
      </c>
      <c r="D193" s="158">
        <v>0</v>
      </c>
      <c r="E193" s="54">
        <v>3</v>
      </c>
      <c r="F193" s="54">
        <v>13</v>
      </c>
      <c r="G193" s="54">
        <v>20</v>
      </c>
      <c r="H193" s="54">
        <v>9</v>
      </c>
      <c r="I193" s="54">
        <v>23</v>
      </c>
      <c r="J193" s="54">
        <v>14</v>
      </c>
      <c r="K193" s="54">
        <v>23</v>
      </c>
      <c r="L193" s="135">
        <v>34</v>
      </c>
      <c r="M193" s="54">
        <v>0</v>
      </c>
      <c r="N193" s="158">
        <v>0</v>
      </c>
      <c r="O193" s="40">
        <v>139</v>
      </c>
    </row>
    <row r="194" spans="2:15" x14ac:dyDescent="0.25">
      <c r="B194" s="79">
        <v>1469</v>
      </c>
      <c r="C194" s="135">
        <v>0</v>
      </c>
      <c r="D194" s="158">
        <v>0</v>
      </c>
      <c r="E194" s="54">
        <v>0</v>
      </c>
      <c r="F194" s="54">
        <v>0</v>
      </c>
      <c r="G194" s="54">
        <v>1</v>
      </c>
      <c r="H194" s="54">
        <v>2</v>
      </c>
      <c r="I194" s="54">
        <v>1</v>
      </c>
      <c r="J194" s="54">
        <v>2</v>
      </c>
      <c r="K194" s="54">
        <v>1</v>
      </c>
      <c r="L194" s="135">
        <v>3</v>
      </c>
      <c r="M194" s="54">
        <v>0</v>
      </c>
      <c r="N194" s="158">
        <v>0</v>
      </c>
      <c r="O194" s="40">
        <v>10</v>
      </c>
    </row>
    <row r="195" spans="2:15" x14ac:dyDescent="0.25">
      <c r="B195" s="79">
        <v>1470</v>
      </c>
      <c r="C195" s="135">
        <v>0</v>
      </c>
      <c r="D195" s="158">
        <v>0</v>
      </c>
      <c r="E195" s="54">
        <v>1</v>
      </c>
      <c r="F195" s="54">
        <v>0</v>
      </c>
      <c r="G195" s="54">
        <v>0</v>
      </c>
      <c r="H195" s="54">
        <v>1</v>
      </c>
      <c r="I195" s="54">
        <v>0</v>
      </c>
      <c r="J195" s="54">
        <v>7</v>
      </c>
      <c r="K195" s="54">
        <v>9</v>
      </c>
      <c r="L195" s="135">
        <v>0</v>
      </c>
      <c r="M195" s="54">
        <v>0</v>
      </c>
      <c r="N195" s="158">
        <v>0</v>
      </c>
      <c r="O195" s="40">
        <v>18</v>
      </c>
    </row>
    <row r="196" spans="2:15" x14ac:dyDescent="0.25">
      <c r="B196" s="79">
        <v>1471</v>
      </c>
      <c r="C196" s="135">
        <v>0</v>
      </c>
      <c r="D196" s="158">
        <v>0</v>
      </c>
      <c r="E196" s="54">
        <v>0</v>
      </c>
      <c r="F196" s="54">
        <v>0</v>
      </c>
      <c r="G196" s="54">
        <v>0</v>
      </c>
      <c r="H196" s="54">
        <v>1</v>
      </c>
      <c r="I196" s="54">
        <v>2</v>
      </c>
      <c r="J196" s="54">
        <v>4</v>
      </c>
      <c r="K196" s="54">
        <v>0</v>
      </c>
      <c r="L196" s="135">
        <v>0</v>
      </c>
      <c r="M196" s="54">
        <v>0</v>
      </c>
      <c r="N196" s="158">
        <v>0</v>
      </c>
      <c r="O196" s="40">
        <v>7</v>
      </c>
    </row>
    <row r="197" spans="2:15" x14ac:dyDescent="0.25">
      <c r="B197" s="79">
        <v>1480</v>
      </c>
      <c r="C197" s="135">
        <v>0</v>
      </c>
      <c r="D197" s="158">
        <v>0</v>
      </c>
      <c r="E197" s="54">
        <v>0</v>
      </c>
      <c r="F197" s="54">
        <v>0</v>
      </c>
      <c r="G197" s="54">
        <v>0</v>
      </c>
      <c r="H197" s="54">
        <v>0</v>
      </c>
      <c r="I197" s="54">
        <v>1</v>
      </c>
      <c r="J197" s="54">
        <v>2</v>
      </c>
      <c r="K197" s="54">
        <v>0</v>
      </c>
      <c r="L197" s="135">
        <v>0</v>
      </c>
      <c r="M197" s="54">
        <v>0</v>
      </c>
      <c r="N197" s="158">
        <v>0</v>
      </c>
      <c r="O197" s="40">
        <v>3</v>
      </c>
    </row>
    <row r="198" spans="2:15" x14ac:dyDescent="0.25">
      <c r="B198" s="79">
        <v>1494</v>
      </c>
      <c r="C198" s="135">
        <v>0</v>
      </c>
      <c r="D198" s="158">
        <v>0</v>
      </c>
      <c r="E198" s="54">
        <v>0</v>
      </c>
      <c r="F198" s="54">
        <v>8</v>
      </c>
      <c r="G198" s="54">
        <v>3</v>
      </c>
      <c r="H198" s="54">
        <v>1</v>
      </c>
      <c r="I198" s="54">
        <v>6</v>
      </c>
      <c r="J198" s="54">
        <v>3</v>
      </c>
      <c r="K198" s="54">
        <v>4</v>
      </c>
      <c r="L198" s="135">
        <v>4</v>
      </c>
      <c r="M198" s="54">
        <v>0</v>
      </c>
      <c r="N198" s="158">
        <v>0</v>
      </c>
      <c r="O198" s="40">
        <v>29</v>
      </c>
    </row>
    <row r="199" spans="2:15" x14ac:dyDescent="0.25">
      <c r="B199" s="79">
        <v>1508</v>
      </c>
      <c r="C199" s="135">
        <v>0</v>
      </c>
      <c r="D199" s="158">
        <v>0</v>
      </c>
      <c r="E199" s="54">
        <v>0</v>
      </c>
      <c r="F199" s="54">
        <v>0</v>
      </c>
      <c r="G199" s="54">
        <v>0</v>
      </c>
      <c r="H199" s="54">
        <v>0</v>
      </c>
      <c r="I199" s="54">
        <v>0</v>
      </c>
      <c r="J199" s="54">
        <v>0</v>
      </c>
      <c r="K199" s="54">
        <v>2</v>
      </c>
      <c r="L199" s="135">
        <v>3</v>
      </c>
      <c r="M199" s="54">
        <v>0</v>
      </c>
      <c r="N199" s="158">
        <v>0</v>
      </c>
      <c r="O199" s="40">
        <v>5</v>
      </c>
    </row>
    <row r="200" spans="2:15" x14ac:dyDescent="0.25">
      <c r="B200" s="79">
        <v>1554</v>
      </c>
      <c r="C200" s="135">
        <v>0</v>
      </c>
      <c r="D200" s="158">
        <v>0</v>
      </c>
      <c r="E200" s="54">
        <v>0</v>
      </c>
      <c r="F200" s="54">
        <v>2</v>
      </c>
      <c r="G200" s="54">
        <v>5</v>
      </c>
      <c r="H200" s="54">
        <v>0</v>
      </c>
      <c r="I200" s="54">
        <v>1</v>
      </c>
      <c r="J200" s="54">
        <v>0</v>
      </c>
      <c r="K200" s="54">
        <v>2</v>
      </c>
      <c r="L200" s="135">
        <v>3</v>
      </c>
      <c r="M200" s="54">
        <v>0</v>
      </c>
      <c r="N200" s="158">
        <v>0</v>
      </c>
      <c r="O200" s="40">
        <v>13</v>
      </c>
    </row>
    <row r="201" spans="2:15" x14ac:dyDescent="0.25">
      <c r="B201" s="79">
        <v>1573</v>
      </c>
      <c r="C201" s="135">
        <v>0</v>
      </c>
      <c r="D201" s="158">
        <v>0</v>
      </c>
      <c r="E201" s="54">
        <v>0</v>
      </c>
      <c r="F201" s="54">
        <v>20</v>
      </c>
      <c r="G201" s="54">
        <v>0</v>
      </c>
      <c r="H201" s="54">
        <v>50</v>
      </c>
      <c r="I201" s="54">
        <v>0</v>
      </c>
      <c r="J201" s="54">
        <v>0</v>
      </c>
      <c r="K201" s="54">
        <v>0</v>
      </c>
      <c r="L201" s="135">
        <v>20</v>
      </c>
      <c r="M201" s="54">
        <v>0</v>
      </c>
      <c r="N201" s="158">
        <v>0</v>
      </c>
      <c r="O201" s="40">
        <v>90</v>
      </c>
    </row>
    <row r="202" spans="2:15" x14ac:dyDescent="0.25">
      <c r="B202" s="79">
        <v>1574</v>
      </c>
      <c r="C202" s="135">
        <v>0</v>
      </c>
      <c r="D202" s="158">
        <v>0</v>
      </c>
      <c r="E202" s="54">
        <v>0</v>
      </c>
      <c r="F202" s="54">
        <v>10</v>
      </c>
      <c r="G202" s="54">
        <v>0</v>
      </c>
      <c r="H202" s="54">
        <v>0</v>
      </c>
      <c r="I202" s="54">
        <v>0</v>
      </c>
      <c r="J202" s="54">
        <v>0</v>
      </c>
      <c r="K202" s="54">
        <v>0</v>
      </c>
      <c r="L202" s="135">
        <v>0</v>
      </c>
      <c r="M202" s="54">
        <v>0</v>
      </c>
      <c r="N202" s="158">
        <v>0</v>
      </c>
      <c r="O202" s="40">
        <v>10</v>
      </c>
    </row>
    <row r="203" spans="2:15" x14ac:dyDescent="0.25">
      <c r="B203" s="79">
        <v>1575</v>
      </c>
      <c r="C203" s="135">
        <v>0</v>
      </c>
      <c r="D203" s="158">
        <v>0</v>
      </c>
      <c r="E203" s="54">
        <v>0</v>
      </c>
      <c r="F203" s="54">
        <v>10</v>
      </c>
      <c r="G203" s="54">
        <v>10</v>
      </c>
      <c r="H203" s="54">
        <v>10</v>
      </c>
      <c r="I203" s="54">
        <v>0</v>
      </c>
      <c r="J203" s="54">
        <v>0</v>
      </c>
      <c r="K203" s="54">
        <v>0</v>
      </c>
      <c r="L203" s="135">
        <v>20</v>
      </c>
      <c r="M203" s="54">
        <v>0</v>
      </c>
      <c r="N203" s="158">
        <v>0</v>
      </c>
      <c r="O203" s="40">
        <v>50</v>
      </c>
    </row>
    <row r="204" spans="2:15" x14ac:dyDescent="0.25">
      <c r="B204" s="79">
        <v>1577</v>
      </c>
      <c r="C204" s="135">
        <v>0</v>
      </c>
      <c r="D204" s="158">
        <v>0</v>
      </c>
      <c r="E204" s="54">
        <v>20</v>
      </c>
      <c r="F204" s="54">
        <v>30</v>
      </c>
      <c r="G204" s="54">
        <v>0</v>
      </c>
      <c r="H204" s="54">
        <v>0</v>
      </c>
      <c r="I204" s="54">
        <v>0</v>
      </c>
      <c r="J204" s="54">
        <v>0</v>
      </c>
      <c r="K204" s="54">
        <v>0</v>
      </c>
      <c r="L204" s="135">
        <v>0</v>
      </c>
      <c r="M204" s="54">
        <v>0</v>
      </c>
      <c r="N204" s="158">
        <v>0</v>
      </c>
      <c r="O204" s="40">
        <v>50</v>
      </c>
    </row>
    <row r="205" spans="2:15" x14ac:dyDescent="0.25">
      <c r="B205" s="79">
        <v>1578</v>
      </c>
      <c r="C205" s="135">
        <v>0</v>
      </c>
      <c r="D205" s="158">
        <v>0</v>
      </c>
      <c r="E205" s="54">
        <v>0</v>
      </c>
      <c r="F205" s="54">
        <v>0</v>
      </c>
      <c r="G205" s="54">
        <v>10</v>
      </c>
      <c r="H205" s="54">
        <v>0</v>
      </c>
      <c r="I205" s="54">
        <v>0</v>
      </c>
      <c r="J205" s="54">
        <v>3</v>
      </c>
      <c r="K205" s="54">
        <v>0</v>
      </c>
      <c r="L205" s="135">
        <v>0</v>
      </c>
      <c r="M205" s="54">
        <v>0</v>
      </c>
      <c r="N205" s="158">
        <v>0</v>
      </c>
      <c r="O205" s="40">
        <v>13</v>
      </c>
    </row>
    <row r="206" spans="2:15" x14ac:dyDescent="0.25">
      <c r="B206" s="79">
        <v>1579</v>
      </c>
      <c r="C206" s="135">
        <v>0</v>
      </c>
      <c r="D206" s="158">
        <v>0</v>
      </c>
      <c r="E206" s="54">
        <v>0</v>
      </c>
      <c r="F206" s="54">
        <v>10</v>
      </c>
      <c r="G206" s="54">
        <v>0</v>
      </c>
      <c r="H206" s="54">
        <v>0</v>
      </c>
      <c r="I206" s="54">
        <v>0</v>
      </c>
      <c r="J206" s="54">
        <v>0</v>
      </c>
      <c r="K206" s="54">
        <v>0</v>
      </c>
      <c r="L206" s="135">
        <v>0</v>
      </c>
      <c r="M206" s="54">
        <v>0</v>
      </c>
      <c r="N206" s="158">
        <v>0</v>
      </c>
      <c r="O206" s="40">
        <v>10</v>
      </c>
    </row>
    <row r="207" spans="2:15" x14ac:dyDescent="0.25">
      <c r="B207" s="79">
        <v>1583</v>
      </c>
      <c r="C207" s="135">
        <v>0</v>
      </c>
      <c r="D207" s="158">
        <v>0</v>
      </c>
      <c r="E207" s="54">
        <v>0</v>
      </c>
      <c r="F207" s="54">
        <v>1350</v>
      </c>
      <c r="G207" s="54">
        <v>0</v>
      </c>
      <c r="H207" s="54">
        <v>0</v>
      </c>
      <c r="I207" s="54">
        <v>0</v>
      </c>
      <c r="J207" s="54">
        <v>0</v>
      </c>
      <c r="K207" s="54">
        <v>1150</v>
      </c>
      <c r="L207" s="135">
        <v>400</v>
      </c>
      <c r="M207" s="54">
        <v>0</v>
      </c>
      <c r="N207" s="158">
        <v>0</v>
      </c>
      <c r="O207" s="40">
        <v>2900</v>
      </c>
    </row>
    <row r="208" spans="2:15" x14ac:dyDescent="0.25">
      <c r="B208" s="79">
        <v>1584</v>
      </c>
      <c r="C208" s="135">
        <v>0</v>
      </c>
      <c r="D208" s="158">
        <v>0</v>
      </c>
      <c r="E208" s="54">
        <v>0</v>
      </c>
      <c r="F208" s="54">
        <v>100</v>
      </c>
      <c r="G208" s="54">
        <v>0</v>
      </c>
      <c r="H208" s="54">
        <v>0</v>
      </c>
      <c r="I208" s="54">
        <v>0</v>
      </c>
      <c r="J208" s="54">
        <v>0</v>
      </c>
      <c r="K208" s="54">
        <v>0</v>
      </c>
      <c r="L208" s="135">
        <v>0</v>
      </c>
      <c r="M208" s="54">
        <v>0</v>
      </c>
      <c r="N208" s="158">
        <v>0</v>
      </c>
      <c r="O208" s="40">
        <v>100</v>
      </c>
    </row>
    <row r="209" spans="2:15" x14ac:dyDescent="0.25">
      <c r="B209" s="79">
        <v>1585</v>
      </c>
      <c r="C209" s="135">
        <v>0</v>
      </c>
      <c r="D209" s="158">
        <v>0</v>
      </c>
      <c r="E209" s="54">
        <v>0</v>
      </c>
      <c r="F209" s="54">
        <v>100</v>
      </c>
      <c r="G209" s="54">
        <v>200</v>
      </c>
      <c r="H209" s="54">
        <v>100</v>
      </c>
      <c r="I209" s="54">
        <v>302</v>
      </c>
      <c r="J209" s="54">
        <v>198</v>
      </c>
      <c r="K209" s="54">
        <v>0</v>
      </c>
      <c r="L209" s="135">
        <v>0</v>
      </c>
      <c r="M209" s="54">
        <v>0</v>
      </c>
      <c r="N209" s="158">
        <v>0</v>
      </c>
      <c r="O209" s="40">
        <v>900</v>
      </c>
    </row>
    <row r="210" spans="2:15" x14ac:dyDescent="0.25">
      <c r="B210" s="79">
        <v>1586</v>
      </c>
      <c r="C210" s="135">
        <v>0</v>
      </c>
      <c r="D210" s="158">
        <v>0</v>
      </c>
      <c r="E210" s="54">
        <v>0</v>
      </c>
      <c r="F210" s="54">
        <v>0</v>
      </c>
      <c r="G210" s="54">
        <v>200</v>
      </c>
      <c r="H210" s="54">
        <v>0</v>
      </c>
      <c r="I210" s="54">
        <v>300</v>
      </c>
      <c r="J210" s="54">
        <v>0</v>
      </c>
      <c r="K210" s="54">
        <v>0</v>
      </c>
      <c r="L210" s="135">
        <v>200</v>
      </c>
      <c r="M210" s="54">
        <v>0</v>
      </c>
      <c r="N210" s="158">
        <v>0</v>
      </c>
      <c r="O210" s="40">
        <v>700</v>
      </c>
    </row>
    <row r="211" spans="2:15" x14ac:dyDescent="0.25">
      <c r="B211" s="79">
        <v>1587</v>
      </c>
      <c r="C211" s="135">
        <v>0</v>
      </c>
      <c r="D211" s="158">
        <v>0</v>
      </c>
      <c r="E211" s="54">
        <v>4</v>
      </c>
      <c r="F211" s="54">
        <v>1893</v>
      </c>
      <c r="G211" s="54">
        <v>606</v>
      </c>
      <c r="H211" s="54">
        <v>1493</v>
      </c>
      <c r="I211" s="54">
        <v>3477</v>
      </c>
      <c r="J211" s="54">
        <v>11</v>
      </c>
      <c r="K211" s="54">
        <v>7</v>
      </c>
      <c r="L211" s="135">
        <v>12</v>
      </c>
      <c r="M211" s="54">
        <v>0</v>
      </c>
      <c r="N211" s="158">
        <v>0</v>
      </c>
      <c r="O211" s="40">
        <v>7503</v>
      </c>
    </row>
    <row r="212" spans="2:15" x14ac:dyDescent="0.25">
      <c r="B212" s="79">
        <v>1589</v>
      </c>
      <c r="C212" s="135">
        <v>0</v>
      </c>
      <c r="D212" s="158">
        <v>0</v>
      </c>
      <c r="E212" s="54">
        <v>0</v>
      </c>
      <c r="F212" s="54">
        <v>0</v>
      </c>
      <c r="G212" s="54">
        <v>0</v>
      </c>
      <c r="H212" s="54">
        <v>50</v>
      </c>
      <c r="I212" s="54">
        <v>0</v>
      </c>
      <c r="J212" s="54">
        <v>0</v>
      </c>
      <c r="K212" s="54">
        <v>0</v>
      </c>
      <c r="L212" s="135">
        <v>300</v>
      </c>
      <c r="M212" s="54">
        <v>0</v>
      </c>
      <c r="N212" s="158">
        <v>0</v>
      </c>
      <c r="O212" s="40">
        <v>350</v>
      </c>
    </row>
    <row r="213" spans="2:15" x14ac:dyDescent="0.25">
      <c r="B213" s="79">
        <v>1590</v>
      </c>
      <c r="C213" s="135">
        <v>0</v>
      </c>
      <c r="D213" s="158">
        <v>0</v>
      </c>
      <c r="E213" s="54">
        <v>0</v>
      </c>
      <c r="F213" s="54">
        <v>100</v>
      </c>
      <c r="G213" s="54">
        <v>0</v>
      </c>
      <c r="H213" s="54">
        <v>0</v>
      </c>
      <c r="I213" s="54">
        <v>0</v>
      </c>
      <c r="J213" s="54">
        <v>100</v>
      </c>
      <c r="K213" s="54">
        <v>0</v>
      </c>
      <c r="L213" s="135">
        <v>0</v>
      </c>
      <c r="M213" s="54">
        <v>0</v>
      </c>
      <c r="N213" s="158">
        <v>0</v>
      </c>
      <c r="O213" s="40">
        <v>200</v>
      </c>
    </row>
    <row r="214" spans="2:15" x14ac:dyDescent="0.25">
      <c r="B214" s="79">
        <v>1591</v>
      </c>
      <c r="C214" s="135">
        <v>0</v>
      </c>
      <c r="D214" s="158">
        <v>0</v>
      </c>
      <c r="E214" s="54">
        <v>0</v>
      </c>
      <c r="F214" s="54">
        <v>100</v>
      </c>
      <c r="G214" s="54">
        <v>0</v>
      </c>
      <c r="H214" s="54">
        <v>0</v>
      </c>
      <c r="I214" s="54">
        <v>0</v>
      </c>
      <c r="J214" s="54">
        <v>0</v>
      </c>
      <c r="K214" s="54">
        <v>0</v>
      </c>
      <c r="L214" s="135">
        <v>0</v>
      </c>
      <c r="M214" s="54">
        <v>0</v>
      </c>
      <c r="N214" s="158">
        <v>0</v>
      </c>
      <c r="O214" s="40">
        <v>100</v>
      </c>
    </row>
    <row r="215" spans="2:15" x14ac:dyDescent="0.25">
      <c r="B215" s="79">
        <v>1592</v>
      </c>
      <c r="C215" s="135">
        <v>0</v>
      </c>
      <c r="D215" s="158">
        <v>0</v>
      </c>
      <c r="E215" s="54">
        <v>300</v>
      </c>
      <c r="F215" s="54">
        <v>400</v>
      </c>
      <c r="G215" s="54">
        <v>1100</v>
      </c>
      <c r="H215" s="54">
        <v>0</v>
      </c>
      <c r="I215" s="54">
        <v>1400</v>
      </c>
      <c r="J215" s="54">
        <v>800</v>
      </c>
      <c r="K215" s="54">
        <v>0</v>
      </c>
      <c r="L215" s="135">
        <v>100</v>
      </c>
      <c r="M215" s="54">
        <v>0</v>
      </c>
      <c r="N215" s="158">
        <v>0</v>
      </c>
      <c r="O215" s="40">
        <v>4100</v>
      </c>
    </row>
    <row r="216" spans="2:15" x14ac:dyDescent="0.25">
      <c r="B216" s="79">
        <v>1595</v>
      </c>
      <c r="C216" s="135">
        <v>0</v>
      </c>
      <c r="D216" s="158">
        <v>0</v>
      </c>
      <c r="E216" s="54">
        <v>50</v>
      </c>
      <c r="F216" s="54">
        <v>110</v>
      </c>
      <c r="G216" s="54">
        <v>340</v>
      </c>
      <c r="H216" s="54">
        <v>0</v>
      </c>
      <c r="I216" s="54">
        <v>200</v>
      </c>
      <c r="J216" s="54">
        <v>0</v>
      </c>
      <c r="K216" s="54">
        <v>0</v>
      </c>
      <c r="L216" s="135">
        <v>250</v>
      </c>
      <c r="M216" s="54">
        <v>0</v>
      </c>
      <c r="N216" s="158">
        <v>0</v>
      </c>
      <c r="O216" s="40">
        <v>950</v>
      </c>
    </row>
    <row r="217" spans="2:15" x14ac:dyDescent="0.25">
      <c r="B217" s="79">
        <v>1596</v>
      </c>
      <c r="C217" s="135">
        <v>0</v>
      </c>
      <c r="D217" s="158">
        <v>0</v>
      </c>
      <c r="E217" s="54">
        <v>0</v>
      </c>
      <c r="F217" s="54">
        <v>100</v>
      </c>
      <c r="G217" s="54">
        <v>0</v>
      </c>
      <c r="H217" s="54">
        <v>0</v>
      </c>
      <c r="I217" s="54">
        <v>0</v>
      </c>
      <c r="J217" s="54">
        <v>0</v>
      </c>
      <c r="K217" s="54">
        <v>0</v>
      </c>
      <c r="L217" s="135">
        <v>0</v>
      </c>
      <c r="M217" s="54">
        <v>0</v>
      </c>
      <c r="N217" s="158">
        <v>0</v>
      </c>
      <c r="O217" s="40">
        <v>100</v>
      </c>
    </row>
    <row r="218" spans="2:15" x14ac:dyDescent="0.25">
      <c r="B218" s="79">
        <v>1597</v>
      </c>
      <c r="C218" s="135">
        <v>0</v>
      </c>
      <c r="D218" s="158">
        <v>0</v>
      </c>
      <c r="E218" s="54">
        <v>100</v>
      </c>
      <c r="F218" s="54">
        <v>50</v>
      </c>
      <c r="G218" s="54">
        <v>0</v>
      </c>
      <c r="H218" s="54">
        <v>0</v>
      </c>
      <c r="I218" s="54">
        <v>0</v>
      </c>
      <c r="J218" s="54">
        <v>0</v>
      </c>
      <c r="K218" s="54">
        <v>0</v>
      </c>
      <c r="L218" s="135">
        <v>50</v>
      </c>
      <c r="M218" s="54">
        <v>0</v>
      </c>
      <c r="N218" s="158">
        <v>0</v>
      </c>
      <c r="O218" s="40">
        <v>200</v>
      </c>
    </row>
    <row r="219" spans="2:15" x14ac:dyDescent="0.25">
      <c r="B219" s="79">
        <v>1598</v>
      </c>
      <c r="C219" s="135">
        <v>0</v>
      </c>
      <c r="D219" s="158">
        <v>0</v>
      </c>
      <c r="E219" s="54">
        <v>0</v>
      </c>
      <c r="F219" s="54">
        <v>0</v>
      </c>
      <c r="G219" s="54">
        <v>0</v>
      </c>
      <c r="H219" s="54">
        <v>50</v>
      </c>
      <c r="I219" s="54">
        <v>0</v>
      </c>
      <c r="J219" s="54">
        <v>0</v>
      </c>
      <c r="K219" s="54">
        <v>0</v>
      </c>
      <c r="L219" s="135">
        <v>0</v>
      </c>
      <c r="M219" s="54">
        <v>0</v>
      </c>
      <c r="N219" s="158">
        <v>0</v>
      </c>
      <c r="O219" s="40">
        <v>50</v>
      </c>
    </row>
    <row r="220" spans="2:15" x14ac:dyDescent="0.25">
      <c r="B220" s="79">
        <v>1599</v>
      </c>
      <c r="C220" s="135">
        <v>0</v>
      </c>
      <c r="D220" s="158">
        <v>0</v>
      </c>
      <c r="E220" s="54">
        <v>0</v>
      </c>
      <c r="F220" s="54">
        <v>50</v>
      </c>
      <c r="G220" s="54">
        <v>100</v>
      </c>
      <c r="H220" s="54">
        <v>0</v>
      </c>
      <c r="I220" s="54">
        <v>0</v>
      </c>
      <c r="J220" s="54">
        <v>0</v>
      </c>
      <c r="K220" s="54">
        <v>0</v>
      </c>
      <c r="L220" s="135">
        <v>0</v>
      </c>
      <c r="M220" s="54">
        <v>0</v>
      </c>
      <c r="N220" s="158">
        <v>0</v>
      </c>
      <c r="O220" s="40">
        <v>150</v>
      </c>
    </row>
    <row r="221" spans="2:15" x14ac:dyDescent="0.25">
      <c r="B221" s="79">
        <v>1600</v>
      </c>
      <c r="C221" s="135">
        <v>0</v>
      </c>
      <c r="D221" s="158">
        <v>0</v>
      </c>
      <c r="E221" s="54">
        <v>0</v>
      </c>
      <c r="F221" s="54">
        <v>150</v>
      </c>
      <c r="G221" s="54">
        <v>0</v>
      </c>
      <c r="H221" s="54">
        <v>0</v>
      </c>
      <c r="I221" s="54">
        <v>0</v>
      </c>
      <c r="J221" s="54">
        <v>0</v>
      </c>
      <c r="K221" s="54">
        <v>0</v>
      </c>
      <c r="L221" s="135">
        <v>0</v>
      </c>
      <c r="M221" s="54">
        <v>0</v>
      </c>
      <c r="N221" s="158">
        <v>0</v>
      </c>
      <c r="O221" s="40">
        <v>150</v>
      </c>
    </row>
    <row r="222" spans="2:15" x14ac:dyDescent="0.25">
      <c r="B222" s="79">
        <v>1601</v>
      </c>
      <c r="C222" s="135">
        <v>0</v>
      </c>
      <c r="D222" s="158">
        <v>0</v>
      </c>
      <c r="E222" s="54">
        <v>0</v>
      </c>
      <c r="F222" s="54">
        <v>50</v>
      </c>
      <c r="G222" s="54">
        <v>0</v>
      </c>
      <c r="H222" s="54">
        <v>0</v>
      </c>
      <c r="I222" s="54">
        <v>0</v>
      </c>
      <c r="J222" s="54">
        <v>0</v>
      </c>
      <c r="K222" s="54">
        <v>0</v>
      </c>
      <c r="L222" s="135">
        <v>0</v>
      </c>
      <c r="M222" s="54">
        <v>0</v>
      </c>
      <c r="N222" s="158">
        <v>0</v>
      </c>
      <c r="O222" s="40">
        <v>50</v>
      </c>
    </row>
    <row r="223" spans="2:15" x14ac:dyDescent="0.25">
      <c r="B223" s="79">
        <v>1602</v>
      </c>
      <c r="C223" s="135">
        <v>0</v>
      </c>
      <c r="D223" s="158">
        <v>0</v>
      </c>
      <c r="E223" s="54">
        <v>0</v>
      </c>
      <c r="F223" s="54">
        <v>50</v>
      </c>
      <c r="G223" s="54">
        <v>0</v>
      </c>
      <c r="H223" s="54">
        <v>0</v>
      </c>
      <c r="I223" s="54">
        <v>0</v>
      </c>
      <c r="J223" s="54">
        <v>0</v>
      </c>
      <c r="K223" s="54">
        <v>0</v>
      </c>
      <c r="L223" s="135">
        <v>100</v>
      </c>
      <c r="M223" s="54">
        <v>0</v>
      </c>
      <c r="N223" s="158">
        <v>0</v>
      </c>
      <c r="O223" s="40">
        <v>150</v>
      </c>
    </row>
    <row r="224" spans="2:15" x14ac:dyDescent="0.25">
      <c r="B224" s="79">
        <v>1604</v>
      </c>
      <c r="C224" s="135">
        <v>0</v>
      </c>
      <c r="D224" s="158">
        <v>0</v>
      </c>
      <c r="E224" s="54">
        <v>0</v>
      </c>
      <c r="F224" s="54">
        <v>0</v>
      </c>
      <c r="G224" s="54">
        <v>0</v>
      </c>
      <c r="H224" s="54">
        <v>0</v>
      </c>
      <c r="I224" s="54">
        <v>0</v>
      </c>
      <c r="J224" s="54">
        <v>0</v>
      </c>
      <c r="K224" s="54">
        <v>0</v>
      </c>
      <c r="L224" s="135">
        <v>0</v>
      </c>
      <c r="M224" s="54">
        <v>0</v>
      </c>
      <c r="N224" s="158">
        <v>0</v>
      </c>
      <c r="O224" s="40">
        <v>0</v>
      </c>
    </row>
    <row r="225" spans="2:15" x14ac:dyDescent="0.25">
      <c r="B225" s="79">
        <v>1605</v>
      </c>
      <c r="C225" s="135">
        <v>0</v>
      </c>
      <c r="D225" s="158">
        <v>0</v>
      </c>
      <c r="E225" s="54">
        <v>0</v>
      </c>
      <c r="F225" s="54">
        <v>5</v>
      </c>
      <c r="G225" s="54">
        <v>20</v>
      </c>
      <c r="H225" s="54">
        <v>0</v>
      </c>
      <c r="I225" s="54">
        <v>0</v>
      </c>
      <c r="J225" s="54">
        <v>0</v>
      </c>
      <c r="K225" s="54">
        <v>0</v>
      </c>
      <c r="L225" s="135">
        <v>0</v>
      </c>
      <c r="M225" s="54">
        <v>0</v>
      </c>
      <c r="N225" s="158">
        <v>0</v>
      </c>
      <c r="O225" s="40">
        <v>25</v>
      </c>
    </row>
    <row r="226" spans="2:15" x14ac:dyDescent="0.25">
      <c r="B226" s="79">
        <v>1610</v>
      </c>
      <c r="C226" s="135">
        <v>0</v>
      </c>
      <c r="D226" s="158">
        <v>0</v>
      </c>
      <c r="E226" s="54">
        <v>0</v>
      </c>
      <c r="F226" s="54">
        <v>0</v>
      </c>
      <c r="G226" s="54">
        <v>0</v>
      </c>
      <c r="H226" s="54">
        <v>2</v>
      </c>
      <c r="I226" s="54">
        <v>20</v>
      </c>
      <c r="J226" s="54">
        <v>0</v>
      </c>
      <c r="K226" s="54">
        <v>4</v>
      </c>
      <c r="L226" s="135">
        <v>0</v>
      </c>
      <c r="M226" s="54">
        <v>0</v>
      </c>
      <c r="N226" s="158">
        <v>0</v>
      </c>
      <c r="O226" s="40">
        <v>26</v>
      </c>
    </row>
    <row r="227" spans="2:15" x14ac:dyDescent="0.25">
      <c r="B227" s="79">
        <v>1613</v>
      </c>
      <c r="C227" s="135">
        <v>0</v>
      </c>
      <c r="D227" s="158">
        <v>0</v>
      </c>
      <c r="E227" s="54">
        <v>150</v>
      </c>
      <c r="F227" s="54">
        <v>0</v>
      </c>
      <c r="G227" s="54">
        <v>0</v>
      </c>
      <c r="H227" s="54">
        <v>200</v>
      </c>
      <c r="I227" s="54">
        <v>0</v>
      </c>
      <c r="J227" s="54">
        <v>0</v>
      </c>
      <c r="K227" s="54">
        <v>0</v>
      </c>
      <c r="L227" s="135">
        <v>0</v>
      </c>
      <c r="M227" s="54">
        <v>0</v>
      </c>
      <c r="N227" s="158">
        <v>0</v>
      </c>
      <c r="O227" s="40">
        <v>350</v>
      </c>
    </row>
    <row r="228" spans="2:15" x14ac:dyDescent="0.25">
      <c r="B228" s="79">
        <v>1614</v>
      </c>
      <c r="C228" s="135">
        <v>0</v>
      </c>
      <c r="D228" s="158">
        <v>0</v>
      </c>
      <c r="E228" s="54">
        <v>0</v>
      </c>
      <c r="F228" s="54">
        <v>0</v>
      </c>
      <c r="G228" s="54">
        <v>0</v>
      </c>
      <c r="H228" s="54">
        <v>0</v>
      </c>
      <c r="I228" s="54">
        <v>0</v>
      </c>
      <c r="J228" s="54">
        <v>0</v>
      </c>
      <c r="K228" s="54">
        <v>0</v>
      </c>
      <c r="L228" s="135">
        <v>5</v>
      </c>
      <c r="M228" s="54">
        <v>0</v>
      </c>
      <c r="N228" s="158">
        <v>0</v>
      </c>
      <c r="O228" s="40">
        <v>5</v>
      </c>
    </row>
    <row r="229" spans="2:15" x14ac:dyDescent="0.25">
      <c r="B229" s="79">
        <v>1615</v>
      </c>
      <c r="C229" s="135">
        <v>0</v>
      </c>
      <c r="D229" s="158">
        <v>0</v>
      </c>
      <c r="E229" s="54">
        <v>0</v>
      </c>
      <c r="F229" s="54">
        <v>0</v>
      </c>
      <c r="G229" s="54">
        <v>0</v>
      </c>
      <c r="H229" s="54">
        <v>0</v>
      </c>
      <c r="I229" s="54">
        <v>0</v>
      </c>
      <c r="J229" s="54">
        <v>0</v>
      </c>
      <c r="K229" s="54">
        <v>0</v>
      </c>
      <c r="L229" s="135">
        <v>5</v>
      </c>
      <c r="M229" s="54">
        <v>0</v>
      </c>
      <c r="N229" s="158">
        <v>0</v>
      </c>
      <c r="O229" s="40">
        <v>5</v>
      </c>
    </row>
    <row r="230" spans="2:15" x14ac:dyDescent="0.25">
      <c r="B230" s="79">
        <v>1616</v>
      </c>
      <c r="C230" s="135">
        <v>0</v>
      </c>
      <c r="D230" s="158">
        <v>0</v>
      </c>
      <c r="E230" s="54">
        <v>200</v>
      </c>
      <c r="F230" s="54">
        <v>0</v>
      </c>
      <c r="G230" s="54">
        <v>103</v>
      </c>
      <c r="H230" s="54">
        <v>0</v>
      </c>
      <c r="I230" s="54">
        <v>0</v>
      </c>
      <c r="J230" s="54">
        <v>0</v>
      </c>
      <c r="K230" s="54">
        <v>0</v>
      </c>
      <c r="L230" s="135">
        <v>0</v>
      </c>
      <c r="M230" s="54">
        <v>0</v>
      </c>
      <c r="N230" s="158">
        <v>0</v>
      </c>
      <c r="O230" s="40">
        <v>303</v>
      </c>
    </row>
    <row r="231" spans="2:15" x14ac:dyDescent="0.25">
      <c r="B231" s="79">
        <v>1625</v>
      </c>
      <c r="C231" s="135">
        <v>0</v>
      </c>
      <c r="D231" s="158">
        <v>0</v>
      </c>
      <c r="E231" s="54">
        <v>0</v>
      </c>
      <c r="F231" s="54">
        <v>0</v>
      </c>
      <c r="G231" s="54">
        <v>0</v>
      </c>
      <c r="H231" s="54">
        <v>0</v>
      </c>
      <c r="I231" s="54">
        <v>0</v>
      </c>
      <c r="J231" s="54">
        <v>0</v>
      </c>
      <c r="K231" s="54">
        <v>0</v>
      </c>
      <c r="L231" s="135">
        <v>0</v>
      </c>
      <c r="M231" s="54">
        <v>0</v>
      </c>
      <c r="N231" s="158">
        <v>0</v>
      </c>
      <c r="O231" s="40">
        <v>0</v>
      </c>
    </row>
    <row r="232" spans="2:15" x14ac:dyDescent="0.25">
      <c r="B232" s="79">
        <v>1661</v>
      </c>
      <c r="C232" s="135">
        <v>0</v>
      </c>
      <c r="D232" s="158">
        <v>0</v>
      </c>
      <c r="E232" s="54">
        <v>16</v>
      </c>
      <c r="F232" s="54">
        <v>44</v>
      </c>
      <c r="G232" s="54">
        <v>16</v>
      </c>
      <c r="H232" s="54">
        <v>12</v>
      </c>
      <c r="I232" s="54">
        <v>0</v>
      </c>
      <c r="J232" s="54">
        <v>0</v>
      </c>
      <c r="K232" s="54">
        <v>8</v>
      </c>
      <c r="L232" s="135">
        <v>0</v>
      </c>
      <c r="M232" s="54">
        <v>0</v>
      </c>
      <c r="N232" s="158">
        <v>0</v>
      </c>
      <c r="O232" s="40">
        <v>96</v>
      </c>
    </row>
    <row r="233" spans="2:15" x14ac:dyDescent="0.25">
      <c r="B233" s="79">
        <v>1663</v>
      </c>
      <c r="C233" s="135">
        <v>0</v>
      </c>
      <c r="D233" s="158">
        <v>0</v>
      </c>
      <c r="E233" s="54">
        <v>1</v>
      </c>
      <c r="F233" s="54">
        <v>2</v>
      </c>
      <c r="G233" s="54">
        <v>1</v>
      </c>
      <c r="H233" s="54">
        <v>5</v>
      </c>
      <c r="I233" s="54">
        <v>0</v>
      </c>
      <c r="J233" s="54">
        <v>0</v>
      </c>
      <c r="K233" s="54">
        <v>0</v>
      </c>
      <c r="L233" s="135">
        <v>0</v>
      </c>
      <c r="M233" s="54">
        <v>0</v>
      </c>
      <c r="N233" s="158">
        <v>0</v>
      </c>
      <c r="O233" s="40">
        <v>9</v>
      </c>
    </row>
    <row r="234" spans="2:15" x14ac:dyDescent="0.25">
      <c r="B234" s="79">
        <v>1906</v>
      </c>
      <c r="C234" s="135">
        <v>0</v>
      </c>
      <c r="D234" s="158">
        <v>0</v>
      </c>
      <c r="E234" s="54">
        <v>1</v>
      </c>
      <c r="F234" s="54">
        <v>1</v>
      </c>
      <c r="G234" s="54">
        <v>2</v>
      </c>
      <c r="H234" s="54">
        <v>1</v>
      </c>
      <c r="I234" s="54">
        <v>2</v>
      </c>
      <c r="J234" s="54">
        <v>14</v>
      </c>
      <c r="K234" s="54">
        <v>1</v>
      </c>
      <c r="L234" s="135">
        <v>4</v>
      </c>
      <c r="M234" s="54">
        <v>0</v>
      </c>
      <c r="N234" s="158">
        <v>0</v>
      </c>
      <c r="O234" s="40">
        <v>26</v>
      </c>
    </row>
    <row r="235" spans="2:15" x14ac:dyDescent="0.25">
      <c r="B235" s="79">
        <v>1907</v>
      </c>
      <c r="C235" s="135">
        <v>0</v>
      </c>
      <c r="D235" s="158">
        <v>0</v>
      </c>
      <c r="E235" s="54">
        <v>0</v>
      </c>
      <c r="F235" s="54">
        <v>1</v>
      </c>
      <c r="G235" s="54">
        <v>0</v>
      </c>
      <c r="H235" s="54">
        <v>1</v>
      </c>
      <c r="I235" s="54">
        <v>3</v>
      </c>
      <c r="J235" s="54">
        <v>0</v>
      </c>
      <c r="K235" s="54">
        <v>1</v>
      </c>
      <c r="L235" s="135">
        <v>3</v>
      </c>
      <c r="M235" s="54">
        <v>0</v>
      </c>
      <c r="N235" s="158">
        <v>0</v>
      </c>
      <c r="O235" s="40">
        <v>9</v>
      </c>
    </row>
    <row r="236" spans="2:15" x14ac:dyDescent="0.25">
      <c r="B236" s="79">
        <v>1908</v>
      </c>
      <c r="C236" s="135">
        <v>0</v>
      </c>
      <c r="D236" s="158">
        <v>0</v>
      </c>
      <c r="E236" s="54">
        <v>1</v>
      </c>
      <c r="F236" s="54">
        <v>1</v>
      </c>
      <c r="G236" s="54">
        <v>0</v>
      </c>
      <c r="H236" s="54">
        <v>0</v>
      </c>
      <c r="I236" s="54">
        <v>2</v>
      </c>
      <c r="J236" s="54">
        <v>6</v>
      </c>
      <c r="K236" s="54">
        <v>0</v>
      </c>
      <c r="L236" s="135">
        <v>1</v>
      </c>
      <c r="M236" s="54">
        <v>0</v>
      </c>
      <c r="N236" s="158">
        <v>0</v>
      </c>
      <c r="O236" s="40">
        <v>11</v>
      </c>
    </row>
    <row r="237" spans="2:15" x14ac:dyDescent="0.25">
      <c r="B237" s="79">
        <v>1910</v>
      </c>
      <c r="C237" s="135">
        <v>0</v>
      </c>
      <c r="D237" s="158">
        <v>0</v>
      </c>
      <c r="E237" s="54">
        <v>0</v>
      </c>
      <c r="F237" s="54">
        <v>0</v>
      </c>
      <c r="G237" s="54">
        <v>0</v>
      </c>
      <c r="H237" s="54">
        <v>0</v>
      </c>
      <c r="I237" s="54">
        <v>0</v>
      </c>
      <c r="J237" s="54">
        <v>0</v>
      </c>
      <c r="K237" s="54">
        <v>0</v>
      </c>
      <c r="L237" s="135">
        <v>100</v>
      </c>
      <c r="M237" s="54">
        <v>0</v>
      </c>
      <c r="N237" s="158">
        <v>0</v>
      </c>
      <c r="O237" s="40">
        <v>100</v>
      </c>
    </row>
    <row r="238" spans="2:15" x14ac:dyDescent="0.25">
      <c r="B238" s="79">
        <v>1923</v>
      </c>
      <c r="C238" s="135">
        <v>0</v>
      </c>
      <c r="D238" s="158">
        <v>0</v>
      </c>
      <c r="E238" s="54">
        <v>13</v>
      </c>
      <c r="F238" s="54">
        <v>0</v>
      </c>
      <c r="G238" s="54">
        <v>0</v>
      </c>
      <c r="H238" s="54">
        <v>0</v>
      </c>
      <c r="I238" s="54">
        <v>0</v>
      </c>
      <c r="J238" s="54">
        <v>0</v>
      </c>
      <c r="K238" s="54">
        <v>0</v>
      </c>
      <c r="L238" s="135">
        <v>0</v>
      </c>
      <c r="M238" s="54">
        <v>0</v>
      </c>
      <c r="N238" s="158">
        <v>0</v>
      </c>
      <c r="O238" s="40">
        <v>13</v>
      </c>
    </row>
    <row r="239" spans="2:15" x14ac:dyDescent="0.25">
      <c r="B239" s="79">
        <v>1930</v>
      </c>
      <c r="C239" s="135">
        <v>0</v>
      </c>
      <c r="D239" s="158">
        <v>0</v>
      </c>
      <c r="E239" s="54">
        <v>0</v>
      </c>
      <c r="F239" s="54">
        <v>0</v>
      </c>
      <c r="G239" s="54">
        <v>0</v>
      </c>
      <c r="H239" s="54">
        <v>0</v>
      </c>
      <c r="I239" s="54">
        <v>0</v>
      </c>
      <c r="J239" s="54">
        <v>0</v>
      </c>
      <c r="K239" s="54">
        <v>0</v>
      </c>
      <c r="L239" s="135">
        <v>0</v>
      </c>
      <c r="M239" s="54">
        <v>0</v>
      </c>
      <c r="N239" s="158">
        <v>0</v>
      </c>
      <c r="O239" s="40">
        <v>0</v>
      </c>
    </row>
    <row r="240" spans="2:15" x14ac:dyDescent="0.25">
      <c r="B240" s="79">
        <v>2018</v>
      </c>
      <c r="C240" s="135">
        <v>0</v>
      </c>
      <c r="D240" s="158">
        <v>0</v>
      </c>
      <c r="E240" s="54">
        <v>0</v>
      </c>
      <c r="F240" s="54">
        <v>1</v>
      </c>
      <c r="G240" s="54">
        <v>0</v>
      </c>
      <c r="H240" s="54">
        <v>1</v>
      </c>
      <c r="I240" s="54">
        <v>0</v>
      </c>
      <c r="J240" s="54">
        <v>2</v>
      </c>
      <c r="K240" s="54">
        <v>0</v>
      </c>
      <c r="L240" s="135">
        <v>0</v>
      </c>
      <c r="M240" s="54">
        <v>0</v>
      </c>
      <c r="N240" s="158">
        <v>0</v>
      </c>
      <c r="O240" s="40">
        <v>4</v>
      </c>
    </row>
    <row r="241" spans="2:15" x14ac:dyDescent="0.25">
      <c r="B241" s="79">
        <v>2031</v>
      </c>
      <c r="C241" s="135">
        <v>0</v>
      </c>
      <c r="D241" s="158">
        <v>0</v>
      </c>
      <c r="E241" s="54">
        <v>0</v>
      </c>
      <c r="F241" s="54">
        <v>2</v>
      </c>
      <c r="G241" s="54">
        <v>3</v>
      </c>
      <c r="H241" s="54">
        <v>0</v>
      </c>
      <c r="I241" s="54">
        <v>3</v>
      </c>
      <c r="J241" s="54">
        <v>0</v>
      </c>
      <c r="K241" s="54">
        <v>2</v>
      </c>
      <c r="L241" s="135">
        <v>7</v>
      </c>
      <c r="M241" s="54">
        <v>0</v>
      </c>
      <c r="N241" s="158">
        <v>0</v>
      </c>
      <c r="O241" s="40">
        <v>17</v>
      </c>
    </row>
    <row r="242" spans="2:15" x14ac:dyDescent="0.25">
      <c r="B242" s="79">
        <v>2128</v>
      </c>
      <c r="C242" s="135">
        <v>0</v>
      </c>
      <c r="D242" s="158">
        <v>0</v>
      </c>
      <c r="E242" s="54">
        <v>0</v>
      </c>
      <c r="F242" s="54">
        <v>0</v>
      </c>
      <c r="G242" s="54">
        <v>0</v>
      </c>
      <c r="H242" s="54">
        <v>0</v>
      </c>
      <c r="I242" s="54">
        <v>0</v>
      </c>
      <c r="J242" s="54">
        <v>100</v>
      </c>
      <c r="K242" s="54">
        <v>0</v>
      </c>
      <c r="L242" s="135">
        <v>0</v>
      </c>
      <c r="M242" s="54">
        <v>0</v>
      </c>
      <c r="N242" s="158">
        <v>0</v>
      </c>
      <c r="O242" s="40">
        <v>100</v>
      </c>
    </row>
    <row r="243" spans="2:15" x14ac:dyDescent="0.25">
      <c r="B243" s="79">
        <v>2130</v>
      </c>
      <c r="C243" s="135">
        <v>0</v>
      </c>
      <c r="D243" s="158">
        <v>0</v>
      </c>
      <c r="E243" s="54">
        <v>0</v>
      </c>
      <c r="F243" s="54">
        <v>0</v>
      </c>
      <c r="G243" s="54">
        <v>0</v>
      </c>
      <c r="H243" s="54">
        <v>0</v>
      </c>
      <c r="I243" s="54">
        <v>0</v>
      </c>
      <c r="J243" s="54">
        <v>0</v>
      </c>
      <c r="K243" s="54">
        <v>0</v>
      </c>
      <c r="L243" s="135">
        <v>0</v>
      </c>
      <c r="M243" s="54">
        <v>0</v>
      </c>
      <c r="N243" s="158">
        <v>0</v>
      </c>
      <c r="O243" s="40">
        <v>0</v>
      </c>
    </row>
    <row r="244" spans="2:15" x14ac:dyDescent="0.25">
      <c r="B244" s="79">
        <v>2182</v>
      </c>
      <c r="C244" s="135">
        <v>0</v>
      </c>
      <c r="D244" s="158">
        <v>0</v>
      </c>
      <c r="E244" s="54">
        <v>0</v>
      </c>
      <c r="F244" s="54">
        <v>0</v>
      </c>
      <c r="G244" s="54">
        <v>0</v>
      </c>
      <c r="H244" s="54">
        <v>0</v>
      </c>
      <c r="I244" s="54">
        <v>0</v>
      </c>
      <c r="J244" s="54">
        <v>0</v>
      </c>
      <c r="K244" s="54">
        <v>300</v>
      </c>
      <c r="L244" s="135">
        <v>0</v>
      </c>
      <c r="M244" s="54">
        <v>0</v>
      </c>
      <c r="N244" s="158">
        <v>0</v>
      </c>
      <c r="O244" s="40">
        <v>300</v>
      </c>
    </row>
    <row r="245" spans="2:15" x14ac:dyDescent="0.25">
      <c r="B245" s="79">
        <v>2188</v>
      </c>
      <c r="C245" s="135">
        <v>0</v>
      </c>
      <c r="D245" s="158">
        <v>0</v>
      </c>
      <c r="E245" s="54">
        <v>0</v>
      </c>
      <c r="F245" s="54">
        <v>0</v>
      </c>
      <c r="G245" s="54">
        <v>0</v>
      </c>
      <c r="H245" s="54">
        <v>0</v>
      </c>
      <c r="I245" s="54">
        <v>0</v>
      </c>
      <c r="J245" s="54">
        <v>0</v>
      </c>
      <c r="K245" s="54">
        <v>0</v>
      </c>
      <c r="L245" s="135">
        <v>0</v>
      </c>
      <c r="M245" s="54">
        <v>0</v>
      </c>
      <c r="N245" s="158">
        <v>0</v>
      </c>
      <c r="O245" s="40">
        <v>0</v>
      </c>
    </row>
    <row r="246" spans="2:15" x14ac:dyDescent="0.25">
      <c r="B246" s="79">
        <v>2189</v>
      </c>
      <c r="C246" s="135">
        <v>0</v>
      </c>
      <c r="D246" s="158">
        <v>0</v>
      </c>
      <c r="E246" s="54">
        <v>0</v>
      </c>
      <c r="F246" s="54">
        <v>0</v>
      </c>
      <c r="G246" s="54">
        <v>0</v>
      </c>
      <c r="H246" s="54">
        <v>0</v>
      </c>
      <c r="I246" s="54">
        <v>0</v>
      </c>
      <c r="J246" s="54">
        <v>0</v>
      </c>
      <c r="K246" s="54">
        <v>0</v>
      </c>
      <c r="L246" s="135">
        <v>1000</v>
      </c>
      <c r="M246" s="54">
        <v>0</v>
      </c>
      <c r="N246" s="158">
        <v>0</v>
      </c>
      <c r="O246" s="40">
        <v>1000</v>
      </c>
    </row>
    <row r="247" spans="2:15" x14ac:dyDescent="0.25">
      <c r="B247" s="79">
        <v>2190</v>
      </c>
      <c r="C247" s="135">
        <v>0</v>
      </c>
      <c r="D247" s="158">
        <v>0</v>
      </c>
      <c r="E247" s="54">
        <v>0</v>
      </c>
      <c r="F247" s="54">
        <v>0</v>
      </c>
      <c r="G247" s="54">
        <v>0</v>
      </c>
      <c r="H247" s="54">
        <v>0</v>
      </c>
      <c r="I247" s="54">
        <v>0</v>
      </c>
      <c r="J247" s="54">
        <v>0</v>
      </c>
      <c r="K247" s="54">
        <v>0</v>
      </c>
      <c r="L247" s="135">
        <v>0</v>
      </c>
      <c r="M247" s="54">
        <v>0</v>
      </c>
      <c r="N247" s="158">
        <v>0</v>
      </c>
      <c r="O247" s="40">
        <v>0</v>
      </c>
    </row>
    <row r="248" spans="2:15" x14ac:dyDescent="0.25">
      <c r="B248" s="79">
        <v>2191</v>
      </c>
      <c r="C248" s="135">
        <v>0</v>
      </c>
      <c r="D248" s="158">
        <v>0</v>
      </c>
      <c r="E248" s="54">
        <v>0</v>
      </c>
      <c r="F248" s="54">
        <v>500</v>
      </c>
      <c r="G248" s="54">
        <v>0</v>
      </c>
      <c r="H248" s="54">
        <v>0</v>
      </c>
      <c r="I248" s="54">
        <v>500</v>
      </c>
      <c r="J248" s="54">
        <v>0</v>
      </c>
      <c r="K248" s="54">
        <v>0</v>
      </c>
      <c r="L248" s="135">
        <v>200</v>
      </c>
      <c r="M248" s="54">
        <v>0</v>
      </c>
      <c r="N248" s="158">
        <v>0</v>
      </c>
      <c r="O248" s="40">
        <v>1200</v>
      </c>
    </row>
    <row r="249" spans="2:15" x14ac:dyDescent="0.25">
      <c r="B249" s="79">
        <v>2192</v>
      </c>
      <c r="C249" s="135">
        <v>0</v>
      </c>
      <c r="D249" s="158">
        <v>0</v>
      </c>
      <c r="E249" s="54">
        <v>0</v>
      </c>
      <c r="F249" s="54">
        <v>0</v>
      </c>
      <c r="G249" s="54">
        <v>0</v>
      </c>
      <c r="H249" s="54">
        <v>0</v>
      </c>
      <c r="I249" s="54">
        <v>2</v>
      </c>
      <c r="J249" s="54">
        <v>0</v>
      </c>
      <c r="K249" s="54">
        <v>0</v>
      </c>
      <c r="L249" s="135">
        <v>0</v>
      </c>
      <c r="M249" s="54">
        <v>0</v>
      </c>
      <c r="N249" s="158">
        <v>0</v>
      </c>
      <c r="O249" s="40">
        <v>2</v>
      </c>
    </row>
    <row r="250" spans="2:15" x14ac:dyDescent="0.25">
      <c r="B250" s="79">
        <v>2221</v>
      </c>
      <c r="C250" s="135">
        <v>0</v>
      </c>
      <c r="D250" s="158">
        <v>0</v>
      </c>
      <c r="E250" s="54">
        <v>6</v>
      </c>
      <c r="F250" s="54">
        <v>5</v>
      </c>
      <c r="G250" s="54">
        <v>4</v>
      </c>
      <c r="H250" s="54">
        <v>25</v>
      </c>
      <c r="I250" s="54">
        <v>0</v>
      </c>
      <c r="J250" s="54">
        <v>0</v>
      </c>
      <c r="K250" s="54">
        <v>0</v>
      </c>
      <c r="L250" s="135">
        <v>0</v>
      </c>
      <c r="M250" s="54">
        <v>0</v>
      </c>
      <c r="N250" s="158">
        <v>0</v>
      </c>
      <c r="O250" s="40">
        <v>40</v>
      </c>
    </row>
    <row r="251" spans="2:15" x14ac:dyDescent="0.25">
      <c r="B251" s="79">
        <v>2224</v>
      </c>
      <c r="C251" s="135">
        <v>0</v>
      </c>
      <c r="D251" s="158">
        <v>0</v>
      </c>
      <c r="E251" s="54">
        <v>0</v>
      </c>
      <c r="F251" s="54">
        <v>0</v>
      </c>
      <c r="G251" s="54">
        <v>0</v>
      </c>
      <c r="H251" s="54">
        <v>0</v>
      </c>
      <c r="I251" s="54">
        <v>120</v>
      </c>
      <c r="J251" s="54">
        <v>0</v>
      </c>
      <c r="K251" s="54">
        <v>120</v>
      </c>
      <c r="L251" s="135">
        <v>0</v>
      </c>
      <c r="M251" s="54">
        <v>0</v>
      </c>
      <c r="N251" s="158">
        <v>0</v>
      </c>
      <c r="O251" s="40">
        <v>240</v>
      </c>
    </row>
    <row r="252" spans="2:15" x14ac:dyDescent="0.25">
      <c r="B252" s="79">
        <v>2233</v>
      </c>
      <c r="C252" s="135">
        <v>0</v>
      </c>
      <c r="D252" s="158">
        <v>0</v>
      </c>
      <c r="E252" s="54">
        <v>0</v>
      </c>
      <c r="F252" s="54">
        <v>0</v>
      </c>
      <c r="G252" s="54">
        <v>0</v>
      </c>
      <c r="H252" s="54">
        <v>6</v>
      </c>
      <c r="I252" s="54">
        <v>0</v>
      </c>
      <c r="J252" s="54">
        <v>1</v>
      </c>
      <c r="K252" s="54">
        <v>6</v>
      </c>
      <c r="L252" s="135">
        <v>1</v>
      </c>
      <c r="M252" s="54">
        <v>0</v>
      </c>
      <c r="N252" s="158">
        <v>0</v>
      </c>
      <c r="O252" s="40">
        <v>14</v>
      </c>
    </row>
    <row r="253" spans="2:15" x14ac:dyDescent="0.25">
      <c r="B253" s="79">
        <v>2234</v>
      </c>
      <c r="C253" s="135">
        <v>0</v>
      </c>
      <c r="D253" s="158">
        <v>0</v>
      </c>
      <c r="E253" s="54">
        <v>8</v>
      </c>
      <c r="F253" s="54">
        <v>45</v>
      </c>
      <c r="G253" s="54">
        <v>51</v>
      </c>
      <c r="H253" s="54">
        <v>40</v>
      </c>
      <c r="I253" s="54">
        <v>56</v>
      </c>
      <c r="J253" s="54">
        <v>70</v>
      </c>
      <c r="K253" s="54">
        <v>110</v>
      </c>
      <c r="L253" s="135">
        <v>62</v>
      </c>
      <c r="M253" s="54">
        <v>0</v>
      </c>
      <c r="N253" s="158">
        <v>0</v>
      </c>
      <c r="O253" s="40">
        <v>442</v>
      </c>
    </row>
    <row r="254" spans="2:15" x14ac:dyDescent="0.25">
      <c r="B254" s="79">
        <v>2246</v>
      </c>
      <c r="C254" s="135">
        <v>0</v>
      </c>
      <c r="D254" s="158">
        <v>0</v>
      </c>
      <c r="E254" s="54">
        <v>0</v>
      </c>
      <c r="F254" s="54">
        <v>0</v>
      </c>
      <c r="G254" s="54">
        <v>0</v>
      </c>
      <c r="H254" s="54">
        <v>0</v>
      </c>
      <c r="I254" s="54">
        <v>0</v>
      </c>
      <c r="J254" s="54">
        <v>0</v>
      </c>
      <c r="K254" s="54">
        <v>0</v>
      </c>
      <c r="L254" s="135">
        <v>0</v>
      </c>
      <c r="M254" s="54">
        <v>0</v>
      </c>
      <c r="N254" s="158">
        <v>0</v>
      </c>
      <c r="O254" s="40">
        <v>0</v>
      </c>
    </row>
    <row r="255" spans="2:15" x14ac:dyDescent="0.25">
      <c r="B255" s="79">
        <v>2267</v>
      </c>
      <c r="C255" s="135">
        <v>0</v>
      </c>
      <c r="D255" s="158">
        <v>0</v>
      </c>
      <c r="E255" s="54">
        <v>0</v>
      </c>
      <c r="F255" s="54">
        <v>0</v>
      </c>
      <c r="G255" s="54">
        <v>0</v>
      </c>
      <c r="H255" s="54">
        <v>0</v>
      </c>
      <c r="I255" s="54">
        <v>0</v>
      </c>
      <c r="J255" s="54">
        <v>500</v>
      </c>
      <c r="K255" s="54">
        <v>0</v>
      </c>
      <c r="L255" s="135">
        <v>0</v>
      </c>
      <c r="M255" s="54">
        <v>0</v>
      </c>
      <c r="N255" s="158">
        <v>0</v>
      </c>
      <c r="O255" s="40">
        <v>500</v>
      </c>
    </row>
    <row r="256" spans="2:15" x14ac:dyDescent="0.25">
      <c r="B256" s="79">
        <v>2268</v>
      </c>
      <c r="C256" s="135">
        <v>0</v>
      </c>
      <c r="D256" s="158">
        <v>0</v>
      </c>
      <c r="E256" s="54">
        <v>0</v>
      </c>
      <c r="F256" s="54">
        <v>0</v>
      </c>
      <c r="G256" s="54">
        <v>0</v>
      </c>
      <c r="H256" s="54">
        <v>0</v>
      </c>
      <c r="I256" s="54">
        <v>0</v>
      </c>
      <c r="J256" s="54">
        <v>1000</v>
      </c>
      <c r="K256" s="54">
        <v>0</v>
      </c>
      <c r="L256" s="135">
        <v>0</v>
      </c>
      <c r="M256" s="54">
        <v>0</v>
      </c>
      <c r="N256" s="158">
        <v>0</v>
      </c>
      <c r="O256" s="40">
        <v>1000</v>
      </c>
    </row>
    <row r="257" spans="2:15" x14ac:dyDescent="0.25">
      <c r="B257" s="79">
        <v>2269</v>
      </c>
      <c r="C257" s="135">
        <v>0</v>
      </c>
      <c r="D257" s="158">
        <v>0</v>
      </c>
      <c r="E257" s="54">
        <v>0</v>
      </c>
      <c r="F257" s="54">
        <v>34</v>
      </c>
      <c r="G257" s="54">
        <v>15</v>
      </c>
      <c r="H257" s="54">
        <v>6</v>
      </c>
      <c r="I257" s="54">
        <v>4</v>
      </c>
      <c r="J257" s="54">
        <v>10</v>
      </c>
      <c r="K257" s="54">
        <v>3</v>
      </c>
      <c r="L257" s="135">
        <v>2</v>
      </c>
      <c r="M257" s="54">
        <v>0</v>
      </c>
      <c r="N257" s="158">
        <v>0</v>
      </c>
      <c r="O257" s="40">
        <v>74</v>
      </c>
    </row>
    <row r="258" spans="2:15" x14ac:dyDescent="0.25">
      <c r="B258" s="79">
        <v>2270</v>
      </c>
      <c r="C258" s="135">
        <v>0</v>
      </c>
      <c r="D258" s="158">
        <v>0</v>
      </c>
      <c r="E258" s="54">
        <v>21</v>
      </c>
      <c r="F258" s="54">
        <v>29</v>
      </c>
      <c r="G258" s="54">
        <v>0</v>
      </c>
      <c r="H258" s="54">
        <v>1</v>
      </c>
      <c r="I258" s="54">
        <v>6</v>
      </c>
      <c r="J258" s="54">
        <v>0</v>
      </c>
      <c r="K258" s="54">
        <v>0</v>
      </c>
      <c r="L258" s="135">
        <v>0</v>
      </c>
      <c r="M258" s="54">
        <v>0</v>
      </c>
      <c r="N258" s="158">
        <v>0</v>
      </c>
      <c r="O258" s="40">
        <v>57</v>
      </c>
    </row>
    <row r="259" spans="2:15" x14ac:dyDescent="0.25">
      <c r="B259" s="79">
        <v>2380</v>
      </c>
      <c r="C259" s="135">
        <v>0</v>
      </c>
      <c r="D259" s="158">
        <v>0</v>
      </c>
      <c r="E259" s="54">
        <v>0</v>
      </c>
      <c r="F259" s="54">
        <v>0</v>
      </c>
      <c r="G259" s="54">
        <v>0</v>
      </c>
      <c r="H259" s="54">
        <v>0</v>
      </c>
      <c r="I259" s="54">
        <v>0</v>
      </c>
      <c r="J259" s="54">
        <v>0</v>
      </c>
      <c r="K259" s="54">
        <v>20</v>
      </c>
      <c r="L259" s="135">
        <v>0</v>
      </c>
      <c r="M259" s="54">
        <v>0</v>
      </c>
      <c r="N259" s="158">
        <v>0</v>
      </c>
      <c r="O259" s="40">
        <v>20</v>
      </c>
    </row>
    <row r="260" spans="2:15" x14ac:dyDescent="0.25">
      <c r="B260" s="79">
        <v>2995</v>
      </c>
      <c r="C260" s="135">
        <v>0</v>
      </c>
      <c r="D260" s="158">
        <v>0</v>
      </c>
      <c r="E260" s="54">
        <v>0</v>
      </c>
      <c r="F260" s="54">
        <v>0</v>
      </c>
      <c r="G260" s="54">
        <v>0</v>
      </c>
      <c r="H260" s="54">
        <v>0</v>
      </c>
      <c r="I260" s="54">
        <v>0</v>
      </c>
      <c r="J260" s="54">
        <v>0</v>
      </c>
      <c r="K260" s="54">
        <v>2</v>
      </c>
      <c r="L260" s="135">
        <v>0</v>
      </c>
      <c r="M260" s="54">
        <v>0</v>
      </c>
      <c r="N260" s="158">
        <v>0</v>
      </c>
      <c r="O260" s="40">
        <v>2</v>
      </c>
    </row>
    <row r="261" spans="2:15" x14ac:dyDescent="0.25">
      <c r="B261" s="79">
        <v>3001</v>
      </c>
      <c r="C261" s="135">
        <v>0</v>
      </c>
      <c r="D261" s="158">
        <v>0</v>
      </c>
      <c r="E261" s="54">
        <v>4</v>
      </c>
      <c r="F261" s="54">
        <v>1</v>
      </c>
      <c r="G261" s="54">
        <v>2</v>
      </c>
      <c r="H261" s="54">
        <v>2</v>
      </c>
      <c r="I261" s="54">
        <v>0</v>
      </c>
      <c r="J261" s="54">
        <v>0</v>
      </c>
      <c r="K261" s="54">
        <v>4</v>
      </c>
      <c r="L261" s="135">
        <v>5</v>
      </c>
      <c r="M261" s="54">
        <v>0</v>
      </c>
      <c r="N261" s="158">
        <v>0</v>
      </c>
      <c r="O261" s="40">
        <v>18</v>
      </c>
    </row>
    <row r="262" spans="2:15" x14ac:dyDescent="0.25">
      <c r="B262" s="79">
        <v>3002</v>
      </c>
      <c r="C262" s="135">
        <v>0</v>
      </c>
      <c r="D262" s="158">
        <v>0</v>
      </c>
      <c r="E262" s="54">
        <v>0</v>
      </c>
      <c r="F262" s="54">
        <v>1</v>
      </c>
      <c r="G262" s="54">
        <v>1</v>
      </c>
      <c r="H262" s="54">
        <v>0</v>
      </c>
      <c r="I262" s="54">
        <v>2</v>
      </c>
      <c r="J262" s="54">
        <v>0</v>
      </c>
      <c r="K262" s="54">
        <v>3</v>
      </c>
      <c r="L262" s="135">
        <v>1</v>
      </c>
      <c r="M262" s="54">
        <v>0</v>
      </c>
      <c r="N262" s="158">
        <v>0</v>
      </c>
      <c r="O262" s="40">
        <v>8</v>
      </c>
    </row>
    <row r="263" spans="2:15" x14ac:dyDescent="0.25">
      <c r="B263" s="79">
        <v>3104</v>
      </c>
      <c r="C263" s="135">
        <v>0</v>
      </c>
      <c r="D263" s="158">
        <v>0</v>
      </c>
      <c r="E263" s="54">
        <v>1</v>
      </c>
      <c r="F263" s="54">
        <v>0</v>
      </c>
      <c r="G263" s="54">
        <v>1</v>
      </c>
      <c r="H263" s="54">
        <v>2</v>
      </c>
      <c r="I263" s="54">
        <v>3</v>
      </c>
      <c r="J263" s="54">
        <v>2</v>
      </c>
      <c r="K263" s="54">
        <v>0</v>
      </c>
      <c r="L263" s="135">
        <v>1</v>
      </c>
      <c r="M263" s="54">
        <v>0</v>
      </c>
      <c r="N263" s="158">
        <v>0</v>
      </c>
      <c r="O263" s="40">
        <v>10</v>
      </c>
    </row>
    <row r="264" spans="2:15" x14ac:dyDescent="0.25">
      <c r="B264" s="79">
        <v>3130</v>
      </c>
      <c r="C264" s="135">
        <v>0</v>
      </c>
      <c r="D264" s="158">
        <v>0</v>
      </c>
      <c r="E264" s="54">
        <v>0</v>
      </c>
      <c r="F264" s="54">
        <v>0</v>
      </c>
      <c r="G264" s="54">
        <v>0</v>
      </c>
      <c r="H264" s="54">
        <v>0</v>
      </c>
      <c r="I264" s="54">
        <v>0</v>
      </c>
      <c r="J264" s="54">
        <v>0</v>
      </c>
      <c r="K264" s="54">
        <v>0</v>
      </c>
      <c r="L264" s="135">
        <v>0</v>
      </c>
      <c r="M264" s="54">
        <v>0</v>
      </c>
      <c r="N264" s="158">
        <v>0</v>
      </c>
      <c r="O264" s="40">
        <v>0</v>
      </c>
    </row>
    <row r="265" spans="2:15" x14ac:dyDescent="0.25">
      <c r="B265" s="79">
        <v>3600</v>
      </c>
      <c r="C265" s="135">
        <v>0</v>
      </c>
      <c r="D265" s="158">
        <v>0</v>
      </c>
      <c r="E265" s="54">
        <v>0</v>
      </c>
      <c r="F265" s="54">
        <v>0</v>
      </c>
      <c r="G265" s="54">
        <v>0</v>
      </c>
      <c r="H265" s="54">
        <v>0</v>
      </c>
      <c r="I265" s="54">
        <v>300</v>
      </c>
      <c r="J265" s="54">
        <v>270</v>
      </c>
      <c r="K265" s="54">
        <v>200</v>
      </c>
      <c r="L265" s="135">
        <v>100</v>
      </c>
      <c r="M265" s="54">
        <v>0</v>
      </c>
      <c r="N265" s="158">
        <v>0</v>
      </c>
      <c r="O265" s="40">
        <v>870</v>
      </c>
    </row>
    <row r="266" spans="2:15" x14ac:dyDescent="0.25">
      <c r="B266" s="79">
        <v>3622</v>
      </c>
      <c r="C266" s="135">
        <v>0</v>
      </c>
      <c r="D266" s="158">
        <v>0</v>
      </c>
      <c r="E266" s="54">
        <v>1</v>
      </c>
      <c r="F266" s="54">
        <v>50</v>
      </c>
      <c r="G266" s="54">
        <v>48</v>
      </c>
      <c r="H266" s="54">
        <v>12</v>
      </c>
      <c r="I266" s="54">
        <v>24</v>
      </c>
      <c r="J266" s="54">
        <v>100</v>
      </c>
      <c r="K266" s="54">
        <v>18</v>
      </c>
      <c r="L266" s="135">
        <v>24</v>
      </c>
      <c r="M266" s="54">
        <v>0</v>
      </c>
      <c r="N266" s="158">
        <v>0</v>
      </c>
      <c r="O266" s="40">
        <v>277</v>
      </c>
    </row>
    <row r="267" spans="2:15" x14ac:dyDescent="0.25">
      <c r="B267" s="79">
        <v>3625</v>
      </c>
      <c r="C267" s="135">
        <v>0</v>
      </c>
      <c r="D267" s="158">
        <v>0</v>
      </c>
      <c r="E267" s="54">
        <v>0</v>
      </c>
      <c r="F267" s="54">
        <v>31</v>
      </c>
      <c r="G267" s="54">
        <v>15</v>
      </c>
      <c r="H267" s="54">
        <v>27</v>
      </c>
      <c r="I267" s="54">
        <v>4</v>
      </c>
      <c r="J267" s="54">
        <v>7</v>
      </c>
      <c r="K267" s="54">
        <v>17</v>
      </c>
      <c r="L267" s="135">
        <v>14</v>
      </c>
      <c r="M267" s="54">
        <v>0</v>
      </c>
      <c r="N267" s="158">
        <v>0</v>
      </c>
      <c r="O267" s="40">
        <v>115</v>
      </c>
    </row>
    <row r="268" spans="2:15" x14ac:dyDescent="0.25">
      <c r="B268" s="79">
        <v>3626</v>
      </c>
      <c r="C268" s="135">
        <v>0</v>
      </c>
      <c r="D268" s="158">
        <v>0</v>
      </c>
      <c r="E268" s="54">
        <v>0</v>
      </c>
      <c r="F268" s="54">
        <v>3</v>
      </c>
      <c r="G268" s="54">
        <v>2</v>
      </c>
      <c r="H268" s="54">
        <v>0</v>
      </c>
      <c r="I268" s="54">
        <v>0</v>
      </c>
      <c r="J268" s="54">
        <v>1</v>
      </c>
      <c r="K268" s="54">
        <v>1</v>
      </c>
      <c r="L268" s="135">
        <v>2</v>
      </c>
      <c r="M268" s="54">
        <v>0</v>
      </c>
      <c r="N268" s="158">
        <v>0</v>
      </c>
      <c r="O268" s="40">
        <v>9</v>
      </c>
    </row>
    <row r="269" spans="2:15" x14ac:dyDescent="0.25">
      <c r="B269" s="79">
        <v>3627</v>
      </c>
      <c r="C269" s="135">
        <v>0</v>
      </c>
      <c r="D269" s="158">
        <v>0</v>
      </c>
      <c r="E269" s="54">
        <v>0</v>
      </c>
      <c r="F269" s="54">
        <v>1</v>
      </c>
      <c r="G269" s="54">
        <v>1</v>
      </c>
      <c r="H269" s="54">
        <v>0</v>
      </c>
      <c r="I269" s="54">
        <v>0</v>
      </c>
      <c r="J269" s="54">
        <v>1</v>
      </c>
      <c r="K269" s="54">
        <v>0</v>
      </c>
      <c r="L269" s="135">
        <v>2</v>
      </c>
      <c r="M269" s="54">
        <v>0</v>
      </c>
      <c r="N269" s="158">
        <v>0</v>
      </c>
      <c r="O269" s="40">
        <v>5</v>
      </c>
    </row>
    <row r="270" spans="2:15" x14ac:dyDescent="0.25">
      <c r="B270" s="79">
        <v>3628</v>
      </c>
      <c r="C270" s="135">
        <v>0</v>
      </c>
      <c r="D270" s="158">
        <v>0</v>
      </c>
      <c r="E270" s="54">
        <v>1</v>
      </c>
      <c r="F270" s="54">
        <v>0</v>
      </c>
      <c r="G270" s="54">
        <v>0</v>
      </c>
      <c r="H270" s="54">
        <v>3</v>
      </c>
      <c r="I270" s="54">
        <v>0</v>
      </c>
      <c r="J270" s="54">
        <v>0</v>
      </c>
      <c r="K270" s="54">
        <v>0</v>
      </c>
      <c r="L270" s="135">
        <v>0</v>
      </c>
      <c r="M270" s="54">
        <v>0</v>
      </c>
      <c r="N270" s="158">
        <v>0</v>
      </c>
      <c r="O270" s="40">
        <v>4</v>
      </c>
    </row>
    <row r="271" spans="2:15" x14ac:dyDescent="0.25">
      <c r="B271" s="79">
        <v>3629</v>
      </c>
      <c r="C271" s="135">
        <v>0</v>
      </c>
      <c r="D271" s="158">
        <v>0</v>
      </c>
      <c r="E271" s="54">
        <v>1</v>
      </c>
      <c r="F271" s="54">
        <v>2</v>
      </c>
      <c r="G271" s="54">
        <v>2</v>
      </c>
      <c r="H271" s="54">
        <v>1</v>
      </c>
      <c r="I271" s="54">
        <v>0</v>
      </c>
      <c r="J271" s="54">
        <v>3</v>
      </c>
      <c r="K271" s="54">
        <v>0</v>
      </c>
      <c r="L271" s="135">
        <v>2</v>
      </c>
      <c r="M271" s="54">
        <v>0</v>
      </c>
      <c r="N271" s="158">
        <v>0</v>
      </c>
      <c r="O271" s="40">
        <v>11</v>
      </c>
    </row>
    <row r="272" spans="2:15" x14ac:dyDescent="0.25">
      <c r="B272" s="79">
        <v>3630</v>
      </c>
      <c r="C272" s="135">
        <v>0</v>
      </c>
      <c r="D272" s="158">
        <v>0</v>
      </c>
      <c r="E272" s="54">
        <v>0</v>
      </c>
      <c r="F272" s="54">
        <v>3</v>
      </c>
      <c r="G272" s="54">
        <v>0</v>
      </c>
      <c r="H272" s="54">
        <v>1</v>
      </c>
      <c r="I272" s="54">
        <v>1</v>
      </c>
      <c r="J272" s="54">
        <v>4</v>
      </c>
      <c r="K272" s="54">
        <v>1</v>
      </c>
      <c r="L272" s="135">
        <v>1</v>
      </c>
      <c r="M272" s="54">
        <v>0</v>
      </c>
      <c r="N272" s="158">
        <v>0</v>
      </c>
      <c r="O272" s="40">
        <v>11</v>
      </c>
    </row>
    <row r="273" spans="2:15" x14ac:dyDescent="0.25">
      <c r="B273" s="79">
        <v>3631</v>
      </c>
      <c r="C273" s="135">
        <v>0</v>
      </c>
      <c r="D273" s="158">
        <v>0</v>
      </c>
      <c r="E273" s="54">
        <v>0</v>
      </c>
      <c r="F273" s="54">
        <v>0</v>
      </c>
      <c r="G273" s="54">
        <v>1</v>
      </c>
      <c r="H273" s="54">
        <v>2</v>
      </c>
      <c r="I273" s="54">
        <v>0</v>
      </c>
      <c r="J273" s="54">
        <v>2</v>
      </c>
      <c r="K273" s="54">
        <v>0</v>
      </c>
      <c r="L273" s="135">
        <v>2</v>
      </c>
      <c r="M273" s="54">
        <v>0</v>
      </c>
      <c r="N273" s="158">
        <v>0</v>
      </c>
      <c r="O273" s="40">
        <v>7</v>
      </c>
    </row>
    <row r="274" spans="2:15" x14ac:dyDescent="0.25">
      <c r="B274" s="79">
        <v>3632</v>
      </c>
      <c r="C274" s="135">
        <v>0</v>
      </c>
      <c r="D274" s="158">
        <v>0</v>
      </c>
      <c r="E274" s="54">
        <v>0</v>
      </c>
      <c r="F274" s="54">
        <v>3</v>
      </c>
      <c r="G274" s="54">
        <v>0</v>
      </c>
      <c r="H274" s="54">
        <v>6</v>
      </c>
      <c r="I274" s="54">
        <v>0</v>
      </c>
      <c r="J274" s="54">
        <v>0</v>
      </c>
      <c r="K274" s="54">
        <v>0</v>
      </c>
      <c r="L274" s="135">
        <v>0</v>
      </c>
      <c r="M274" s="54">
        <v>0</v>
      </c>
      <c r="N274" s="158">
        <v>0</v>
      </c>
      <c r="O274" s="40">
        <v>9</v>
      </c>
    </row>
    <row r="275" spans="2:15" x14ac:dyDescent="0.25">
      <c r="B275" s="79">
        <v>3634</v>
      </c>
      <c r="C275" s="135">
        <v>0</v>
      </c>
      <c r="D275" s="158">
        <v>0</v>
      </c>
      <c r="E275" s="54">
        <v>60</v>
      </c>
      <c r="F275" s="54">
        <v>73</v>
      </c>
      <c r="G275" s="54">
        <v>21</v>
      </c>
      <c r="H275" s="54">
        <v>0</v>
      </c>
      <c r="I275" s="54">
        <v>0</v>
      </c>
      <c r="J275" s="54">
        <v>0</v>
      </c>
      <c r="K275" s="54">
        <v>0</v>
      </c>
      <c r="L275" s="135">
        <v>0</v>
      </c>
      <c r="M275" s="54">
        <v>0</v>
      </c>
      <c r="N275" s="158">
        <v>0</v>
      </c>
      <c r="O275" s="40">
        <v>154</v>
      </c>
    </row>
    <row r="276" spans="2:15" x14ac:dyDescent="0.25">
      <c r="B276" s="79">
        <v>3638</v>
      </c>
      <c r="C276" s="135">
        <v>0</v>
      </c>
      <c r="D276" s="158">
        <v>0</v>
      </c>
      <c r="E276" s="54">
        <v>0</v>
      </c>
      <c r="F276" s="54">
        <v>6</v>
      </c>
      <c r="G276" s="54">
        <v>1</v>
      </c>
      <c r="H276" s="54">
        <v>14</v>
      </c>
      <c r="I276" s="54">
        <v>2</v>
      </c>
      <c r="J276" s="54">
        <v>11</v>
      </c>
      <c r="K276" s="54">
        <v>3</v>
      </c>
      <c r="L276" s="135">
        <v>10</v>
      </c>
      <c r="M276" s="54">
        <v>0</v>
      </c>
      <c r="N276" s="158">
        <v>0</v>
      </c>
      <c r="O276" s="40">
        <v>47</v>
      </c>
    </row>
    <row r="277" spans="2:15" x14ac:dyDescent="0.25">
      <c r="B277" s="79">
        <v>3640</v>
      </c>
      <c r="C277" s="135">
        <v>0</v>
      </c>
      <c r="D277" s="158">
        <v>0</v>
      </c>
      <c r="E277" s="54">
        <v>16</v>
      </c>
      <c r="F277" s="54">
        <v>40</v>
      </c>
      <c r="G277" s="54">
        <v>5</v>
      </c>
      <c r="H277" s="54">
        <v>0</v>
      </c>
      <c r="I277" s="54">
        <v>0</v>
      </c>
      <c r="J277" s="54">
        <v>0</v>
      </c>
      <c r="K277" s="54">
        <v>0</v>
      </c>
      <c r="L277" s="135">
        <v>0</v>
      </c>
      <c r="M277" s="54">
        <v>0</v>
      </c>
      <c r="N277" s="158">
        <v>0</v>
      </c>
      <c r="O277" s="40">
        <v>61</v>
      </c>
    </row>
    <row r="278" spans="2:15" x14ac:dyDescent="0.25">
      <c r="B278" s="79">
        <v>3647</v>
      </c>
      <c r="C278" s="135">
        <v>0</v>
      </c>
      <c r="D278" s="158">
        <v>0</v>
      </c>
      <c r="E278" s="54">
        <v>0</v>
      </c>
      <c r="F278" s="54">
        <v>0</v>
      </c>
      <c r="G278" s="54">
        <v>0</v>
      </c>
      <c r="H278" s="54">
        <v>0</v>
      </c>
      <c r="I278" s="54">
        <v>0</v>
      </c>
      <c r="J278" s="54">
        <v>0</v>
      </c>
      <c r="K278" s="54">
        <v>2</v>
      </c>
      <c r="L278" s="135">
        <v>1</v>
      </c>
      <c r="M278" s="54">
        <v>0</v>
      </c>
      <c r="N278" s="158">
        <v>0</v>
      </c>
      <c r="O278" s="40">
        <v>3</v>
      </c>
    </row>
    <row r="279" spans="2:15" x14ac:dyDescent="0.25">
      <c r="B279" s="79">
        <v>4196</v>
      </c>
      <c r="C279" s="135">
        <v>0</v>
      </c>
      <c r="D279" s="158">
        <v>0</v>
      </c>
      <c r="E279" s="54">
        <v>0</v>
      </c>
      <c r="F279" s="54">
        <v>1</v>
      </c>
      <c r="G279" s="54">
        <v>2</v>
      </c>
      <c r="H279" s="54">
        <v>0</v>
      </c>
      <c r="I279" s="54">
        <v>0</v>
      </c>
      <c r="J279" s="54">
        <v>1</v>
      </c>
      <c r="K279" s="54">
        <v>1</v>
      </c>
      <c r="L279" s="135">
        <v>0</v>
      </c>
      <c r="M279" s="54">
        <v>0</v>
      </c>
      <c r="N279" s="158">
        <v>0</v>
      </c>
      <c r="O279" s="40">
        <v>5</v>
      </c>
    </row>
    <row r="280" spans="2:15" x14ac:dyDescent="0.25">
      <c r="B280" s="79">
        <v>4233</v>
      </c>
      <c r="C280" s="135">
        <v>0</v>
      </c>
      <c r="D280" s="158">
        <v>0</v>
      </c>
      <c r="E280" s="54">
        <v>0</v>
      </c>
      <c r="F280" s="54">
        <v>0</v>
      </c>
      <c r="G280" s="54">
        <v>900</v>
      </c>
      <c r="H280" s="54">
        <v>0</v>
      </c>
      <c r="I280" s="54">
        <v>0</v>
      </c>
      <c r="J280" s="54">
        <v>0</v>
      </c>
      <c r="K280" s="54">
        <v>500</v>
      </c>
      <c r="L280" s="135">
        <v>0</v>
      </c>
      <c r="M280" s="54">
        <v>0</v>
      </c>
      <c r="N280" s="158">
        <v>0</v>
      </c>
      <c r="O280" s="40">
        <v>1400</v>
      </c>
    </row>
    <row r="281" spans="2:15" x14ac:dyDescent="0.25">
      <c r="B281" s="79">
        <v>4275</v>
      </c>
      <c r="C281" s="135">
        <v>0</v>
      </c>
      <c r="D281" s="158">
        <v>0</v>
      </c>
      <c r="E281" s="54">
        <v>3</v>
      </c>
      <c r="F281" s="54">
        <v>9</v>
      </c>
      <c r="G281" s="54">
        <v>5</v>
      </c>
      <c r="H281" s="54">
        <v>5</v>
      </c>
      <c r="I281" s="54">
        <v>2</v>
      </c>
      <c r="J281" s="54">
        <v>3</v>
      </c>
      <c r="K281" s="54">
        <v>4</v>
      </c>
      <c r="L281" s="135">
        <v>7</v>
      </c>
      <c r="M281" s="54">
        <v>0</v>
      </c>
      <c r="N281" s="158">
        <v>0</v>
      </c>
      <c r="O281" s="40">
        <v>38</v>
      </c>
    </row>
    <row r="282" spans="2:15" x14ac:dyDescent="0.25">
      <c r="B282" s="79">
        <v>4277</v>
      </c>
      <c r="C282" s="135">
        <v>0</v>
      </c>
      <c r="D282" s="158">
        <v>0</v>
      </c>
      <c r="E282" s="54">
        <v>4</v>
      </c>
      <c r="F282" s="54">
        <v>9</v>
      </c>
      <c r="G282" s="54">
        <v>6</v>
      </c>
      <c r="H282" s="54">
        <v>12</v>
      </c>
      <c r="I282" s="54">
        <v>8</v>
      </c>
      <c r="J282" s="54">
        <v>0</v>
      </c>
      <c r="K282" s="54">
        <v>5</v>
      </c>
      <c r="L282" s="135">
        <v>10</v>
      </c>
      <c r="M282" s="54">
        <v>0</v>
      </c>
      <c r="N282" s="158">
        <v>0</v>
      </c>
      <c r="O282" s="40">
        <v>54</v>
      </c>
    </row>
    <row r="283" spans="2:15" x14ac:dyDescent="0.25">
      <c r="B283" s="79">
        <v>4278</v>
      </c>
      <c r="C283" s="135">
        <v>0</v>
      </c>
      <c r="D283" s="158">
        <v>0</v>
      </c>
      <c r="E283" s="54">
        <v>0</v>
      </c>
      <c r="F283" s="54">
        <v>2</v>
      </c>
      <c r="G283" s="54">
        <v>6</v>
      </c>
      <c r="H283" s="54">
        <v>3</v>
      </c>
      <c r="I283" s="54">
        <v>0</v>
      </c>
      <c r="J283" s="54">
        <v>0</v>
      </c>
      <c r="K283" s="54">
        <v>0</v>
      </c>
      <c r="L283" s="135">
        <v>3</v>
      </c>
      <c r="M283" s="54">
        <v>0</v>
      </c>
      <c r="N283" s="158">
        <v>0</v>
      </c>
      <c r="O283" s="40">
        <v>14</v>
      </c>
    </row>
    <row r="284" spans="2:15" x14ac:dyDescent="0.25">
      <c r="B284" s="79">
        <v>4280</v>
      </c>
      <c r="C284" s="135">
        <v>0</v>
      </c>
      <c r="D284" s="158">
        <v>0</v>
      </c>
      <c r="E284" s="54">
        <v>2</v>
      </c>
      <c r="F284" s="54">
        <v>1</v>
      </c>
      <c r="G284" s="54">
        <v>1</v>
      </c>
      <c r="H284" s="54">
        <v>1</v>
      </c>
      <c r="I284" s="54">
        <v>0</v>
      </c>
      <c r="J284" s="54">
        <v>2</v>
      </c>
      <c r="K284" s="54">
        <v>0</v>
      </c>
      <c r="L284" s="135">
        <v>1</v>
      </c>
      <c r="M284" s="54">
        <v>0</v>
      </c>
      <c r="N284" s="158">
        <v>0</v>
      </c>
      <c r="O284" s="40">
        <v>8</v>
      </c>
    </row>
    <row r="285" spans="2:15" x14ac:dyDescent="0.25">
      <c r="B285" s="79">
        <v>4330</v>
      </c>
      <c r="C285" s="135">
        <v>0</v>
      </c>
      <c r="D285" s="158">
        <v>0</v>
      </c>
      <c r="E285" s="54">
        <v>0</v>
      </c>
      <c r="F285" s="54">
        <v>5</v>
      </c>
      <c r="G285" s="54">
        <v>5</v>
      </c>
      <c r="H285" s="54">
        <v>6</v>
      </c>
      <c r="I285" s="54">
        <v>2</v>
      </c>
      <c r="J285" s="54">
        <v>9</v>
      </c>
      <c r="K285" s="54">
        <v>4</v>
      </c>
      <c r="L285" s="135">
        <v>9</v>
      </c>
      <c r="M285" s="54">
        <v>0</v>
      </c>
      <c r="N285" s="158">
        <v>0</v>
      </c>
      <c r="O285" s="40">
        <v>40</v>
      </c>
    </row>
    <row r="286" spans="2:15" x14ac:dyDescent="0.25">
      <c r="B286" s="79">
        <v>4340</v>
      </c>
      <c r="C286" s="135">
        <v>0</v>
      </c>
      <c r="D286" s="158">
        <v>0</v>
      </c>
      <c r="E286" s="54">
        <v>0</v>
      </c>
      <c r="F286" s="54">
        <v>0</v>
      </c>
      <c r="G286" s="54">
        <v>1</v>
      </c>
      <c r="H286" s="54">
        <v>0</v>
      </c>
      <c r="I286" s="54">
        <v>0</v>
      </c>
      <c r="J286" s="54">
        <v>0</v>
      </c>
      <c r="K286" s="54">
        <v>2</v>
      </c>
      <c r="L286" s="135">
        <v>0</v>
      </c>
      <c r="M286" s="54">
        <v>0</v>
      </c>
      <c r="N286" s="158">
        <v>0</v>
      </c>
      <c r="O286" s="40">
        <v>3</v>
      </c>
    </row>
    <row r="287" spans="2:15" x14ac:dyDescent="0.25">
      <c r="B287" s="79">
        <v>4350</v>
      </c>
      <c r="C287" s="135">
        <v>0</v>
      </c>
      <c r="D287" s="158">
        <v>0</v>
      </c>
      <c r="E287" s="54">
        <v>0</v>
      </c>
      <c r="F287" s="54">
        <v>0</v>
      </c>
      <c r="G287" s="54">
        <v>2</v>
      </c>
      <c r="H287" s="54">
        <v>1</v>
      </c>
      <c r="I287" s="54">
        <v>0</v>
      </c>
      <c r="J287" s="54">
        <v>3</v>
      </c>
      <c r="K287" s="54">
        <v>2</v>
      </c>
      <c r="L287" s="135">
        <v>2</v>
      </c>
      <c r="M287" s="54">
        <v>0</v>
      </c>
      <c r="N287" s="158">
        <v>0</v>
      </c>
      <c r="O287" s="40">
        <v>10</v>
      </c>
    </row>
    <row r="288" spans="2:15" x14ac:dyDescent="0.25">
      <c r="B288" s="79">
        <v>4377</v>
      </c>
      <c r="C288" s="135">
        <v>0</v>
      </c>
      <c r="D288" s="158">
        <v>0</v>
      </c>
      <c r="E288" s="54">
        <v>0</v>
      </c>
      <c r="F288" s="54">
        <v>13</v>
      </c>
      <c r="G288" s="54">
        <v>30</v>
      </c>
      <c r="H288" s="54">
        <v>0</v>
      </c>
      <c r="I288" s="54">
        <v>11</v>
      </c>
      <c r="J288" s="54">
        <v>0</v>
      </c>
      <c r="K288" s="54">
        <v>0</v>
      </c>
      <c r="L288" s="135">
        <v>0</v>
      </c>
      <c r="M288" s="54">
        <v>0</v>
      </c>
      <c r="N288" s="158">
        <v>0</v>
      </c>
      <c r="O288" s="40">
        <v>54</v>
      </c>
    </row>
    <row r="289" spans="2:15" x14ac:dyDescent="0.25">
      <c r="B289" s="79">
        <v>4388</v>
      </c>
      <c r="C289" s="135">
        <v>0</v>
      </c>
      <c r="D289" s="158">
        <v>0</v>
      </c>
      <c r="E289" s="54">
        <v>0</v>
      </c>
      <c r="F289" s="54">
        <v>0</v>
      </c>
      <c r="G289" s="54">
        <v>0</v>
      </c>
      <c r="H289" s="54">
        <v>366</v>
      </c>
      <c r="I289" s="54">
        <v>325</v>
      </c>
      <c r="J289" s="54">
        <v>280</v>
      </c>
      <c r="K289" s="54">
        <v>285</v>
      </c>
      <c r="L289" s="135">
        <v>182</v>
      </c>
      <c r="M289" s="54">
        <v>0</v>
      </c>
      <c r="N289" s="158">
        <v>0</v>
      </c>
      <c r="O289" s="40">
        <v>1438</v>
      </c>
    </row>
    <row r="290" spans="2:15" x14ac:dyDescent="0.25">
      <c r="B290" s="79">
        <v>4389</v>
      </c>
      <c r="C290" s="135">
        <v>0</v>
      </c>
      <c r="D290" s="158">
        <v>0</v>
      </c>
      <c r="E290" s="54">
        <v>0</v>
      </c>
      <c r="F290" s="54">
        <v>0</v>
      </c>
      <c r="G290" s="54">
        <v>0</v>
      </c>
      <c r="H290" s="54">
        <v>6200</v>
      </c>
      <c r="I290" s="54">
        <v>1200</v>
      </c>
      <c r="J290" s="54">
        <v>0</v>
      </c>
      <c r="K290" s="54">
        <v>1700</v>
      </c>
      <c r="L290" s="135">
        <v>0</v>
      </c>
      <c r="M290" s="54">
        <v>0</v>
      </c>
      <c r="N290" s="158">
        <v>0</v>
      </c>
      <c r="O290" s="40">
        <v>9100</v>
      </c>
    </row>
    <row r="291" spans="2:15" x14ac:dyDescent="0.25">
      <c r="B291" s="79">
        <v>4390</v>
      </c>
      <c r="C291" s="135">
        <v>0</v>
      </c>
      <c r="D291" s="158">
        <v>0</v>
      </c>
      <c r="E291" s="54">
        <v>0</v>
      </c>
      <c r="F291" s="54">
        <v>0</v>
      </c>
      <c r="G291" s="54">
        <v>0</v>
      </c>
      <c r="H291" s="54">
        <v>5500</v>
      </c>
      <c r="I291" s="54">
        <v>0</v>
      </c>
      <c r="J291" s="54">
        <v>0</v>
      </c>
      <c r="K291" s="54">
        <v>0</v>
      </c>
      <c r="L291" s="135">
        <v>0</v>
      </c>
      <c r="M291" s="54">
        <v>0</v>
      </c>
      <c r="N291" s="158">
        <v>0</v>
      </c>
      <c r="O291" s="40">
        <v>5500</v>
      </c>
    </row>
    <row r="292" spans="2:15" x14ac:dyDescent="0.25">
      <c r="B292" s="79">
        <v>4519</v>
      </c>
      <c r="C292" s="135">
        <v>0</v>
      </c>
      <c r="D292" s="158">
        <v>0</v>
      </c>
      <c r="E292" s="54">
        <v>0</v>
      </c>
      <c r="F292" s="54">
        <v>22</v>
      </c>
      <c r="G292" s="54">
        <v>13</v>
      </c>
      <c r="H292" s="54">
        <v>9</v>
      </c>
      <c r="I292" s="54">
        <v>3</v>
      </c>
      <c r="J292" s="54">
        <v>7</v>
      </c>
      <c r="K292" s="54">
        <v>4</v>
      </c>
      <c r="L292" s="135">
        <v>5</v>
      </c>
      <c r="M292" s="54">
        <v>0</v>
      </c>
      <c r="N292" s="158">
        <v>0</v>
      </c>
      <c r="O292" s="40">
        <v>63</v>
      </c>
    </row>
    <row r="293" spans="2:15" x14ac:dyDescent="0.25">
      <c r="B293" s="79">
        <v>4520</v>
      </c>
      <c r="C293" s="135">
        <v>0</v>
      </c>
      <c r="D293" s="158">
        <v>0</v>
      </c>
      <c r="E293" s="54">
        <v>0</v>
      </c>
      <c r="F293" s="54">
        <v>44</v>
      </c>
      <c r="G293" s="54">
        <v>31</v>
      </c>
      <c r="H293" s="54">
        <v>14</v>
      </c>
      <c r="I293" s="54">
        <v>21</v>
      </c>
      <c r="J293" s="54">
        <v>8</v>
      </c>
      <c r="K293" s="54">
        <v>5</v>
      </c>
      <c r="L293" s="135">
        <v>12</v>
      </c>
      <c r="M293" s="54">
        <v>0</v>
      </c>
      <c r="N293" s="158">
        <v>0</v>
      </c>
      <c r="O293" s="40">
        <v>135</v>
      </c>
    </row>
    <row r="294" spans="2:15" x14ac:dyDescent="0.25">
      <c r="B294" s="79">
        <v>4523</v>
      </c>
      <c r="C294" s="135">
        <v>0</v>
      </c>
      <c r="D294" s="158">
        <v>0</v>
      </c>
      <c r="E294" s="54">
        <v>35</v>
      </c>
      <c r="F294" s="54">
        <v>86</v>
      </c>
      <c r="G294" s="54">
        <v>73</v>
      </c>
      <c r="H294" s="54">
        <v>90</v>
      </c>
      <c r="I294" s="54">
        <v>109</v>
      </c>
      <c r="J294" s="54">
        <v>104</v>
      </c>
      <c r="K294" s="54">
        <v>110</v>
      </c>
      <c r="L294" s="135">
        <v>120</v>
      </c>
      <c r="M294" s="54">
        <v>0</v>
      </c>
      <c r="N294" s="158">
        <v>0</v>
      </c>
      <c r="O294" s="40">
        <v>727</v>
      </c>
    </row>
    <row r="295" spans="2:15" x14ac:dyDescent="0.25">
      <c r="B295" s="79">
        <v>4524</v>
      </c>
      <c r="C295" s="135">
        <v>0</v>
      </c>
      <c r="D295" s="158">
        <v>0</v>
      </c>
      <c r="E295" s="54">
        <v>0</v>
      </c>
      <c r="F295" s="54">
        <v>10</v>
      </c>
      <c r="G295" s="54">
        <v>30</v>
      </c>
      <c r="H295" s="54">
        <v>10</v>
      </c>
      <c r="I295" s="54">
        <v>10</v>
      </c>
      <c r="J295" s="54">
        <v>10</v>
      </c>
      <c r="K295" s="54">
        <v>21</v>
      </c>
      <c r="L295" s="135">
        <v>243</v>
      </c>
      <c r="M295" s="54">
        <v>0</v>
      </c>
      <c r="N295" s="158">
        <v>0</v>
      </c>
      <c r="O295" s="40">
        <v>334</v>
      </c>
    </row>
    <row r="296" spans="2:15" x14ac:dyDescent="0.25">
      <c r="B296" s="79">
        <v>4525</v>
      </c>
      <c r="C296" s="135">
        <v>0</v>
      </c>
      <c r="D296" s="158">
        <v>0</v>
      </c>
      <c r="E296" s="54">
        <v>0</v>
      </c>
      <c r="F296" s="54">
        <v>13</v>
      </c>
      <c r="G296" s="54">
        <v>10</v>
      </c>
      <c r="H296" s="54">
        <v>0</v>
      </c>
      <c r="I296" s="54">
        <v>0</v>
      </c>
      <c r="J296" s="54">
        <v>0</v>
      </c>
      <c r="K296" s="54">
        <v>2</v>
      </c>
      <c r="L296" s="135">
        <v>4</v>
      </c>
      <c r="M296" s="54">
        <v>0</v>
      </c>
      <c r="N296" s="158">
        <v>0</v>
      </c>
      <c r="O296" s="40">
        <v>29</v>
      </c>
    </row>
    <row r="297" spans="2:15" x14ac:dyDescent="0.25">
      <c r="B297" s="79">
        <v>4526</v>
      </c>
      <c r="C297" s="135">
        <v>0</v>
      </c>
      <c r="D297" s="158">
        <v>0</v>
      </c>
      <c r="E297" s="54">
        <v>0</v>
      </c>
      <c r="F297" s="54">
        <v>0</v>
      </c>
      <c r="G297" s="54">
        <v>0</v>
      </c>
      <c r="H297" s="54">
        <v>0</v>
      </c>
      <c r="I297" s="54">
        <v>10</v>
      </c>
      <c r="J297" s="54">
        <v>0</v>
      </c>
      <c r="K297" s="54">
        <v>0</v>
      </c>
      <c r="L297" s="135">
        <v>0</v>
      </c>
      <c r="M297" s="54">
        <v>0</v>
      </c>
      <c r="N297" s="158">
        <v>0</v>
      </c>
      <c r="O297" s="40">
        <v>10</v>
      </c>
    </row>
    <row r="298" spans="2:15" x14ac:dyDescent="0.25">
      <c r="B298" s="79">
        <v>4562</v>
      </c>
      <c r="C298" s="135">
        <v>0</v>
      </c>
      <c r="D298" s="158">
        <v>0</v>
      </c>
      <c r="E298" s="54">
        <v>0</v>
      </c>
      <c r="F298" s="54">
        <v>0</v>
      </c>
      <c r="G298" s="54">
        <v>0</v>
      </c>
      <c r="H298" s="54">
        <v>0</v>
      </c>
      <c r="I298" s="54">
        <v>0</v>
      </c>
      <c r="J298" s="54">
        <v>0</v>
      </c>
      <c r="K298" s="54">
        <v>0</v>
      </c>
      <c r="L298" s="135">
        <v>0</v>
      </c>
      <c r="M298" s="54">
        <v>0</v>
      </c>
      <c r="N298" s="158">
        <v>0</v>
      </c>
      <c r="O298" s="40">
        <v>0</v>
      </c>
    </row>
    <row r="299" spans="2:15" x14ac:dyDescent="0.25">
      <c r="B299" s="79">
        <v>4634</v>
      </c>
      <c r="C299" s="135">
        <v>0</v>
      </c>
      <c r="D299" s="158">
        <v>0</v>
      </c>
      <c r="E299" s="54">
        <v>2</v>
      </c>
      <c r="F299" s="54">
        <v>0</v>
      </c>
      <c r="G299" s="54">
        <v>0</v>
      </c>
      <c r="H299" s="54">
        <v>1</v>
      </c>
      <c r="I299" s="54">
        <v>0</v>
      </c>
      <c r="J299" s="54">
        <v>0</v>
      </c>
      <c r="K299" s="54">
        <v>0</v>
      </c>
      <c r="L299" s="135">
        <v>1</v>
      </c>
      <c r="M299" s="54">
        <v>0</v>
      </c>
      <c r="N299" s="158">
        <v>0</v>
      </c>
      <c r="O299" s="40">
        <v>4</v>
      </c>
    </row>
    <row r="300" spans="2:15" x14ac:dyDescent="0.25">
      <c r="B300" s="79">
        <v>4738</v>
      </c>
      <c r="C300" s="135">
        <v>0</v>
      </c>
      <c r="D300" s="158">
        <v>0</v>
      </c>
      <c r="E300" s="54">
        <v>11</v>
      </c>
      <c r="F300" s="54">
        <v>40</v>
      </c>
      <c r="G300" s="54">
        <v>28</v>
      </c>
      <c r="H300" s="54">
        <v>52</v>
      </c>
      <c r="I300" s="54">
        <v>33</v>
      </c>
      <c r="J300" s="54">
        <v>23</v>
      </c>
      <c r="K300" s="54">
        <v>20</v>
      </c>
      <c r="L300" s="135">
        <v>27</v>
      </c>
      <c r="M300" s="54">
        <v>0</v>
      </c>
      <c r="N300" s="158">
        <v>0</v>
      </c>
      <c r="O300" s="40">
        <v>234</v>
      </c>
    </row>
    <row r="301" spans="2:15" x14ac:dyDescent="0.25">
      <c r="B301" s="79">
        <v>4787</v>
      </c>
      <c r="C301" s="135">
        <v>0</v>
      </c>
      <c r="D301" s="158">
        <v>0</v>
      </c>
      <c r="E301" s="54">
        <v>0</v>
      </c>
      <c r="F301" s="54">
        <v>0</v>
      </c>
      <c r="G301" s="54">
        <v>0</v>
      </c>
      <c r="H301" s="54">
        <v>1</v>
      </c>
      <c r="I301" s="54">
        <v>0</v>
      </c>
      <c r="J301" s="54">
        <v>0</v>
      </c>
      <c r="K301" s="54">
        <v>0</v>
      </c>
      <c r="L301" s="135">
        <v>1</v>
      </c>
      <c r="M301" s="54">
        <v>0</v>
      </c>
      <c r="N301" s="158">
        <v>0</v>
      </c>
      <c r="O301" s="40">
        <v>2</v>
      </c>
    </row>
    <row r="302" spans="2:15" x14ac:dyDescent="0.25">
      <c r="B302" s="79">
        <v>4845</v>
      </c>
      <c r="C302" s="135">
        <v>0</v>
      </c>
      <c r="D302" s="158">
        <v>0</v>
      </c>
      <c r="E302" s="54">
        <v>0</v>
      </c>
      <c r="F302" s="54">
        <v>0</v>
      </c>
      <c r="G302" s="54">
        <v>0</v>
      </c>
      <c r="H302" s="54">
        <v>0</v>
      </c>
      <c r="I302" s="54">
        <v>0</v>
      </c>
      <c r="J302" s="54">
        <v>0</v>
      </c>
      <c r="K302" s="54">
        <v>6</v>
      </c>
      <c r="L302" s="135">
        <v>0</v>
      </c>
      <c r="M302" s="54">
        <v>0</v>
      </c>
      <c r="N302" s="158">
        <v>0</v>
      </c>
      <c r="O302" s="40">
        <v>6</v>
      </c>
    </row>
    <row r="303" spans="2:15" x14ac:dyDescent="0.25">
      <c r="B303" s="79">
        <v>4858</v>
      </c>
      <c r="C303" s="135">
        <v>0</v>
      </c>
      <c r="D303" s="158">
        <v>0</v>
      </c>
      <c r="E303" s="54">
        <v>1</v>
      </c>
      <c r="F303" s="54">
        <v>0</v>
      </c>
      <c r="G303" s="54">
        <v>0</v>
      </c>
      <c r="H303" s="54">
        <v>0</v>
      </c>
      <c r="I303" s="54">
        <v>0</v>
      </c>
      <c r="J303" s="54">
        <v>0</v>
      </c>
      <c r="K303" s="54">
        <v>0</v>
      </c>
      <c r="L303" s="135">
        <v>0</v>
      </c>
      <c r="M303" s="54">
        <v>0</v>
      </c>
      <c r="N303" s="158">
        <v>0</v>
      </c>
      <c r="O303" s="40">
        <v>1</v>
      </c>
    </row>
    <row r="304" spans="2:15" x14ac:dyDescent="0.25">
      <c r="B304" s="79">
        <v>4860</v>
      </c>
      <c r="C304" s="135">
        <v>0</v>
      </c>
      <c r="D304" s="158">
        <v>0</v>
      </c>
      <c r="E304" s="54">
        <v>0</v>
      </c>
      <c r="F304" s="54">
        <v>0</v>
      </c>
      <c r="G304" s="54">
        <v>0</v>
      </c>
      <c r="H304" s="54">
        <v>0</v>
      </c>
      <c r="I304" s="54">
        <v>0</v>
      </c>
      <c r="J304" s="54">
        <v>0</v>
      </c>
      <c r="K304" s="54">
        <v>2</v>
      </c>
      <c r="L304" s="135">
        <v>0</v>
      </c>
      <c r="M304" s="54">
        <v>0</v>
      </c>
      <c r="N304" s="158">
        <v>0</v>
      </c>
      <c r="O304" s="40">
        <v>2</v>
      </c>
    </row>
    <row r="305" spans="2:15" x14ac:dyDescent="0.25">
      <c r="B305" s="79">
        <v>4861</v>
      </c>
      <c r="C305" s="135">
        <v>0</v>
      </c>
      <c r="D305" s="158">
        <v>0</v>
      </c>
      <c r="E305" s="54">
        <v>0</v>
      </c>
      <c r="F305" s="54">
        <v>0</v>
      </c>
      <c r="G305" s="54">
        <v>0</v>
      </c>
      <c r="H305" s="54">
        <v>0</v>
      </c>
      <c r="I305" s="54">
        <v>0</v>
      </c>
      <c r="J305" s="54">
        <v>0</v>
      </c>
      <c r="K305" s="54">
        <v>0</v>
      </c>
      <c r="L305" s="135">
        <v>0</v>
      </c>
      <c r="M305" s="54">
        <v>0</v>
      </c>
      <c r="N305" s="158">
        <v>0</v>
      </c>
      <c r="O305" s="40">
        <v>0</v>
      </c>
    </row>
    <row r="306" spans="2:15" x14ac:dyDescent="0.25">
      <c r="B306" s="79">
        <v>4862</v>
      </c>
      <c r="C306" s="135">
        <v>0</v>
      </c>
      <c r="D306" s="158">
        <v>0</v>
      </c>
      <c r="E306" s="54">
        <v>0</v>
      </c>
      <c r="F306" s="54">
        <v>0</v>
      </c>
      <c r="G306" s="54">
        <v>0</v>
      </c>
      <c r="H306" s="54">
        <v>0</v>
      </c>
      <c r="I306" s="54">
        <v>0</v>
      </c>
      <c r="J306" s="54">
        <v>0</v>
      </c>
      <c r="K306" s="54">
        <v>0</v>
      </c>
      <c r="L306" s="135">
        <v>0</v>
      </c>
      <c r="M306" s="54">
        <v>0</v>
      </c>
      <c r="N306" s="158">
        <v>0</v>
      </c>
      <c r="O306" s="40">
        <v>0</v>
      </c>
    </row>
    <row r="307" spans="2:15" x14ac:dyDescent="0.25">
      <c r="B307" s="79">
        <v>4863</v>
      </c>
      <c r="C307" s="135">
        <v>0</v>
      </c>
      <c r="D307" s="158">
        <v>0</v>
      </c>
      <c r="E307" s="54">
        <v>3</v>
      </c>
      <c r="F307" s="54">
        <v>9</v>
      </c>
      <c r="G307" s="54">
        <v>4</v>
      </c>
      <c r="H307" s="54">
        <v>4</v>
      </c>
      <c r="I307" s="54">
        <v>0</v>
      </c>
      <c r="J307" s="54">
        <v>7</v>
      </c>
      <c r="K307" s="54">
        <v>5</v>
      </c>
      <c r="L307" s="135">
        <v>2</v>
      </c>
      <c r="M307" s="54">
        <v>0</v>
      </c>
      <c r="N307" s="158">
        <v>0</v>
      </c>
      <c r="O307" s="40">
        <v>34</v>
      </c>
    </row>
    <row r="308" spans="2:15" x14ac:dyDescent="0.25">
      <c r="B308" s="79">
        <v>4864</v>
      </c>
      <c r="C308" s="135">
        <v>0</v>
      </c>
      <c r="D308" s="158">
        <v>0</v>
      </c>
      <c r="E308" s="54">
        <v>2</v>
      </c>
      <c r="F308" s="54">
        <v>14</v>
      </c>
      <c r="G308" s="54">
        <v>7</v>
      </c>
      <c r="H308" s="54">
        <v>7</v>
      </c>
      <c r="I308" s="54">
        <v>5</v>
      </c>
      <c r="J308" s="54">
        <v>5</v>
      </c>
      <c r="K308" s="54">
        <v>6</v>
      </c>
      <c r="L308" s="135">
        <v>12</v>
      </c>
      <c r="M308" s="54">
        <v>0</v>
      </c>
      <c r="N308" s="158">
        <v>0</v>
      </c>
      <c r="O308" s="40">
        <v>58</v>
      </c>
    </row>
    <row r="309" spans="2:15" x14ac:dyDescent="0.25">
      <c r="B309" s="79">
        <v>4865</v>
      </c>
      <c r="C309" s="135">
        <v>0</v>
      </c>
      <c r="D309" s="158">
        <v>0</v>
      </c>
      <c r="E309" s="54">
        <v>0</v>
      </c>
      <c r="F309" s="54">
        <v>0</v>
      </c>
      <c r="G309" s="54">
        <v>0</v>
      </c>
      <c r="H309" s="54">
        <v>0</v>
      </c>
      <c r="I309" s="54">
        <v>0</v>
      </c>
      <c r="J309" s="54">
        <v>0</v>
      </c>
      <c r="K309" s="54">
        <v>1</v>
      </c>
      <c r="L309" s="135">
        <v>0</v>
      </c>
      <c r="M309" s="54">
        <v>0</v>
      </c>
      <c r="N309" s="158">
        <v>0</v>
      </c>
      <c r="O309" s="40">
        <v>1</v>
      </c>
    </row>
    <row r="310" spans="2:15" x14ac:dyDescent="0.25">
      <c r="B310" s="79">
        <v>4866</v>
      </c>
      <c r="C310" s="135">
        <v>0</v>
      </c>
      <c r="D310" s="158">
        <v>0</v>
      </c>
      <c r="E310" s="54">
        <v>2</v>
      </c>
      <c r="F310" s="54">
        <v>2</v>
      </c>
      <c r="G310" s="54">
        <v>2</v>
      </c>
      <c r="H310" s="54">
        <v>1</v>
      </c>
      <c r="I310" s="54">
        <v>0</v>
      </c>
      <c r="J310" s="54">
        <v>3</v>
      </c>
      <c r="K310" s="54">
        <v>4</v>
      </c>
      <c r="L310" s="135">
        <v>4</v>
      </c>
      <c r="M310" s="54">
        <v>0</v>
      </c>
      <c r="N310" s="158">
        <v>0</v>
      </c>
      <c r="O310" s="40">
        <v>18</v>
      </c>
    </row>
    <row r="311" spans="2:15" x14ac:dyDescent="0.25">
      <c r="B311" s="79">
        <v>4874</v>
      </c>
      <c r="C311" s="135">
        <v>0</v>
      </c>
      <c r="D311" s="158">
        <v>0</v>
      </c>
      <c r="E311" s="54">
        <v>0</v>
      </c>
      <c r="F311" s="54">
        <v>0</v>
      </c>
      <c r="G311" s="54">
        <v>0</v>
      </c>
      <c r="H311" s="54">
        <v>0</v>
      </c>
      <c r="I311" s="54">
        <v>0</v>
      </c>
      <c r="J311" s="54">
        <v>0</v>
      </c>
      <c r="K311" s="54">
        <v>0</v>
      </c>
      <c r="L311" s="135">
        <v>0</v>
      </c>
      <c r="M311" s="54">
        <v>0</v>
      </c>
      <c r="N311" s="158">
        <v>0</v>
      </c>
      <c r="O311" s="40">
        <v>0</v>
      </c>
    </row>
    <row r="312" spans="2:15" x14ac:dyDescent="0.25">
      <c r="B312" s="79">
        <v>4876</v>
      </c>
      <c r="C312" s="135">
        <v>0</v>
      </c>
      <c r="D312" s="158">
        <v>0</v>
      </c>
      <c r="E312" s="54">
        <v>0</v>
      </c>
      <c r="F312" s="54">
        <v>0</v>
      </c>
      <c r="G312" s="54">
        <v>0</v>
      </c>
      <c r="H312" s="54">
        <v>0</v>
      </c>
      <c r="I312" s="54">
        <v>0</v>
      </c>
      <c r="J312" s="54">
        <v>1</v>
      </c>
      <c r="K312" s="54">
        <v>0</v>
      </c>
      <c r="L312" s="135">
        <v>0</v>
      </c>
      <c r="M312" s="54">
        <v>0</v>
      </c>
      <c r="N312" s="158">
        <v>0</v>
      </c>
      <c r="O312" s="40">
        <v>1</v>
      </c>
    </row>
    <row r="313" spans="2:15" x14ac:dyDescent="0.25">
      <c r="B313" s="79">
        <v>4892</v>
      </c>
      <c r="C313" s="135">
        <v>0</v>
      </c>
      <c r="D313" s="158">
        <v>0</v>
      </c>
      <c r="E313" s="54">
        <v>1</v>
      </c>
      <c r="F313" s="54">
        <v>3</v>
      </c>
      <c r="G313" s="54">
        <v>0</v>
      </c>
      <c r="H313" s="54">
        <v>0</v>
      </c>
      <c r="I313" s="54">
        <v>0</v>
      </c>
      <c r="J313" s="54">
        <v>0</v>
      </c>
      <c r="K313" s="54">
        <v>0</v>
      </c>
      <c r="L313" s="135">
        <v>0</v>
      </c>
      <c r="M313" s="54">
        <v>0</v>
      </c>
      <c r="N313" s="158">
        <v>0</v>
      </c>
      <c r="O313" s="40">
        <v>4</v>
      </c>
    </row>
    <row r="314" spans="2:15" x14ac:dyDescent="0.25">
      <c r="B314" s="79">
        <v>4893</v>
      </c>
      <c r="C314" s="135">
        <v>0</v>
      </c>
      <c r="D314" s="158">
        <v>0</v>
      </c>
      <c r="E314" s="54">
        <v>0</v>
      </c>
      <c r="F314" s="54">
        <v>0</v>
      </c>
      <c r="G314" s="54">
        <v>0</v>
      </c>
      <c r="H314" s="54">
        <v>0</v>
      </c>
      <c r="I314" s="54">
        <v>0</v>
      </c>
      <c r="J314" s="54">
        <v>0</v>
      </c>
      <c r="K314" s="54">
        <v>1</v>
      </c>
      <c r="L314" s="135">
        <v>1</v>
      </c>
      <c r="M314" s="54">
        <v>0</v>
      </c>
      <c r="N314" s="158">
        <v>0</v>
      </c>
      <c r="O314" s="40">
        <v>2</v>
      </c>
    </row>
    <row r="315" spans="2:15" x14ac:dyDescent="0.25">
      <c r="B315" s="79">
        <v>4894</v>
      </c>
      <c r="C315" s="135">
        <v>0</v>
      </c>
      <c r="D315" s="158">
        <v>0</v>
      </c>
      <c r="E315" s="54">
        <v>0</v>
      </c>
      <c r="F315" s="54">
        <v>1</v>
      </c>
      <c r="G315" s="54">
        <v>0</v>
      </c>
      <c r="H315" s="54">
        <v>0</v>
      </c>
      <c r="I315" s="54">
        <v>0</v>
      </c>
      <c r="J315" s="54">
        <v>0</v>
      </c>
      <c r="K315" s="54">
        <v>0</v>
      </c>
      <c r="L315" s="135">
        <v>0</v>
      </c>
      <c r="M315" s="54">
        <v>0</v>
      </c>
      <c r="N315" s="158">
        <v>0</v>
      </c>
      <c r="O315" s="40">
        <v>1</v>
      </c>
    </row>
    <row r="316" spans="2:15" x14ac:dyDescent="0.25">
      <c r="B316" s="79">
        <v>4900</v>
      </c>
      <c r="C316" s="135">
        <v>0</v>
      </c>
      <c r="D316" s="158">
        <v>0</v>
      </c>
      <c r="E316" s="54">
        <v>0</v>
      </c>
      <c r="F316" s="54">
        <v>0</v>
      </c>
      <c r="G316" s="54">
        <v>0</v>
      </c>
      <c r="H316" s="54">
        <v>0</v>
      </c>
      <c r="I316" s="54">
        <v>575</v>
      </c>
      <c r="J316" s="54">
        <v>345</v>
      </c>
      <c r="K316" s="54">
        <v>115</v>
      </c>
      <c r="L316" s="135">
        <v>0</v>
      </c>
      <c r="M316" s="54">
        <v>0</v>
      </c>
      <c r="N316" s="158">
        <v>0</v>
      </c>
      <c r="O316" s="40">
        <v>1035</v>
      </c>
    </row>
    <row r="317" spans="2:15" x14ac:dyDescent="0.25">
      <c r="B317" s="79">
        <v>4905</v>
      </c>
      <c r="C317" s="135">
        <v>0</v>
      </c>
      <c r="D317" s="158">
        <v>0</v>
      </c>
      <c r="E317" s="54">
        <v>0</v>
      </c>
      <c r="F317" s="54">
        <v>10</v>
      </c>
      <c r="G317" s="54">
        <v>0</v>
      </c>
      <c r="H317" s="54">
        <v>0</v>
      </c>
      <c r="I317" s="54">
        <v>0</v>
      </c>
      <c r="J317" s="54">
        <v>10</v>
      </c>
      <c r="K317" s="54">
        <v>0</v>
      </c>
      <c r="L317" s="135">
        <v>0</v>
      </c>
      <c r="M317" s="54">
        <v>0</v>
      </c>
      <c r="N317" s="158">
        <v>0</v>
      </c>
      <c r="O317" s="40">
        <v>20</v>
      </c>
    </row>
    <row r="318" spans="2:15" x14ac:dyDescent="0.25">
      <c r="B318" s="79">
        <v>4907</v>
      </c>
      <c r="C318" s="135">
        <v>0</v>
      </c>
      <c r="D318" s="158">
        <v>0</v>
      </c>
      <c r="E318" s="54">
        <v>10</v>
      </c>
      <c r="F318" s="54">
        <v>85</v>
      </c>
      <c r="G318" s="54">
        <v>220</v>
      </c>
      <c r="H318" s="54">
        <v>110</v>
      </c>
      <c r="I318" s="54">
        <v>240</v>
      </c>
      <c r="J318" s="54">
        <v>146</v>
      </c>
      <c r="K318" s="54">
        <v>286</v>
      </c>
      <c r="L318" s="135">
        <v>268</v>
      </c>
      <c r="M318" s="54">
        <v>0</v>
      </c>
      <c r="N318" s="158">
        <v>0</v>
      </c>
      <c r="O318" s="40">
        <v>1365</v>
      </c>
    </row>
    <row r="319" spans="2:15" x14ac:dyDescent="0.25">
      <c r="B319" s="79">
        <v>4908</v>
      </c>
      <c r="C319" s="135">
        <v>0</v>
      </c>
      <c r="D319" s="158">
        <v>0</v>
      </c>
      <c r="E319" s="54">
        <v>0</v>
      </c>
      <c r="F319" s="54">
        <v>21</v>
      </c>
      <c r="G319" s="54">
        <v>10</v>
      </c>
      <c r="H319" s="54">
        <v>12</v>
      </c>
      <c r="I319" s="54">
        <v>66</v>
      </c>
      <c r="J319" s="54">
        <v>26</v>
      </c>
      <c r="K319" s="54">
        <v>0</v>
      </c>
      <c r="L319" s="135">
        <v>0</v>
      </c>
      <c r="M319" s="54">
        <v>0</v>
      </c>
      <c r="N319" s="158">
        <v>0</v>
      </c>
      <c r="O319" s="40">
        <v>135</v>
      </c>
    </row>
    <row r="320" spans="2:15" x14ac:dyDescent="0.25">
      <c r="B320" s="79">
        <v>4909</v>
      </c>
      <c r="C320" s="135">
        <v>0</v>
      </c>
      <c r="D320" s="158">
        <v>0</v>
      </c>
      <c r="E320" s="54">
        <v>0</v>
      </c>
      <c r="F320" s="54">
        <v>67</v>
      </c>
      <c r="G320" s="54">
        <v>98</v>
      </c>
      <c r="H320" s="54">
        <v>62</v>
      </c>
      <c r="I320" s="54">
        <v>48</v>
      </c>
      <c r="J320" s="54">
        <v>134</v>
      </c>
      <c r="K320" s="54">
        <v>26</v>
      </c>
      <c r="L320" s="135">
        <v>135</v>
      </c>
      <c r="M320" s="54">
        <v>0</v>
      </c>
      <c r="N320" s="158">
        <v>0</v>
      </c>
      <c r="O320" s="40">
        <v>570</v>
      </c>
    </row>
    <row r="321" spans="2:15" x14ac:dyDescent="0.25">
      <c r="B321" s="79">
        <v>4910</v>
      </c>
      <c r="C321" s="135">
        <v>0</v>
      </c>
      <c r="D321" s="158">
        <v>0</v>
      </c>
      <c r="E321" s="54">
        <v>41</v>
      </c>
      <c r="F321" s="54">
        <v>130</v>
      </c>
      <c r="G321" s="54">
        <v>161</v>
      </c>
      <c r="H321" s="54">
        <v>178</v>
      </c>
      <c r="I321" s="54">
        <v>208</v>
      </c>
      <c r="J321" s="54">
        <v>158</v>
      </c>
      <c r="K321" s="54">
        <v>272</v>
      </c>
      <c r="L321" s="135">
        <v>279</v>
      </c>
      <c r="M321" s="54">
        <v>0</v>
      </c>
      <c r="N321" s="158">
        <v>0</v>
      </c>
      <c r="O321" s="40">
        <v>1427</v>
      </c>
    </row>
    <row r="322" spans="2:15" x14ac:dyDescent="0.25">
      <c r="B322" s="79">
        <v>4911</v>
      </c>
      <c r="C322" s="135">
        <v>0</v>
      </c>
      <c r="D322" s="158">
        <v>0</v>
      </c>
      <c r="E322" s="54">
        <v>90</v>
      </c>
      <c r="F322" s="54">
        <v>214</v>
      </c>
      <c r="G322" s="54">
        <v>297</v>
      </c>
      <c r="H322" s="54">
        <v>182</v>
      </c>
      <c r="I322" s="54">
        <v>224</v>
      </c>
      <c r="J322" s="54">
        <v>178</v>
      </c>
      <c r="K322" s="54">
        <v>291</v>
      </c>
      <c r="L322" s="135">
        <v>277</v>
      </c>
      <c r="M322" s="54">
        <v>0</v>
      </c>
      <c r="N322" s="158">
        <v>0</v>
      </c>
      <c r="O322" s="40">
        <v>1753</v>
      </c>
    </row>
    <row r="323" spans="2:15" x14ac:dyDescent="0.25">
      <c r="B323" s="79">
        <v>4916</v>
      </c>
      <c r="C323" s="135">
        <v>0</v>
      </c>
      <c r="D323" s="158">
        <v>0</v>
      </c>
      <c r="E323" s="54">
        <v>0</v>
      </c>
      <c r="F323" s="54">
        <v>0</v>
      </c>
      <c r="G323" s="54">
        <v>0</v>
      </c>
      <c r="H323" s="54">
        <v>565</v>
      </c>
      <c r="I323" s="54">
        <v>325</v>
      </c>
      <c r="J323" s="54">
        <v>255</v>
      </c>
      <c r="K323" s="54">
        <v>170</v>
      </c>
      <c r="L323" s="135">
        <v>377</v>
      </c>
      <c r="M323" s="54">
        <v>0</v>
      </c>
      <c r="N323" s="158">
        <v>0</v>
      </c>
      <c r="O323" s="40">
        <v>1692</v>
      </c>
    </row>
    <row r="324" spans="2:15" x14ac:dyDescent="0.25">
      <c r="B324" s="79">
        <v>4922</v>
      </c>
      <c r="C324" s="135">
        <v>0</v>
      </c>
      <c r="D324" s="158">
        <v>0</v>
      </c>
      <c r="E324" s="54">
        <v>0</v>
      </c>
      <c r="F324" s="54">
        <v>0</v>
      </c>
      <c r="G324" s="54">
        <v>50</v>
      </c>
      <c r="H324" s="54">
        <v>0</v>
      </c>
      <c r="I324" s="54">
        <v>0</v>
      </c>
      <c r="J324" s="54">
        <v>0</v>
      </c>
      <c r="K324" s="54">
        <v>392</v>
      </c>
      <c r="L324" s="135">
        <v>0</v>
      </c>
      <c r="M324" s="54">
        <v>0</v>
      </c>
      <c r="N324" s="158">
        <v>0</v>
      </c>
      <c r="O324" s="40">
        <v>442</v>
      </c>
    </row>
    <row r="325" spans="2:15" x14ac:dyDescent="0.25">
      <c r="B325" s="79">
        <v>4923</v>
      </c>
      <c r="C325" s="135">
        <v>0</v>
      </c>
      <c r="D325" s="158">
        <v>0</v>
      </c>
      <c r="E325" s="54">
        <v>0</v>
      </c>
      <c r="F325" s="54">
        <v>0</v>
      </c>
      <c r="G325" s="54">
        <v>100</v>
      </c>
      <c r="H325" s="54">
        <v>0</v>
      </c>
      <c r="I325" s="54">
        <v>0</v>
      </c>
      <c r="J325" s="54">
        <v>150</v>
      </c>
      <c r="K325" s="54">
        <v>0</v>
      </c>
      <c r="L325" s="135">
        <v>0</v>
      </c>
      <c r="M325" s="54">
        <v>0</v>
      </c>
      <c r="N325" s="158">
        <v>0</v>
      </c>
      <c r="O325" s="40">
        <v>250</v>
      </c>
    </row>
    <row r="326" spans="2:15" x14ac:dyDescent="0.25">
      <c r="B326" s="79">
        <v>4924</v>
      </c>
      <c r="C326" s="135">
        <v>0</v>
      </c>
      <c r="D326" s="158">
        <v>0</v>
      </c>
      <c r="E326" s="54">
        <v>0</v>
      </c>
      <c r="F326" s="54">
        <v>0</v>
      </c>
      <c r="G326" s="54">
        <v>50</v>
      </c>
      <c r="H326" s="54">
        <v>0</v>
      </c>
      <c r="I326" s="54">
        <v>0</v>
      </c>
      <c r="J326" s="54">
        <v>100</v>
      </c>
      <c r="K326" s="54">
        <v>147</v>
      </c>
      <c r="L326" s="135">
        <v>0</v>
      </c>
      <c r="M326" s="54">
        <v>0</v>
      </c>
      <c r="N326" s="158">
        <v>0</v>
      </c>
      <c r="O326" s="40">
        <v>297</v>
      </c>
    </row>
    <row r="327" spans="2:15" x14ac:dyDescent="0.25">
      <c r="B327" s="79">
        <v>4925</v>
      </c>
      <c r="C327" s="135">
        <v>0</v>
      </c>
      <c r="D327" s="158">
        <v>0</v>
      </c>
      <c r="E327" s="54">
        <v>0</v>
      </c>
      <c r="F327" s="54">
        <v>118</v>
      </c>
      <c r="G327" s="54">
        <v>150</v>
      </c>
      <c r="H327" s="54">
        <v>50</v>
      </c>
      <c r="I327" s="54">
        <v>0</v>
      </c>
      <c r="J327" s="54">
        <v>0</v>
      </c>
      <c r="K327" s="54">
        <v>147</v>
      </c>
      <c r="L327" s="135">
        <v>0</v>
      </c>
      <c r="M327" s="54">
        <v>0</v>
      </c>
      <c r="N327" s="158">
        <v>0</v>
      </c>
      <c r="O327" s="40">
        <v>465</v>
      </c>
    </row>
    <row r="328" spans="2:15" x14ac:dyDescent="0.25">
      <c r="B328" s="79">
        <v>5016</v>
      </c>
      <c r="C328" s="135">
        <v>0</v>
      </c>
      <c r="D328" s="158">
        <v>0</v>
      </c>
      <c r="E328" s="54">
        <v>0</v>
      </c>
      <c r="F328" s="54">
        <v>0</v>
      </c>
      <c r="G328" s="54">
        <v>0</v>
      </c>
      <c r="H328" s="54">
        <v>0</v>
      </c>
      <c r="I328" s="54">
        <v>160</v>
      </c>
      <c r="J328" s="54">
        <v>0</v>
      </c>
      <c r="K328" s="54">
        <v>0</v>
      </c>
      <c r="L328" s="135">
        <v>0</v>
      </c>
      <c r="M328" s="54">
        <v>0</v>
      </c>
      <c r="N328" s="158">
        <v>0</v>
      </c>
      <c r="O328" s="40">
        <v>160</v>
      </c>
    </row>
    <row r="329" spans="2:15" x14ac:dyDescent="0.25">
      <c r="B329" s="79">
        <v>5019</v>
      </c>
      <c r="C329" s="135">
        <v>0</v>
      </c>
      <c r="D329" s="158">
        <v>0</v>
      </c>
      <c r="E329" s="54">
        <v>0</v>
      </c>
      <c r="F329" s="54">
        <v>0</v>
      </c>
      <c r="G329" s="54">
        <v>0</v>
      </c>
      <c r="H329" s="54">
        <v>0</v>
      </c>
      <c r="I329" s="54">
        <v>501</v>
      </c>
      <c r="J329" s="54">
        <v>520</v>
      </c>
      <c r="K329" s="54">
        <v>500</v>
      </c>
      <c r="L329" s="135">
        <v>0</v>
      </c>
      <c r="M329" s="54">
        <v>0</v>
      </c>
      <c r="N329" s="158">
        <v>0</v>
      </c>
      <c r="O329" s="40">
        <v>1521</v>
      </c>
    </row>
    <row r="330" spans="2:15" x14ac:dyDescent="0.25">
      <c r="B330" s="79">
        <v>5020</v>
      </c>
      <c r="C330" s="135">
        <v>0</v>
      </c>
      <c r="D330" s="158">
        <v>0</v>
      </c>
      <c r="E330" s="54">
        <v>0</v>
      </c>
      <c r="F330" s="54">
        <v>0</v>
      </c>
      <c r="G330" s="54">
        <v>0</v>
      </c>
      <c r="H330" s="54">
        <v>0</v>
      </c>
      <c r="I330" s="54">
        <v>0</v>
      </c>
      <c r="J330" s="54">
        <v>617</v>
      </c>
      <c r="K330" s="54">
        <v>130</v>
      </c>
      <c r="L330" s="135">
        <v>550</v>
      </c>
      <c r="M330" s="54">
        <v>0</v>
      </c>
      <c r="N330" s="158">
        <v>0</v>
      </c>
      <c r="O330" s="40">
        <v>1297</v>
      </c>
    </row>
    <row r="331" spans="2:15" x14ac:dyDescent="0.25">
      <c r="B331" s="79">
        <v>5064</v>
      </c>
      <c r="C331" s="135">
        <v>0</v>
      </c>
      <c r="D331" s="158">
        <v>0</v>
      </c>
      <c r="E331" s="54">
        <v>5</v>
      </c>
      <c r="F331" s="54">
        <v>15</v>
      </c>
      <c r="G331" s="54">
        <v>10</v>
      </c>
      <c r="H331" s="54">
        <v>1479</v>
      </c>
      <c r="I331" s="54">
        <v>12</v>
      </c>
      <c r="J331" s="54">
        <v>4</v>
      </c>
      <c r="K331" s="54">
        <v>4</v>
      </c>
      <c r="L331" s="135">
        <v>13</v>
      </c>
      <c r="M331" s="54">
        <v>0</v>
      </c>
      <c r="N331" s="158">
        <v>0</v>
      </c>
      <c r="O331" s="40">
        <v>1542</v>
      </c>
    </row>
    <row r="332" spans="2:15" x14ac:dyDescent="0.25">
      <c r="B332" s="79">
        <v>5082</v>
      </c>
      <c r="C332" s="135">
        <v>0</v>
      </c>
      <c r="D332" s="158">
        <v>0</v>
      </c>
      <c r="E332" s="54">
        <v>200</v>
      </c>
      <c r="F332" s="54">
        <v>5000</v>
      </c>
      <c r="G332" s="54">
        <v>300</v>
      </c>
      <c r="H332" s="54">
        <v>500</v>
      </c>
      <c r="I332" s="54">
        <v>0</v>
      </c>
      <c r="J332" s="54">
        <v>100</v>
      </c>
      <c r="K332" s="54">
        <v>1000</v>
      </c>
      <c r="L332" s="135">
        <v>250</v>
      </c>
      <c r="M332" s="54">
        <v>0</v>
      </c>
      <c r="N332" s="158">
        <v>0</v>
      </c>
      <c r="O332" s="40">
        <v>7350</v>
      </c>
    </row>
    <row r="333" spans="2:15" x14ac:dyDescent="0.25">
      <c r="B333" s="79">
        <v>5087</v>
      </c>
      <c r="C333" s="135">
        <v>0</v>
      </c>
      <c r="D333" s="158">
        <v>0</v>
      </c>
      <c r="E333" s="54">
        <v>0</v>
      </c>
      <c r="F333" s="54">
        <v>0</v>
      </c>
      <c r="G333" s="54">
        <v>0</v>
      </c>
      <c r="H333" s="54">
        <v>0</v>
      </c>
      <c r="I333" s="54">
        <v>50</v>
      </c>
      <c r="J333" s="54">
        <v>41</v>
      </c>
      <c r="K333" s="54">
        <v>50</v>
      </c>
      <c r="L333" s="135">
        <v>0</v>
      </c>
      <c r="M333" s="54">
        <v>0</v>
      </c>
      <c r="N333" s="158">
        <v>0</v>
      </c>
      <c r="O333" s="40">
        <v>141</v>
      </c>
    </row>
    <row r="334" spans="2:15" x14ac:dyDescent="0.25">
      <c r="B334" s="79">
        <v>5112</v>
      </c>
      <c r="C334" s="135">
        <v>0</v>
      </c>
      <c r="D334" s="158">
        <v>0</v>
      </c>
      <c r="E334" s="54">
        <v>1</v>
      </c>
      <c r="F334" s="54">
        <v>6</v>
      </c>
      <c r="G334" s="54">
        <v>2</v>
      </c>
      <c r="H334" s="54">
        <v>1</v>
      </c>
      <c r="I334" s="54">
        <v>11</v>
      </c>
      <c r="J334" s="54">
        <v>0</v>
      </c>
      <c r="K334" s="54">
        <v>4</v>
      </c>
      <c r="L334" s="135">
        <v>3</v>
      </c>
      <c r="M334" s="54">
        <v>0</v>
      </c>
      <c r="N334" s="158">
        <v>0</v>
      </c>
      <c r="O334" s="40">
        <v>28</v>
      </c>
    </row>
    <row r="335" spans="2:15" x14ac:dyDescent="0.25">
      <c r="B335" s="79">
        <v>5113</v>
      </c>
      <c r="C335" s="135">
        <v>0</v>
      </c>
      <c r="D335" s="158">
        <v>0</v>
      </c>
      <c r="E335" s="54">
        <v>0</v>
      </c>
      <c r="F335" s="54">
        <v>2</v>
      </c>
      <c r="G335" s="54">
        <v>10</v>
      </c>
      <c r="H335" s="54">
        <v>0</v>
      </c>
      <c r="I335" s="54">
        <v>0</v>
      </c>
      <c r="J335" s="54">
        <v>0</v>
      </c>
      <c r="K335" s="54">
        <v>0</v>
      </c>
      <c r="L335" s="135">
        <v>0</v>
      </c>
      <c r="M335" s="54">
        <v>0</v>
      </c>
      <c r="N335" s="158">
        <v>0</v>
      </c>
      <c r="O335" s="40">
        <v>12</v>
      </c>
    </row>
    <row r="336" spans="2:15" x14ac:dyDescent="0.25">
      <c r="B336" s="79">
        <v>5114</v>
      </c>
      <c r="C336" s="135">
        <v>0</v>
      </c>
      <c r="D336" s="158">
        <v>0</v>
      </c>
      <c r="E336" s="54">
        <v>0</v>
      </c>
      <c r="F336" s="54">
        <v>0</v>
      </c>
      <c r="G336" s="54">
        <v>0</v>
      </c>
      <c r="H336" s="54">
        <v>0</v>
      </c>
      <c r="I336" s="54">
        <v>0</v>
      </c>
      <c r="J336" s="54">
        <v>1</v>
      </c>
      <c r="K336" s="54">
        <v>0</v>
      </c>
      <c r="L336" s="135">
        <v>0</v>
      </c>
      <c r="M336" s="54">
        <v>0</v>
      </c>
      <c r="N336" s="158">
        <v>0</v>
      </c>
      <c r="O336" s="40">
        <v>1</v>
      </c>
    </row>
    <row r="337" spans="2:15" x14ac:dyDescent="0.25">
      <c r="B337" s="79">
        <v>5115</v>
      </c>
      <c r="C337" s="135">
        <v>0</v>
      </c>
      <c r="D337" s="158">
        <v>0</v>
      </c>
      <c r="E337" s="54">
        <v>0</v>
      </c>
      <c r="F337" s="54">
        <v>2</v>
      </c>
      <c r="G337" s="54">
        <v>10</v>
      </c>
      <c r="H337" s="54">
        <v>0</v>
      </c>
      <c r="I337" s="54">
        <v>0</v>
      </c>
      <c r="J337" s="54">
        <v>0</v>
      </c>
      <c r="K337" s="54">
        <v>0</v>
      </c>
      <c r="L337" s="135">
        <v>0</v>
      </c>
      <c r="M337" s="54">
        <v>0</v>
      </c>
      <c r="N337" s="158">
        <v>0</v>
      </c>
      <c r="O337" s="40">
        <v>12</v>
      </c>
    </row>
    <row r="338" spans="2:15" x14ac:dyDescent="0.25">
      <c r="B338" s="79">
        <v>5116</v>
      </c>
      <c r="C338" s="135">
        <v>0</v>
      </c>
      <c r="D338" s="158">
        <v>0</v>
      </c>
      <c r="E338" s="54">
        <v>0</v>
      </c>
      <c r="F338" s="54">
        <v>0</v>
      </c>
      <c r="G338" s="54">
        <v>0</v>
      </c>
      <c r="H338" s="54">
        <v>0</v>
      </c>
      <c r="I338" s="54">
        <v>0</v>
      </c>
      <c r="J338" s="54">
        <v>1</v>
      </c>
      <c r="K338" s="54">
        <v>0</v>
      </c>
      <c r="L338" s="135">
        <v>0</v>
      </c>
      <c r="M338" s="54">
        <v>0</v>
      </c>
      <c r="N338" s="158">
        <v>0</v>
      </c>
      <c r="O338" s="40">
        <v>1</v>
      </c>
    </row>
    <row r="339" spans="2:15" x14ac:dyDescent="0.25">
      <c r="B339" s="79">
        <v>5118</v>
      </c>
      <c r="C339" s="135">
        <v>0</v>
      </c>
      <c r="D339" s="158">
        <v>0</v>
      </c>
      <c r="E339" s="54">
        <v>0</v>
      </c>
      <c r="F339" s="54">
        <v>0</v>
      </c>
      <c r="G339" s="54">
        <v>0</v>
      </c>
      <c r="H339" s="54">
        <v>0</v>
      </c>
      <c r="I339" s="54">
        <v>0</v>
      </c>
      <c r="J339" s="54">
        <v>2400</v>
      </c>
      <c r="K339" s="54">
        <v>1200</v>
      </c>
      <c r="L339" s="135">
        <v>0</v>
      </c>
      <c r="M339" s="54">
        <v>0</v>
      </c>
      <c r="N339" s="158">
        <v>0</v>
      </c>
      <c r="O339" s="40">
        <v>3600</v>
      </c>
    </row>
    <row r="340" spans="2:15" x14ac:dyDescent="0.25">
      <c r="B340" s="79">
        <v>5119</v>
      </c>
      <c r="C340" s="135">
        <v>0</v>
      </c>
      <c r="D340" s="158">
        <v>0</v>
      </c>
      <c r="E340" s="54">
        <v>0</v>
      </c>
      <c r="F340" s="54">
        <v>0</v>
      </c>
      <c r="G340" s="54">
        <v>0</v>
      </c>
      <c r="H340" s="54">
        <v>0</v>
      </c>
      <c r="I340" s="54">
        <v>0</v>
      </c>
      <c r="J340" s="54">
        <v>1200</v>
      </c>
      <c r="K340" s="54">
        <v>6000</v>
      </c>
      <c r="L340" s="135">
        <v>600</v>
      </c>
      <c r="M340" s="54">
        <v>0</v>
      </c>
      <c r="N340" s="158">
        <v>0</v>
      </c>
      <c r="O340" s="40">
        <v>7800</v>
      </c>
    </row>
    <row r="341" spans="2:15" x14ac:dyDescent="0.25">
      <c r="B341" s="79">
        <v>5120</v>
      </c>
      <c r="C341" s="135">
        <v>0</v>
      </c>
      <c r="D341" s="158">
        <v>0</v>
      </c>
      <c r="E341" s="54">
        <v>0</v>
      </c>
      <c r="F341" s="54">
        <v>0</v>
      </c>
      <c r="G341" s="54">
        <v>0</v>
      </c>
      <c r="H341" s="54">
        <v>400</v>
      </c>
      <c r="I341" s="54">
        <v>2400</v>
      </c>
      <c r="J341" s="54">
        <v>2000</v>
      </c>
      <c r="K341" s="54">
        <v>4400</v>
      </c>
      <c r="L341" s="135">
        <v>2400</v>
      </c>
      <c r="M341" s="54">
        <v>0</v>
      </c>
      <c r="N341" s="158">
        <v>0</v>
      </c>
      <c r="O341" s="40">
        <v>11600</v>
      </c>
    </row>
    <row r="342" spans="2:15" x14ac:dyDescent="0.25">
      <c r="B342" s="79">
        <v>5121</v>
      </c>
      <c r="C342" s="135">
        <v>0</v>
      </c>
      <c r="D342" s="158">
        <v>0</v>
      </c>
      <c r="E342" s="54">
        <v>0</v>
      </c>
      <c r="F342" s="54">
        <v>0</v>
      </c>
      <c r="G342" s="54">
        <v>0</v>
      </c>
      <c r="H342" s="54">
        <v>0</v>
      </c>
      <c r="I342" s="54">
        <v>0</v>
      </c>
      <c r="J342" s="54">
        <v>0</v>
      </c>
      <c r="K342" s="54">
        <v>0</v>
      </c>
      <c r="L342" s="135">
        <v>400</v>
      </c>
      <c r="M342" s="54">
        <v>0</v>
      </c>
      <c r="N342" s="158">
        <v>0</v>
      </c>
      <c r="O342" s="40">
        <v>400</v>
      </c>
    </row>
    <row r="343" spans="2:15" x14ac:dyDescent="0.25">
      <c r="B343" s="79">
        <v>5123</v>
      </c>
      <c r="C343" s="135">
        <v>0</v>
      </c>
      <c r="D343" s="158">
        <v>0</v>
      </c>
      <c r="E343" s="54">
        <v>0</v>
      </c>
      <c r="F343" s="54">
        <v>0</v>
      </c>
      <c r="G343" s="54">
        <v>0</v>
      </c>
      <c r="H343" s="54">
        <v>0</v>
      </c>
      <c r="I343" s="54">
        <v>0</v>
      </c>
      <c r="J343" s="54">
        <v>0</v>
      </c>
      <c r="K343" s="54">
        <v>0</v>
      </c>
      <c r="L343" s="135">
        <v>0</v>
      </c>
      <c r="M343" s="54">
        <v>0</v>
      </c>
      <c r="N343" s="158">
        <v>0</v>
      </c>
      <c r="O343" s="40">
        <v>0</v>
      </c>
    </row>
    <row r="344" spans="2:15" x14ac:dyDescent="0.25">
      <c r="B344" s="79">
        <v>5340</v>
      </c>
      <c r="C344" s="135">
        <v>0</v>
      </c>
      <c r="D344" s="158">
        <v>0</v>
      </c>
      <c r="E344" s="54">
        <v>0</v>
      </c>
      <c r="F344" s="54">
        <v>50</v>
      </c>
      <c r="G344" s="54">
        <v>100</v>
      </c>
      <c r="H344" s="54">
        <v>0</v>
      </c>
      <c r="I344" s="54">
        <v>0</v>
      </c>
      <c r="J344" s="54">
        <v>0</v>
      </c>
      <c r="K344" s="54">
        <v>0</v>
      </c>
      <c r="L344" s="135">
        <v>0</v>
      </c>
      <c r="M344" s="54">
        <v>0</v>
      </c>
      <c r="N344" s="158">
        <v>0</v>
      </c>
      <c r="O344" s="40">
        <v>150</v>
      </c>
    </row>
    <row r="345" spans="2:15" x14ac:dyDescent="0.25">
      <c r="B345" s="79">
        <v>5678</v>
      </c>
      <c r="C345" s="135">
        <v>0</v>
      </c>
      <c r="D345" s="158">
        <v>0</v>
      </c>
      <c r="E345" s="54">
        <v>0</v>
      </c>
      <c r="F345" s="54">
        <v>40</v>
      </c>
      <c r="G345" s="54">
        <v>0</v>
      </c>
      <c r="H345" s="54">
        <v>37</v>
      </c>
      <c r="I345" s="54">
        <v>30</v>
      </c>
      <c r="J345" s="54">
        <v>50</v>
      </c>
      <c r="K345" s="54">
        <v>20</v>
      </c>
      <c r="L345" s="135">
        <v>0</v>
      </c>
      <c r="M345" s="54">
        <v>0</v>
      </c>
      <c r="N345" s="158">
        <v>0</v>
      </c>
      <c r="O345" s="40">
        <v>177</v>
      </c>
    </row>
    <row r="346" spans="2:15" x14ac:dyDescent="0.25">
      <c r="B346" s="79">
        <v>5679</v>
      </c>
      <c r="C346" s="135">
        <v>0</v>
      </c>
      <c r="D346" s="158">
        <v>0</v>
      </c>
      <c r="E346" s="54">
        <v>0</v>
      </c>
      <c r="F346" s="54">
        <v>220</v>
      </c>
      <c r="G346" s="54">
        <v>90</v>
      </c>
      <c r="H346" s="54">
        <v>80</v>
      </c>
      <c r="I346" s="54">
        <v>60</v>
      </c>
      <c r="J346" s="54">
        <v>70</v>
      </c>
      <c r="K346" s="54">
        <v>30</v>
      </c>
      <c r="L346" s="135">
        <v>170</v>
      </c>
      <c r="M346" s="54">
        <v>0</v>
      </c>
      <c r="N346" s="158">
        <v>0</v>
      </c>
      <c r="O346" s="40">
        <v>720</v>
      </c>
    </row>
    <row r="347" spans="2:15" x14ac:dyDescent="0.25">
      <c r="B347" s="79">
        <v>5680</v>
      </c>
      <c r="C347" s="135">
        <v>0</v>
      </c>
      <c r="D347" s="158">
        <v>0</v>
      </c>
      <c r="E347" s="54">
        <v>0</v>
      </c>
      <c r="F347" s="54">
        <v>10</v>
      </c>
      <c r="G347" s="54">
        <v>10</v>
      </c>
      <c r="H347" s="54">
        <v>0</v>
      </c>
      <c r="I347" s="54">
        <v>10</v>
      </c>
      <c r="J347" s="54">
        <v>0</v>
      </c>
      <c r="K347" s="54">
        <v>0</v>
      </c>
      <c r="L347" s="135">
        <v>0</v>
      </c>
      <c r="M347" s="54">
        <v>0</v>
      </c>
      <c r="N347" s="158">
        <v>0</v>
      </c>
      <c r="O347" s="40">
        <v>30</v>
      </c>
    </row>
    <row r="348" spans="2:15" x14ac:dyDescent="0.25">
      <c r="B348" s="79">
        <v>5681</v>
      </c>
      <c r="C348" s="135">
        <v>0</v>
      </c>
      <c r="D348" s="158">
        <v>0</v>
      </c>
      <c r="E348" s="54">
        <v>0</v>
      </c>
      <c r="F348" s="54">
        <v>0</v>
      </c>
      <c r="G348" s="54">
        <v>10</v>
      </c>
      <c r="H348" s="54">
        <v>0</v>
      </c>
      <c r="I348" s="54">
        <v>0</v>
      </c>
      <c r="J348" s="54">
        <v>0</v>
      </c>
      <c r="K348" s="54">
        <v>0</v>
      </c>
      <c r="L348" s="135">
        <v>0</v>
      </c>
      <c r="M348" s="54">
        <v>0</v>
      </c>
      <c r="N348" s="158">
        <v>0</v>
      </c>
      <c r="O348" s="40">
        <v>10</v>
      </c>
    </row>
    <row r="349" spans="2:15" x14ac:dyDescent="0.25">
      <c r="B349" s="79">
        <v>5709</v>
      </c>
      <c r="C349" s="135">
        <v>0</v>
      </c>
      <c r="D349" s="158">
        <v>0</v>
      </c>
      <c r="E349" s="54">
        <v>200</v>
      </c>
      <c r="F349" s="54">
        <v>1803</v>
      </c>
      <c r="G349" s="54">
        <v>2197</v>
      </c>
      <c r="H349" s="54">
        <v>2500</v>
      </c>
      <c r="I349" s="54">
        <v>1300</v>
      </c>
      <c r="J349" s="54">
        <v>1300</v>
      </c>
      <c r="K349" s="54">
        <v>1200</v>
      </c>
      <c r="L349" s="135">
        <v>500</v>
      </c>
      <c r="M349" s="54">
        <v>0</v>
      </c>
      <c r="N349" s="158">
        <v>0</v>
      </c>
      <c r="O349" s="40">
        <v>11000</v>
      </c>
    </row>
    <row r="350" spans="2:15" x14ac:dyDescent="0.25">
      <c r="B350" s="79">
        <v>5728</v>
      </c>
      <c r="C350" s="135">
        <v>0</v>
      </c>
      <c r="D350" s="158">
        <v>0</v>
      </c>
      <c r="E350" s="54">
        <v>8000</v>
      </c>
      <c r="F350" s="54">
        <v>0</v>
      </c>
      <c r="G350" s="54">
        <v>3004</v>
      </c>
      <c r="H350" s="54">
        <v>3</v>
      </c>
      <c r="I350" s="54">
        <v>1</v>
      </c>
      <c r="J350" s="54">
        <v>8</v>
      </c>
      <c r="K350" s="54">
        <v>0</v>
      </c>
      <c r="L350" s="135">
        <v>6</v>
      </c>
      <c r="M350" s="54">
        <v>0</v>
      </c>
      <c r="N350" s="158">
        <v>0</v>
      </c>
      <c r="O350" s="40">
        <v>11022</v>
      </c>
    </row>
    <row r="351" spans="2:15" x14ac:dyDescent="0.25">
      <c r="B351" s="79">
        <v>5729</v>
      </c>
      <c r="C351" s="135">
        <v>0</v>
      </c>
      <c r="D351" s="158">
        <v>0</v>
      </c>
      <c r="E351" s="54">
        <v>8000</v>
      </c>
      <c r="F351" s="54">
        <v>0</v>
      </c>
      <c r="G351" s="54">
        <v>3000</v>
      </c>
      <c r="H351" s="54">
        <v>0</v>
      </c>
      <c r="I351" s="54">
        <v>0</v>
      </c>
      <c r="J351" s="54">
        <v>9</v>
      </c>
      <c r="K351" s="54">
        <v>0</v>
      </c>
      <c r="L351" s="135">
        <v>6</v>
      </c>
      <c r="M351" s="54">
        <v>0</v>
      </c>
      <c r="N351" s="158">
        <v>0</v>
      </c>
      <c r="O351" s="40">
        <v>11015</v>
      </c>
    </row>
    <row r="352" spans="2:15" x14ac:dyDescent="0.25">
      <c r="B352" s="79">
        <v>5733</v>
      </c>
      <c r="C352" s="135">
        <v>0</v>
      </c>
      <c r="D352" s="158">
        <v>0</v>
      </c>
      <c r="E352" s="54">
        <v>5</v>
      </c>
      <c r="F352" s="54">
        <v>3</v>
      </c>
      <c r="G352" s="54">
        <v>1</v>
      </c>
      <c r="H352" s="54">
        <v>6</v>
      </c>
      <c r="I352" s="54">
        <v>5</v>
      </c>
      <c r="J352" s="54">
        <v>0</v>
      </c>
      <c r="K352" s="54">
        <v>1</v>
      </c>
      <c r="L352" s="135">
        <v>0</v>
      </c>
      <c r="M352" s="54">
        <v>0</v>
      </c>
      <c r="N352" s="158">
        <v>0</v>
      </c>
      <c r="O352" s="40">
        <v>21</v>
      </c>
    </row>
    <row r="353" spans="2:15" x14ac:dyDescent="0.25">
      <c r="B353" s="79">
        <v>7079</v>
      </c>
      <c r="C353" s="135">
        <v>0</v>
      </c>
      <c r="D353" s="158">
        <v>0</v>
      </c>
      <c r="E353" s="54">
        <v>0</v>
      </c>
      <c r="F353" s="54">
        <v>20</v>
      </c>
      <c r="G353" s="54">
        <v>0</v>
      </c>
      <c r="H353" s="54">
        <v>2</v>
      </c>
      <c r="I353" s="54">
        <v>11</v>
      </c>
      <c r="J353" s="54">
        <v>20</v>
      </c>
      <c r="K353" s="54">
        <v>0</v>
      </c>
      <c r="L353" s="135">
        <v>1</v>
      </c>
      <c r="M353" s="54">
        <v>0</v>
      </c>
      <c r="N353" s="158">
        <v>0</v>
      </c>
      <c r="O353" s="40">
        <v>54</v>
      </c>
    </row>
    <row r="354" spans="2:15" x14ac:dyDescent="0.25">
      <c r="B354" s="79">
        <v>7080</v>
      </c>
      <c r="C354" s="135">
        <v>0</v>
      </c>
      <c r="D354" s="158">
        <v>0</v>
      </c>
      <c r="E354" s="54">
        <v>1</v>
      </c>
      <c r="F354" s="54">
        <v>15</v>
      </c>
      <c r="G354" s="54">
        <v>0</v>
      </c>
      <c r="H354" s="54">
        <v>1</v>
      </c>
      <c r="I354" s="54">
        <v>3</v>
      </c>
      <c r="J354" s="54">
        <v>1</v>
      </c>
      <c r="K354" s="54">
        <v>0</v>
      </c>
      <c r="L354" s="135">
        <v>2</v>
      </c>
      <c r="M354" s="54">
        <v>0</v>
      </c>
      <c r="N354" s="158">
        <v>0</v>
      </c>
      <c r="O354" s="40">
        <v>23</v>
      </c>
    </row>
    <row r="355" spans="2:15" x14ac:dyDescent="0.25">
      <c r="B355" s="79">
        <v>7081</v>
      </c>
      <c r="C355" s="135">
        <v>0</v>
      </c>
      <c r="D355" s="158">
        <v>0</v>
      </c>
      <c r="E355" s="54">
        <v>0</v>
      </c>
      <c r="F355" s="54">
        <v>20</v>
      </c>
      <c r="G355" s="54">
        <v>10</v>
      </c>
      <c r="H355" s="54">
        <v>0</v>
      </c>
      <c r="I355" s="54">
        <v>10</v>
      </c>
      <c r="J355" s="54">
        <v>21</v>
      </c>
      <c r="K355" s="54">
        <v>10</v>
      </c>
      <c r="L355" s="135">
        <v>10</v>
      </c>
      <c r="M355" s="54">
        <v>0</v>
      </c>
      <c r="N355" s="158">
        <v>0</v>
      </c>
      <c r="O355" s="40">
        <v>81</v>
      </c>
    </row>
    <row r="356" spans="2:15" x14ac:dyDescent="0.25">
      <c r="B356" s="79">
        <v>7082</v>
      </c>
      <c r="C356" s="135">
        <v>0</v>
      </c>
      <c r="D356" s="158">
        <v>0</v>
      </c>
      <c r="E356" s="54">
        <v>0</v>
      </c>
      <c r="F356" s="54">
        <v>20</v>
      </c>
      <c r="G356" s="54">
        <v>4</v>
      </c>
      <c r="H356" s="54">
        <v>0</v>
      </c>
      <c r="I356" s="54">
        <v>1</v>
      </c>
      <c r="J356" s="54">
        <v>2</v>
      </c>
      <c r="K356" s="54">
        <v>3</v>
      </c>
      <c r="L356" s="135">
        <v>0</v>
      </c>
      <c r="M356" s="54">
        <v>0</v>
      </c>
      <c r="N356" s="158">
        <v>0</v>
      </c>
      <c r="O356" s="40">
        <v>30</v>
      </c>
    </row>
    <row r="357" spans="2:15" x14ac:dyDescent="0.25">
      <c r="B357" s="79">
        <v>7084</v>
      </c>
      <c r="C357" s="135">
        <v>0</v>
      </c>
      <c r="D357" s="158">
        <v>0</v>
      </c>
      <c r="E357" s="54">
        <v>2</v>
      </c>
      <c r="F357" s="54">
        <v>2</v>
      </c>
      <c r="G357" s="54">
        <v>5</v>
      </c>
      <c r="H357" s="54">
        <v>3</v>
      </c>
      <c r="I357" s="54">
        <v>5</v>
      </c>
      <c r="J357" s="54">
        <v>10</v>
      </c>
      <c r="K357" s="54">
        <v>0</v>
      </c>
      <c r="L357" s="135">
        <v>21</v>
      </c>
      <c r="M357" s="54">
        <v>0</v>
      </c>
      <c r="N357" s="158">
        <v>0</v>
      </c>
      <c r="O357" s="40">
        <v>48</v>
      </c>
    </row>
    <row r="358" spans="2:15" x14ac:dyDescent="0.25">
      <c r="B358" s="79">
        <v>7085</v>
      </c>
      <c r="C358" s="135">
        <v>0</v>
      </c>
      <c r="D358" s="158">
        <v>0</v>
      </c>
      <c r="E358" s="54">
        <v>12</v>
      </c>
      <c r="F358" s="54">
        <v>37</v>
      </c>
      <c r="G358" s="54">
        <v>36</v>
      </c>
      <c r="H358" s="54">
        <v>42</v>
      </c>
      <c r="I358" s="54">
        <v>32</v>
      </c>
      <c r="J358" s="54">
        <v>37</v>
      </c>
      <c r="K358" s="54">
        <v>29</v>
      </c>
      <c r="L358" s="135">
        <v>31</v>
      </c>
      <c r="M358" s="54">
        <v>0</v>
      </c>
      <c r="N358" s="158">
        <v>0</v>
      </c>
      <c r="O358" s="40">
        <v>256</v>
      </c>
    </row>
    <row r="359" spans="2:15" x14ac:dyDescent="0.25">
      <c r="B359" s="79">
        <v>7087</v>
      </c>
      <c r="C359" s="135">
        <v>0</v>
      </c>
      <c r="D359" s="158">
        <v>0</v>
      </c>
      <c r="E359" s="54">
        <v>4</v>
      </c>
      <c r="F359" s="54">
        <v>9</v>
      </c>
      <c r="G359" s="54">
        <v>6</v>
      </c>
      <c r="H359" s="54">
        <v>7</v>
      </c>
      <c r="I359" s="54">
        <v>10</v>
      </c>
      <c r="J359" s="54">
        <v>14</v>
      </c>
      <c r="K359" s="54">
        <v>4</v>
      </c>
      <c r="L359" s="135">
        <v>4</v>
      </c>
      <c r="M359" s="54">
        <v>0</v>
      </c>
      <c r="N359" s="158">
        <v>0</v>
      </c>
      <c r="O359" s="40">
        <v>58</v>
      </c>
    </row>
    <row r="360" spans="2:15" x14ac:dyDescent="0.25">
      <c r="B360" s="79">
        <v>7088</v>
      </c>
      <c r="C360" s="135">
        <v>0</v>
      </c>
      <c r="D360" s="158">
        <v>0</v>
      </c>
      <c r="E360" s="54">
        <v>0</v>
      </c>
      <c r="F360" s="54">
        <v>11</v>
      </c>
      <c r="G360" s="54">
        <v>10</v>
      </c>
      <c r="H360" s="54">
        <v>0</v>
      </c>
      <c r="I360" s="54">
        <v>20</v>
      </c>
      <c r="J360" s="54">
        <v>0</v>
      </c>
      <c r="K360" s="54">
        <v>1</v>
      </c>
      <c r="L360" s="135">
        <v>10</v>
      </c>
      <c r="M360" s="54">
        <v>0</v>
      </c>
      <c r="N360" s="158">
        <v>0</v>
      </c>
      <c r="O360" s="40">
        <v>52</v>
      </c>
    </row>
    <row r="361" spans="2:15" x14ac:dyDescent="0.25">
      <c r="B361" s="79">
        <v>7091</v>
      </c>
      <c r="C361" s="135">
        <v>0</v>
      </c>
      <c r="D361" s="158">
        <v>0</v>
      </c>
      <c r="E361" s="54">
        <v>0</v>
      </c>
      <c r="F361" s="54">
        <v>10</v>
      </c>
      <c r="G361" s="54">
        <v>0</v>
      </c>
      <c r="H361" s="54">
        <v>0</v>
      </c>
      <c r="I361" s="54">
        <v>0</v>
      </c>
      <c r="J361" s="54">
        <v>10</v>
      </c>
      <c r="K361" s="54">
        <v>0</v>
      </c>
      <c r="L361" s="135">
        <v>0</v>
      </c>
      <c r="M361" s="54">
        <v>0</v>
      </c>
      <c r="N361" s="158">
        <v>0</v>
      </c>
      <c r="O361" s="40">
        <v>20</v>
      </c>
    </row>
    <row r="362" spans="2:15" x14ac:dyDescent="0.25">
      <c r="B362" s="79">
        <v>7093</v>
      </c>
      <c r="C362" s="135">
        <v>0</v>
      </c>
      <c r="D362" s="158">
        <v>0</v>
      </c>
      <c r="E362" s="54">
        <v>0</v>
      </c>
      <c r="F362" s="54">
        <v>0</v>
      </c>
      <c r="G362" s="54">
        <v>1</v>
      </c>
      <c r="H362" s="54">
        <v>0</v>
      </c>
      <c r="I362" s="54">
        <v>6</v>
      </c>
      <c r="J362" s="54">
        <v>0</v>
      </c>
      <c r="K362" s="54">
        <v>1</v>
      </c>
      <c r="L362" s="135">
        <v>10</v>
      </c>
      <c r="M362" s="54">
        <v>0</v>
      </c>
      <c r="N362" s="158">
        <v>0</v>
      </c>
      <c r="O362" s="40">
        <v>18</v>
      </c>
    </row>
    <row r="363" spans="2:15" x14ac:dyDescent="0.25">
      <c r="B363" s="79">
        <v>7094</v>
      </c>
      <c r="C363" s="135">
        <v>0</v>
      </c>
      <c r="D363" s="158">
        <v>0</v>
      </c>
      <c r="E363" s="54">
        <v>1</v>
      </c>
      <c r="F363" s="54">
        <v>44</v>
      </c>
      <c r="G363" s="54">
        <v>24</v>
      </c>
      <c r="H363" s="54">
        <v>41</v>
      </c>
      <c r="I363" s="54">
        <v>28</v>
      </c>
      <c r="J363" s="54">
        <v>30</v>
      </c>
      <c r="K363" s="54">
        <v>14</v>
      </c>
      <c r="L363" s="135">
        <v>26</v>
      </c>
      <c r="M363" s="54">
        <v>0</v>
      </c>
      <c r="N363" s="158">
        <v>0</v>
      </c>
      <c r="O363" s="40">
        <v>208</v>
      </c>
    </row>
    <row r="364" spans="2:15" x14ac:dyDescent="0.25">
      <c r="B364" s="79">
        <v>7177</v>
      </c>
      <c r="C364" s="135">
        <v>0</v>
      </c>
      <c r="D364" s="158">
        <v>0</v>
      </c>
      <c r="E364" s="54">
        <v>0</v>
      </c>
      <c r="F364" s="54">
        <v>0</v>
      </c>
      <c r="G364" s="54">
        <v>0</v>
      </c>
      <c r="H364" s="54">
        <v>200</v>
      </c>
      <c r="I364" s="54">
        <v>0</v>
      </c>
      <c r="J364" s="54">
        <v>0</v>
      </c>
      <c r="K364" s="54">
        <v>0</v>
      </c>
      <c r="L364" s="135">
        <v>0</v>
      </c>
      <c r="M364" s="54">
        <v>0</v>
      </c>
      <c r="N364" s="158">
        <v>0</v>
      </c>
      <c r="O364" s="40">
        <v>200</v>
      </c>
    </row>
    <row r="365" spans="2:15" x14ac:dyDescent="0.25">
      <c r="B365" s="79">
        <v>7358</v>
      </c>
      <c r="C365" s="135">
        <v>0</v>
      </c>
      <c r="D365" s="158">
        <v>0</v>
      </c>
      <c r="E365" s="54">
        <v>1</v>
      </c>
      <c r="F365" s="54">
        <v>4</v>
      </c>
      <c r="G365" s="54">
        <v>4</v>
      </c>
      <c r="H365" s="54">
        <v>4</v>
      </c>
      <c r="I365" s="54">
        <v>1</v>
      </c>
      <c r="J365" s="54">
        <v>1</v>
      </c>
      <c r="K365" s="54">
        <v>1</v>
      </c>
      <c r="L365" s="135">
        <v>9</v>
      </c>
      <c r="M365" s="54">
        <v>0</v>
      </c>
      <c r="N365" s="158">
        <v>0</v>
      </c>
      <c r="O365" s="40">
        <v>25</v>
      </c>
    </row>
    <row r="366" spans="2:15" x14ac:dyDescent="0.25">
      <c r="B366" s="79">
        <v>7359</v>
      </c>
      <c r="C366" s="135">
        <v>0</v>
      </c>
      <c r="D366" s="158">
        <v>0</v>
      </c>
      <c r="E366" s="54">
        <v>0</v>
      </c>
      <c r="F366" s="54">
        <v>8</v>
      </c>
      <c r="G366" s="54">
        <v>3</v>
      </c>
      <c r="H366" s="54">
        <v>5</v>
      </c>
      <c r="I366" s="54">
        <v>4</v>
      </c>
      <c r="J366" s="54">
        <v>11</v>
      </c>
      <c r="K366" s="54">
        <v>5</v>
      </c>
      <c r="L366" s="135">
        <v>8</v>
      </c>
      <c r="M366" s="54">
        <v>0</v>
      </c>
      <c r="N366" s="158">
        <v>0</v>
      </c>
      <c r="O366" s="40">
        <v>44</v>
      </c>
    </row>
    <row r="367" spans="2:15" x14ac:dyDescent="0.25">
      <c r="B367" s="79">
        <v>7360</v>
      </c>
      <c r="C367" s="135">
        <v>0</v>
      </c>
      <c r="D367" s="158">
        <v>0</v>
      </c>
      <c r="E367" s="54">
        <v>2</v>
      </c>
      <c r="F367" s="54">
        <v>7</v>
      </c>
      <c r="G367" s="54">
        <v>4</v>
      </c>
      <c r="H367" s="54">
        <v>5</v>
      </c>
      <c r="I367" s="54">
        <v>7</v>
      </c>
      <c r="J367" s="54">
        <v>1</v>
      </c>
      <c r="K367" s="54">
        <v>9</v>
      </c>
      <c r="L367" s="135">
        <v>6</v>
      </c>
      <c r="M367" s="54">
        <v>0</v>
      </c>
      <c r="N367" s="158">
        <v>0</v>
      </c>
      <c r="O367" s="40">
        <v>41</v>
      </c>
    </row>
    <row r="368" spans="2:15" x14ac:dyDescent="0.25">
      <c r="B368" s="79">
        <v>7366</v>
      </c>
      <c r="C368" s="135">
        <v>0</v>
      </c>
      <c r="D368" s="158">
        <v>0</v>
      </c>
      <c r="E368" s="54">
        <v>33</v>
      </c>
      <c r="F368" s="54">
        <v>164</v>
      </c>
      <c r="G368" s="54">
        <v>99</v>
      </c>
      <c r="H368" s="54">
        <v>64</v>
      </c>
      <c r="I368" s="54">
        <v>109</v>
      </c>
      <c r="J368" s="54">
        <v>81</v>
      </c>
      <c r="K368" s="54">
        <v>83</v>
      </c>
      <c r="L368" s="135">
        <v>147</v>
      </c>
      <c r="M368" s="54">
        <v>0</v>
      </c>
      <c r="N368" s="158">
        <v>0</v>
      </c>
      <c r="O368" s="40">
        <v>780</v>
      </c>
    </row>
    <row r="369" spans="2:15" x14ac:dyDescent="0.25">
      <c r="B369" s="79">
        <v>7441</v>
      </c>
      <c r="C369" s="135">
        <v>0</v>
      </c>
      <c r="D369" s="158">
        <v>0</v>
      </c>
      <c r="E369" s="54">
        <v>0</v>
      </c>
      <c r="F369" s="54">
        <v>210</v>
      </c>
      <c r="G369" s="54">
        <v>0</v>
      </c>
      <c r="H369" s="54">
        <v>0</v>
      </c>
      <c r="I369" s="54">
        <v>0</v>
      </c>
      <c r="J369" s="54">
        <v>0</v>
      </c>
      <c r="K369" s="54">
        <v>0</v>
      </c>
      <c r="L369" s="135">
        <v>0</v>
      </c>
      <c r="M369" s="54">
        <v>0</v>
      </c>
      <c r="N369" s="158">
        <v>0</v>
      </c>
      <c r="O369" s="40">
        <v>210</v>
      </c>
    </row>
    <row r="370" spans="2:15" x14ac:dyDescent="0.25">
      <c r="B370" s="79">
        <v>7623</v>
      </c>
      <c r="C370" s="135">
        <v>0</v>
      </c>
      <c r="D370" s="158">
        <v>0</v>
      </c>
      <c r="E370" s="54">
        <v>37</v>
      </c>
      <c r="F370" s="54">
        <v>94</v>
      </c>
      <c r="G370" s="54">
        <v>77</v>
      </c>
      <c r="H370" s="54">
        <v>61</v>
      </c>
      <c r="I370" s="54">
        <v>43</v>
      </c>
      <c r="J370" s="54">
        <v>35</v>
      </c>
      <c r="K370" s="54">
        <v>7</v>
      </c>
      <c r="L370" s="135">
        <v>39</v>
      </c>
      <c r="M370" s="54">
        <v>0</v>
      </c>
      <c r="N370" s="158">
        <v>0</v>
      </c>
      <c r="O370" s="40">
        <v>393</v>
      </c>
    </row>
    <row r="371" spans="2:15" x14ac:dyDescent="0.25">
      <c r="B371" s="79">
        <v>7681</v>
      </c>
      <c r="C371" s="135">
        <v>0</v>
      </c>
      <c r="D371" s="158">
        <v>0</v>
      </c>
      <c r="E371" s="54">
        <v>1</v>
      </c>
      <c r="F371" s="54">
        <v>3</v>
      </c>
      <c r="G371" s="54">
        <v>0</v>
      </c>
      <c r="H371" s="54">
        <v>0</v>
      </c>
      <c r="I371" s="54">
        <v>1</v>
      </c>
      <c r="J371" s="54">
        <v>2</v>
      </c>
      <c r="K371" s="54">
        <v>3</v>
      </c>
      <c r="L371" s="135">
        <v>0</v>
      </c>
      <c r="M371" s="54">
        <v>0</v>
      </c>
      <c r="N371" s="158">
        <v>0</v>
      </c>
      <c r="O371" s="40">
        <v>10</v>
      </c>
    </row>
    <row r="372" spans="2:15" x14ac:dyDescent="0.25">
      <c r="B372" s="79">
        <v>7825</v>
      </c>
      <c r="C372" s="135">
        <v>0</v>
      </c>
      <c r="D372" s="158">
        <v>0</v>
      </c>
      <c r="E372" s="54">
        <v>7</v>
      </c>
      <c r="F372" s="54">
        <v>38</v>
      </c>
      <c r="G372" s="54">
        <v>18</v>
      </c>
      <c r="H372" s="54">
        <v>26</v>
      </c>
      <c r="I372" s="54">
        <v>24</v>
      </c>
      <c r="J372" s="54">
        <v>22</v>
      </c>
      <c r="K372" s="54">
        <v>28</v>
      </c>
      <c r="L372" s="135">
        <v>18</v>
      </c>
      <c r="M372" s="54">
        <v>0</v>
      </c>
      <c r="N372" s="158">
        <v>0</v>
      </c>
      <c r="O372" s="40">
        <v>181</v>
      </c>
    </row>
    <row r="373" spans="2:15" x14ac:dyDescent="0.25">
      <c r="B373" s="79">
        <v>7895</v>
      </c>
      <c r="C373" s="135">
        <v>0</v>
      </c>
      <c r="D373" s="158">
        <v>0</v>
      </c>
      <c r="E373" s="54">
        <v>0</v>
      </c>
      <c r="F373" s="54">
        <v>0</v>
      </c>
      <c r="G373" s="54">
        <v>0</v>
      </c>
      <c r="H373" s="54">
        <v>200</v>
      </c>
      <c r="I373" s="54">
        <v>140</v>
      </c>
      <c r="J373" s="54">
        <v>0</v>
      </c>
      <c r="K373" s="54">
        <v>100</v>
      </c>
      <c r="L373" s="135">
        <v>0</v>
      </c>
      <c r="M373" s="54">
        <v>0</v>
      </c>
      <c r="N373" s="158">
        <v>0</v>
      </c>
      <c r="O373" s="40">
        <v>440</v>
      </c>
    </row>
    <row r="374" spans="2:15" x14ac:dyDescent="0.25">
      <c r="B374" s="79">
        <v>7907</v>
      </c>
      <c r="C374" s="135">
        <v>0</v>
      </c>
      <c r="D374" s="158">
        <v>0</v>
      </c>
      <c r="E374" s="54">
        <v>0</v>
      </c>
      <c r="F374" s="54">
        <v>0</v>
      </c>
      <c r="G374" s="54">
        <v>0</v>
      </c>
      <c r="H374" s="54">
        <v>1</v>
      </c>
      <c r="I374" s="54">
        <v>0</v>
      </c>
      <c r="J374" s="54">
        <v>0</v>
      </c>
      <c r="K374" s="54">
        <v>0</v>
      </c>
      <c r="L374" s="135">
        <v>0</v>
      </c>
      <c r="M374" s="54">
        <v>0</v>
      </c>
      <c r="N374" s="158">
        <v>0</v>
      </c>
      <c r="O374" s="40">
        <v>1</v>
      </c>
    </row>
    <row r="375" spans="2:15" x14ac:dyDescent="0.25">
      <c r="B375" s="79">
        <v>7908</v>
      </c>
      <c r="C375" s="135">
        <v>0</v>
      </c>
      <c r="D375" s="158">
        <v>0</v>
      </c>
      <c r="E375" s="54">
        <v>0</v>
      </c>
      <c r="F375" s="54">
        <v>0</v>
      </c>
      <c r="G375" s="54">
        <v>0</v>
      </c>
      <c r="H375" s="54">
        <v>0</v>
      </c>
      <c r="I375" s="54">
        <v>0</v>
      </c>
      <c r="J375" s="54">
        <v>0</v>
      </c>
      <c r="K375" s="54">
        <v>0</v>
      </c>
      <c r="L375" s="135">
        <v>0</v>
      </c>
      <c r="M375" s="54">
        <v>0</v>
      </c>
      <c r="N375" s="158">
        <v>0</v>
      </c>
      <c r="O375" s="40">
        <v>0</v>
      </c>
    </row>
    <row r="376" spans="2:15" x14ac:dyDescent="0.25">
      <c r="B376" s="79">
        <v>7931</v>
      </c>
      <c r="C376" s="135">
        <v>0</v>
      </c>
      <c r="D376" s="158">
        <v>0</v>
      </c>
      <c r="E376" s="54">
        <v>0</v>
      </c>
      <c r="F376" s="54">
        <v>5</v>
      </c>
      <c r="G376" s="54">
        <v>10</v>
      </c>
      <c r="H376" s="54">
        <v>10</v>
      </c>
      <c r="I376" s="54">
        <v>10</v>
      </c>
      <c r="J376" s="54">
        <v>10</v>
      </c>
      <c r="K376" s="54">
        <v>0</v>
      </c>
      <c r="L376" s="135">
        <v>0</v>
      </c>
      <c r="M376" s="54">
        <v>0</v>
      </c>
      <c r="N376" s="158">
        <v>0</v>
      </c>
      <c r="O376" s="40">
        <v>45</v>
      </c>
    </row>
    <row r="377" spans="2:15" x14ac:dyDescent="0.25">
      <c r="B377" s="79">
        <v>7932</v>
      </c>
      <c r="C377" s="135">
        <v>0</v>
      </c>
      <c r="D377" s="158">
        <v>0</v>
      </c>
      <c r="E377" s="54">
        <v>10</v>
      </c>
      <c r="F377" s="54">
        <v>40</v>
      </c>
      <c r="G377" s="54">
        <v>30</v>
      </c>
      <c r="H377" s="54">
        <v>40</v>
      </c>
      <c r="I377" s="54">
        <v>70</v>
      </c>
      <c r="J377" s="54">
        <v>12</v>
      </c>
      <c r="K377" s="54">
        <v>20</v>
      </c>
      <c r="L377" s="135">
        <v>20</v>
      </c>
      <c r="M377" s="54">
        <v>0</v>
      </c>
      <c r="N377" s="158">
        <v>0</v>
      </c>
      <c r="O377" s="40">
        <v>242</v>
      </c>
    </row>
    <row r="378" spans="2:15" x14ac:dyDescent="0.25">
      <c r="B378" s="79">
        <v>7933</v>
      </c>
      <c r="C378" s="135">
        <v>0</v>
      </c>
      <c r="D378" s="158">
        <v>0</v>
      </c>
      <c r="E378" s="54">
        <v>10</v>
      </c>
      <c r="F378" s="54">
        <v>20</v>
      </c>
      <c r="G378" s="54">
        <v>34</v>
      </c>
      <c r="H378" s="54">
        <v>21</v>
      </c>
      <c r="I378" s="54">
        <v>60</v>
      </c>
      <c r="J378" s="54">
        <v>10</v>
      </c>
      <c r="K378" s="54">
        <v>10</v>
      </c>
      <c r="L378" s="135">
        <v>45</v>
      </c>
      <c r="M378" s="54">
        <v>0</v>
      </c>
      <c r="N378" s="158">
        <v>0</v>
      </c>
      <c r="O378" s="40">
        <v>210</v>
      </c>
    </row>
    <row r="379" spans="2:15" x14ac:dyDescent="0.25">
      <c r="B379" s="79">
        <v>7934</v>
      </c>
      <c r="C379" s="135">
        <v>0</v>
      </c>
      <c r="D379" s="158">
        <v>0</v>
      </c>
      <c r="E379" s="54">
        <v>20</v>
      </c>
      <c r="F379" s="54">
        <v>81</v>
      </c>
      <c r="G379" s="54">
        <v>86</v>
      </c>
      <c r="H379" s="54">
        <v>20</v>
      </c>
      <c r="I379" s="54">
        <v>88</v>
      </c>
      <c r="J379" s="54">
        <v>45</v>
      </c>
      <c r="K379" s="54">
        <v>75</v>
      </c>
      <c r="L379" s="135">
        <v>66</v>
      </c>
      <c r="M379" s="54">
        <v>0</v>
      </c>
      <c r="N379" s="158">
        <v>0</v>
      </c>
      <c r="O379" s="40">
        <v>481</v>
      </c>
    </row>
    <row r="380" spans="2:15" x14ac:dyDescent="0.25">
      <c r="B380" s="79">
        <v>7935</v>
      </c>
      <c r="C380" s="135">
        <v>0</v>
      </c>
      <c r="D380" s="158">
        <v>0</v>
      </c>
      <c r="E380" s="54">
        <v>10</v>
      </c>
      <c r="F380" s="54">
        <v>20</v>
      </c>
      <c r="G380" s="54">
        <v>42</v>
      </c>
      <c r="H380" s="54">
        <v>23</v>
      </c>
      <c r="I380" s="54">
        <v>64</v>
      </c>
      <c r="J380" s="54">
        <v>14</v>
      </c>
      <c r="K380" s="54">
        <v>12</v>
      </c>
      <c r="L380" s="135">
        <v>1</v>
      </c>
      <c r="M380" s="54">
        <v>0</v>
      </c>
      <c r="N380" s="158">
        <v>0</v>
      </c>
      <c r="O380" s="40">
        <v>186</v>
      </c>
    </row>
    <row r="381" spans="2:15" x14ac:dyDescent="0.25">
      <c r="B381" s="79">
        <v>7956</v>
      </c>
      <c r="C381" s="135">
        <v>0</v>
      </c>
      <c r="D381" s="158">
        <v>0</v>
      </c>
      <c r="E381" s="54">
        <v>0</v>
      </c>
      <c r="F381" s="54">
        <v>4</v>
      </c>
      <c r="G381" s="54">
        <v>0</v>
      </c>
      <c r="H381" s="54">
        <v>1</v>
      </c>
      <c r="I381" s="54">
        <v>10</v>
      </c>
      <c r="J381" s="54">
        <v>0</v>
      </c>
      <c r="K381" s="54">
        <v>0</v>
      </c>
      <c r="L381" s="135">
        <v>1</v>
      </c>
      <c r="M381" s="54">
        <v>0</v>
      </c>
      <c r="N381" s="158">
        <v>0</v>
      </c>
      <c r="O381" s="40">
        <v>16</v>
      </c>
    </row>
    <row r="382" spans="2:15" x14ac:dyDescent="0.25">
      <c r="B382" s="79">
        <v>7976</v>
      </c>
      <c r="C382" s="135">
        <v>0</v>
      </c>
      <c r="D382" s="158">
        <v>0</v>
      </c>
      <c r="E382" s="54">
        <v>0</v>
      </c>
      <c r="F382" s="54">
        <v>1</v>
      </c>
      <c r="G382" s="54">
        <v>0</v>
      </c>
      <c r="H382" s="54">
        <v>4</v>
      </c>
      <c r="I382" s="54">
        <v>0</v>
      </c>
      <c r="J382" s="54">
        <v>1</v>
      </c>
      <c r="K382" s="54">
        <v>0</v>
      </c>
      <c r="L382" s="135">
        <v>0</v>
      </c>
      <c r="M382" s="54">
        <v>0</v>
      </c>
      <c r="N382" s="158">
        <v>0</v>
      </c>
      <c r="O382" s="40">
        <v>6</v>
      </c>
    </row>
    <row r="383" spans="2:15" x14ac:dyDescent="0.25">
      <c r="B383" s="79">
        <v>7977</v>
      </c>
      <c r="C383" s="135">
        <v>0</v>
      </c>
      <c r="D383" s="158">
        <v>0</v>
      </c>
      <c r="E383" s="54">
        <v>3</v>
      </c>
      <c r="F383" s="54">
        <v>2</v>
      </c>
      <c r="G383" s="54">
        <v>2</v>
      </c>
      <c r="H383" s="54">
        <v>5</v>
      </c>
      <c r="I383" s="54">
        <v>2</v>
      </c>
      <c r="J383" s="54">
        <v>0</v>
      </c>
      <c r="K383" s="54">
        <v>1</v>
      </c>
      <c r="L383" s="135">
        <v>0</v>
      </c>
      <c r="M383" s="54">
        <v>0</v>
      </c>
      <c r="N383" s="158">
        <v>0</v>
      </c>
      <c r="O383" s="40">
        <v>15</v>
      </c>
    </row>
    <row r="384" spans="2:15" x14ac:dyDescent="0.25">
      <c r="B384" s="79">
        <v>7978</v>
      </c>
      <c r="C384" s="135">
        <v>0</v>
      </c>
      <c r="D384" s="158">
        <v>0</v>
      </c>
      <c r="E384" s="54">
        <v>0</v>
      </c>
      <c r="F384" s="54">
        <v>0</v>
      </c>
      <c r="G384" s="54">
        <v>0</v>
      </c>
      <c r="H384" s="54">
        <v>4</v>
      </c>
      <c r="I384" s="54">
        <v>2</v>
      </c>
      <c r="J384" s="54">
        <v>1</v>
      </c>
      <c r="K384" s="54">
        <v>1</v>
      </c>
      <c r="L384" s="135">
        <v>0</v>
      </c>
      <c r="M384" s="54">
        <v>0</v>
      </c>
      <c r="N384" s="158">
        <v>0</v>
      </c>
      <c r="O384" s="40">
        <v>8</v>
      </c>
    </row>
    <row r="385" spans="2:15" x14ac:dyDescent="0.25">
      <c r="B385" s="79">
        <v>7979</v>
      </c>
      <c r="C385" s="135">
        <v>0</v>
      </c>
      <c r="D385" s="158">
        <v>0</v>
      </c>
      <c r="E385" s="54">
        <v>4</v>
      </c>
      <c r="F385" s="54">
        <v>4</v>
      </c>
      <c r="G385" s="54">
        <v>4</v>
      </c>
      <c r="H385" s="54">
        <v>9</v>
      </c>
      <c r="I385" s="54">
        <v>1</v>
      </c>
      <c r="J385" s="54">
        <v>1</v>
      </c>
      <c r="K385" s="54">
        <v>1</v>
      </c>
      <c r="L385" s="135">
        <v>1</v>
      </c>
      <c r="M385" s="54">
        <v>0</v>
      </c>
      <c r="N385" s="158">
        <v>0</v>
      </c>
      <c r="O385" s="40">
        <v>25</v>
      </c>
    </row>
    <row r="386" spans="2:15" x14ac:dyDescent="0.25">
      <c r="B386" s="79">
        <v>7988</v>
      </c>
      <c r="C386" s="135">
        <v>0</v>
      </c>
      <c r="D386" s="158">
        <v>0</v>
      </c>
      <c r="E386" s="54">
        <v>0</v>
      </c>
      <c r="F386" s="54">
        <v>0</v>
      </c>
      <c r="G386" s="54">
        <v>2</v>
      </c>
      <c r="H386" s="54">
        <v>0</v>
      </c>
      <c r="I386" s="54">
        <v>0</v>
      </c>
      <c r="J386" s="54">
        <v>0</v>
      </c>
      <c r="K386" s="54">
        <v>0</v>
      </c>
      <c r="L386" s="135">
        <v>0</v>
      </c>
      <c r="M386" s="54">
        <v>0</v>
      </c>
      <c r="N386" s="158">
        <v>0</v>
      </c>
      <c r="O386" s="40">
        <v>2</v>
      </c>
    </row>
    <row r="387" spans="2:15" x14ac:dyDescent="0.25">
      <c r="B387" s="79">
        <v>7997</v>
      </c>
      <c r="C387" s="135">
        <v>0</v>
      </c>
      <c r="D387" s="158">
        <v>0</v>
      </c>
      <c r="E387" s="54">
        <v>0</v>
      </c>
      <c r="F387" s="54">
        <v>60</v>
      </c>
      <c r="G387" s="54">
        <v>21</v>
      </c>
      <c r="H387" s="54">
        <v>16</v>
      </c>
      <c r="I387" s="54">
        <v>13</v>
      </c>
      <c r="J387" s="54">
        <v>12</v>
      </c>
      <c r="K387" s="54">
        <v>10</v>
      </c>
      <c r="L387" s="135">
        <v>0</v>
      </c>
      <c r="M387" s="54">
        <v>0</v>
      </c>
      <c r="N387" s="158">
        <v>0</v>
      </c>
      <c r="O387" s="40">
        <v>132</v>
      </c>
    </row>
    <row r="388" spans="2:15" x14ac:dyDescent="0.25">
      <c r="B388" s="79">
        <v>7998</v>
      </c>
      <c r="C388" s="135">
        <v>0</v>
      </c>
      <c r="D388" s="158">
        <v>0</v>
      </c>
      <c r="E388" s="54">
        <v>0</v>
      </c>
      <c r="F388" s="54">
        <v>20</v>
      </c>
      <c r="G388" s="54">
        <v>42</v>
      </c>
      <c r="H388" s="54">
        <v>20</v>
      </c>
      <c r="I388" s="54">
        <v>49</v>
      </c>
      <c r="J388" s="54">
        <v>12</v>
      </c>
      <c r="K388" s="54">
        <v>31</v>
      </c>
      <c r="L388" s="135">
        <v>37</v>
      </c>
      <c r="M388" s="54">
        <v>0</v>
      </c>
      <c r="N388" s="158">
        <v>0</v>
      </c>
      <c r="O388" s="40">
        <v>211</v>
      </c>
    </row>
    <row r="389" spans="2:15" x14ac:dyDescent="0.25">
      <c r="B389" s="79">
        <v>7999</v>
      </c>
      <c r="C389" s="135">
        <v>0</v>
      </c>
      <c r="D389" s="158">
        <v>0</v>
      </c>
      <c r="E389" s="54">
        <v>10</v>
      </c>
      <c r="F389" s="54">
        <v>20</v>
      </c>
      <c r="G389" s="54">
        <v>20</v>
      </c>
      <c r="H389" s="54">
        <v>32</v>
      </c>
      <c r="I389" s="54">
        <v>29</v>
      </c>
      <c r="J389" s="54">
        <v>13</v>
      </c>
      <c r="K389" s="54">
        <v>36</v>
      </c>
      <c r="L389" s="135">
        <v>30</v>
      </c>
      <c r="M389" s="54">
        <v>0</v>
      </c>
      <c r="N389" s="158">
        <v>0</v>
      </c>
      <c r="O389" s="40">
        <v>190</v>
      </c>
    </row>
    <row r="390" spans="2:15" x14ac:dyDescent="0.25">
      <c r="B390" s="79">
        <v>8000</v>
      </c>
      <c r="C390" s="135">
        <v>0</v>
      </c>
      <c r="D390" s="158">
        <v>0</v>
      </c>
      <c r="E390" s="54">
        <v>0</v>
      </c>
      <c r="F390" s="54">
        <v>40</v>
      </c>
      <c r="G390" s="54">
        <v>40</v>
      </c>
      <c r="H390" s="54">
        <v>31</v>
      </c>
      <c r="I390" s="54">
        <v>30</v>
      </c>
      <c r="J390" s="54">
        <v>11</v>
      </c>
      <c r="K390" s="54">
        <v>40</v>
      </c>
      <c r="L390" s="135">
        <v>10</v>
      </c>
      <c r="M390" s="54">
        <v>0</v>
      </c>
      <c r="N390" s="158">
        <v>0</v>
      </c>
      <c r="O390" s="40">
        <v>202</v>
      </c>
    </row>
    <row r="391" spans="2:15" x14ac:dyDescent="0.25">
      <c r="B391" s="79">
        <v>8001</v>
      </c>
      <c r="C391" s="135">
        <v>0</v>
      </c>
      <c r="D391" s="158">
        <v>0</v>
      </c>
      <c r="E391" s="54">
        <v>0</v>
      </c>
      <c r="F391" s="54">
        <v>0</v>
      </c>
      <c r="G391" s="54">
        <v>31</v>
      </c>
      <c r="H391" s="54">
        <v>11</v>
      </c>
      <c r="I391" s="54">
        <v>10</v>
      </c>
      <c r="J391" s="54">
        <v>11</v>
      </c>
      <c r="K391" s="54">
        <v>30</v>
      </c>
      <c r="L391" s="135">
        <v>0</v>
      </c>
      <c r="M391" s="54">
        <v>0</v>
      </c>
      <c r="N391" s="158">
        <v>0</v>
      </c>
      <c r="O391" s="40">
        <v>93</v>
      </c>
    </row>
    <row r="392" spans="2:15" x14ac:dyDescent="0.25">
      <c r="B392" s="79">
        <v>8002</v>
      </c>
      <c r="C392" s="135">
        <v>0</v>
      </c>
      <c r="D392" s="158">
        <v>0</v>
      </c>
      <c r="E392" s="54">
        <v>0</v>
      </c>
      <c r="F392" s="54">
        <v>0</v>
      </c>
      <c r="G392" s="54">
        <v>0</v>
      </c>
      <c r="H392" s="54">
        <v>1</v>
      </c>
      <c r="I392" s="54">
        <v>0</v>
      </c>
      <c r="J392" s="54">
        <v>0</v>
      </c>
      <c r="K392" s="54">
        <v>0</v>
      </c>
      <c r="L392" s="135">
        <v>2</v>
      </c>
      <c r="M392" s="54">
        <v>0</v>
      </c>
      <c r="N392" s="158">
        <v>0</v>
      </c>
      <c r="O392" s="40">
        <v>3</v>
      </c>
    </row>
    <row r="393" spans="2:15" x14ac:dyDescent="0.25">
      <c r="B393" s="79">
        <v>8003</v>
      </c>
      <c r="C393" s="135">
        <v>0</v>
      </c>
      <c r="D393" s="158">
        <v>0</v>
      </c>
      <c r="E393" s="54">
        <v>0</v>
      </c>
      <c r="F393" s="54">
        <v>0</v>
      </c>
      <c r="G393" s="54">
        <v>0</v>
      </c>
      <c r="H393" s="54">
        <v>0</v>
      </c>
      <c r="I393" s="54">
        <v>0</v>
      </c>
      <c r="J393" s="54">
        <v>0</v>
      </c>
      <c r="K393" s="54">
        <v>0</v>
      </c>
      <c r="L393" s="135">
        <v>0</v>
      </c>
      <c r="M393" s="54">
        <v>0</v>
      </c>
      <c r="N393" s="158">
        <v>0</v>
      </c>
      <c r="O393" s="40">
        <v>0</v>
      </c>
    </row>
    <row r="394" spans="2:15" x14ac:dyDescent="0.25">
      <c r="B394" s="79">
        <v>8004</v>
      </c>
      <c r="C394" s="135">
        <v>0</v>
      </c>
      <c r="D394" s="158">
        <v>0</v>
      </c>
      <c r="E394" s="54">
        <v>0</v>
      </c>
      <c r="F394" s="54">
        <v>0</v>
      </c>
      <c r="G394" s="54">
        <v>0</v>
      </c>
      <c r="H394" s="54">
        <v>0</v>
      </c>
      <c r="I394" s="54">
        <v>0</v>
      </c>
      <c r="J394" s="54">
        <v>0</v>
      </c>
      <c r="K394" s="54">
        <v>3</v>
      </c>
      <c r="L394" s="135">
        <v>0</v>
      </c>
      <c r="M394" s="54">
        <v>0</v>
      </c>
      <c r="N394" s="158">
        <v>0</v>
      </c>
      <c r="O394" s="40">
        <v>3</v>
      </c>
    </row>
    <row r="395" spans="2:15" x14ac:dyDescent="0.25">
      <c r="B395" s="79">
        <v>8005</v>
      </c>
      <c r="C395" s="135">
        <v>0</v>
      </c>
      <c r="D395" s="158">
        <v>0</v>
      </c>
      <c r="E395" s="54">
        <v>0</v>
      </c>
      <c r="F395" s="54">
        <v>0</v>
      </c>
      <c r="G395" s="54">
        <v>0</v>
      </c>
      <c r="H395" s="54">
        <v>0</v>
      </c>
      <c r="I395" s="54">
        <v>0</v>
      </c>
      <c r="J395" s="54">
        <v>0</v>
      </c>
      <c r="K395" s="54">
        <v>0</v>
      </c>
      <c r="L395" s="135">
        <v>0</v>
      </c>
      <c r="M395" s="54">
        <v>0</v>
      </c>
      <c r="N395" s="158">
        <v>0</v>
      </c>
      <c r="O395" s="40">
        <v>0</v>
      </c>
    </row>
    <row r="396" spans="2:15" x14ac:dyDescent="0.25">
      <c r="B396" s="79">
        <v>8006</v>
      </c>
      <c r="C396" s="135">
        <v>0</v>
      </c>
      <c r="D396" s="158">
        <v>0</v>
      </c>
      <c r="E396" s="54">
        <v>0</v>
      </c>
      <c r="F396" s="54">
        <v>0</v>
      </c>
      <c r="G396" s="54">
        <v>0</v>
      </c>
      <c r="H396" s="54">
        <v>0</v>
      </c>
      <c r="I396" s="54">
        <v>0</v>
      </c>
      <c r="J396" s="54">
        <v>0</v>
      </c>
      <c r="K396" s="54">
        <v>0</v>
      </c>
      <c r="L396" s="135">
        <v>0</v>
      </c>
      <c r="M396" s="54">
        <v>0</v>
      </c>
      <c r="N396" s="158">
        <v>0</v>
      </c>
      <c r="O396" s="40">
        <v>0</v>
      </c>
    </row>
    <row r="397" spans="2:15" x14ac:dyDescent="0.25">
      <c r="B397" s="79">
        <v>8007</v>
      </c>
      <c r="C397" s="135">
        <v>0</v>
      </c>
      <c r="D397" s="158">
        <v>0</v>
      </c>
      <c r="E397" s="54">
        <v>0</v>
      </c>
      <c r="F397" s="54">
        <v>0</v>
      </c>
      <c r="G397" s="54">
        <v>1</v>
      </c>
      <c r="H397" s="54">
        <v>0</v>
      </c>
      <c r="I397" s="54">
        <v>0</v>
      </c>
      <c r="J397" s="54">
        <v>0</v>
      </c>
      <c r="K397" s="54">
        <v>2</v>
      </c>
      <c r="L397" s="135">
        <v>0</v>
      </c>
      <c r="M397" s="54">
        <v>0</v>
      </c>
      <c r="N397" s="158">
        <v>0</v>
      </c>
      <c r="O397" s="40">
        <v>3</v>
      </c>
    </row>
    <row r="398" spans="2:15" x14ac:dyDescent="0.25">
      <c r="B398" s="79">
        <v>8008</v>
      </c>
      <c r="C398" s="135">
        <v>0</v>
      </c>
      <c r="D398" s="158">
        <v>0</v>
      </c>
      <c r="E398" s="54">
        <v>0</v>
      </c>
      <c r="F398" s="54">
        <v>0</v>
      </c>
      <c r="G398" s="54">
        <v>0</v>
      </c>
      <c r="H398" s="54">
        <v>0</v>
      </c>
      <c r="I398" s="54">
        <v>0</v>
      </c>
      <c r="J398" s="54">
        <v>0</v>
      </c>
      <c r="K398" s="54">
        <v>3</v>
      </c>
      <c r="L398" s="135">
        <v>0</v>
      </c>
      <c r="M398" s="54">
        <v>0</v>
      </c>
      <c r="N398" s="158">
        <v>0</v>
      </c>
      <c r="O398" s="40">
        <v>3</v>
      </c>
    </row>
    <row r="399" spans="2:15" x14ac:dyDescent="0.25">
      <c r="B399" s="79">
        <v>8009</v>
      </c>
      <c r="C399" s="135">
        <v>0</v>
      </c>
      <c r="D399" s="158">
        <v>0</v>
      </c>
      <c r="E399" s="54">
        <v>0</v>
      </c>
      <c r="F399" s="54">
        <v>0</v>
      </c>
      <c r="G399" s="54">
        <v>0</v>
      </c>
      <c r="H399" s="54">
        <v>0</v>
      </c>
      <c r="I399" s="54">
        <v>0</v>
      </c>
      <c r="J399" s="54">
        <v>0</v>
      </c>
      <c r="K399" s="54">
        <v>2</v>
      </c>
      <c r="L399" s="135">
        <v>0</v>
      </c>
      <c r="M399" s="54">
        <v>0</v>
      </c>
      <c r="N399" s="158">
        <v>0</v>
      </c>
      <c r="O399" s="40">
        <v>2</v>
      </c>
    </row>
    <row r="400" spans="2:15" x14ac:dyDescent="0.25">
      <c r="B400" s="79">
        <v>8011</v>
      </c>
      <c r="C400" s="135">
        <v>0</v>
      </c>
      <c r="D400" s="158">
        <v>0</v>
      </c>
      <c r="E400" s="54">
        <v>0</v>
      </c>
      <c r="F400" s="54">
        <v>1</v>
      </c>
      <c r="G400" s="54">
        <v>0</v>
      </c>
      <c r="H400" s="54">
        <v>0</v>
      </c>
      <c r="I400" s="54">
        <v>1</v>
      </c>
      <c r="J400" s="54">
        <v>0</v>
      </c>
      <c r="K400" s="54">
        <v>4</v>
      </c>
      <c r="L400" s="135">
        <v>0</v>
      </c>
      <c r="M400" s="54">
        <v>0</v>
      </c>
      <c r="N400" s="158">
        <v>0</v>
      </c>
      <c r="O400" s="40">
        <v>6</v>
      </c>
    </row>
    <row r="401" spans="2:15" x14ac:dyDescent="0.25">
      <c r="B401" s="79">
        <v>8012</v>
      </c>
      <c r="C401" s="135">
        <v>0</v>
      </c>
      <c r="D401" s="158">
        <v>0</v>
      </c>
      <c r="E401" s="54">
        <v>0</v>
      </c>
      <c r="F401" s="54">
        <v>0</v>
      </c>
      <c r="G401" s="54">
        <v>0</v>
      </c>
      <c r="H401" s="54">
        <v>0</v>
      </c>
      <c r="I401" s="54">
        <v>0</v>
      </c>
      <c r="J401" s="54">
        <v>0</v>
      </c>
      <c r="K401" s="54">
        <v>1</v>
      </c>
      <c r="L401" s="135">
        <v>0</v>
      </c>
      <c r="M401" s="54">
        <v>0</v>
      </c>
      <c r="N401" s="158">
        <v>0</v>
      </c>
      <c r="O401" s="40">
        <v>1</v>
      </c>
    </row>
    <row r="402" spans="2:15" x14ac:dyDescent="0.25">
      <c r="B402" s="79">
        <v>8013</v>
      </c>
      <c r="C402" s="135">
        <v>0</v>
      </c>
      <c r="D402" s="158">
        <v>0</v>
      </c>
      <c r="E402" s="54">
        <v>0</v>
      </c>
      <c r="F402" s="54">
        <v>0</v>
      </c>
      <c r="G402" s="54">
        <v>0</v>
      </c>
      <c r="H402" s="54">
        <v>0</v>
      </c>
      <c r="I402" s="54">
        <v>0</v>
      </c>
      <c r="J402" s="54">
        <v>0</v>
      </c>
      <c r="K402" s="54">
        <v>1</v>
      </c>
      <c r="L402" s="135">
        <v>0</v>
      </c>
      <c r="M402" s="54">
        <v>0</v>
      </c>
      <c r="N402" s="158">
        <v>0</v>
      </c>
      <c r="O402" s="40">
        <v>1</v>
      </c>
    </row>
    <row r="403" spans="2:15" x14ac:dyDescent="0.25">
      <c r="B403" s="79">
        <v>8014</v>
      </c>
      <c r="C403" s="135">
        <v>0</v>
      </c>
      <c r="D403" s="158">
        <v>0</v>
      </c>
      <c r="E403" s="54">
        <v>0</v>
      </c>
      <c r="F403" s="54">
        <v>0</v>
      </c>
      <c r="G403" s="54">
        <v>0</v>
      </c>
      <c r="H403" s="54">
        <v>0</v>
      </c>
      <c r="I403" s="54">
        <v>0</v>
      </c>
      <c r="J403" s="54">
        <v>0</v>
      </c>
      <c r="K403" s="54">
        <v>0</v>
      </c>
      <c r="L403" s="135">
        <v>0</v>
      </c>
      <c r="M403" s="54">
        <v>0</v>
      </c>
      <c r="N403" s="158">
        <v>0</v>
      </c>
      <c r="O403" s="40">
        <v>0</v>
      </c>
    </row>
    <row r="404" spans="2:15" x14ac:dyDescent="0.25">
      <c r="B404" s="79">
        <v>8015</v>
      </c>
      <c r="C404" s="135">
        <v>0</v>
      </c>
      <c r="D404" s="158">
        <v>0</v>
      </c>
      <c r="E404" s="54">
        <v>0</v>
      </c>
      <c r="F404" s="54">
        <v>0</v>
      </c>
      <c r="G404" s="54">
        <v>0</v>
      </c>
      <c r="H404" s="54">
        <v>0</v>
      </c>
      <c r="I404" s="54">
        <v>0</v>
      </c>
      <c r="J404" s="54">
        <v>0</v>
      </c>
      <c r="K404" s="54">
        <v>0</v>
      </c>
      <c r="L404" s="135">
        <v>0</v>
      </c>
      <c r="M404" s="54">
        <v>0</v>
      </c>
      <c r="N404" s="158">
        <v>0</v>
      </c>
      <c r="O404" s="40">
        <v>0</v>
      </c>
    </row>
    <row r="405" spans="2:15" x14ac:dyDescent="0.25">
      <c r="B405" s="79">
        <v>8052</v>
      </c>
      <c r="C405" s="135">
        <v>0</v>
      </c>
      <c r="D405" s="158">
        <v>0</v>
      </c>
      <c r="E405" s="54">
        <v>0</v>
      </c>
      <c r="F405" s="54">
        <v>0</v>
      </c>
      <c r="G405" s="54">
        <v>0</v>
      </c>
      <c r="H405" s="54">
        <v>0</v>
      </c>
      <c r="I405" s="54">
        <v>0</v>
      </c>
      <c r="J405" s="54">
        <v>0</v>
      </c>
      <c r="K405" s="54">
        <v>0</v>
      </c>
      <c r="L405" s="135">
        <v>0</v>
      </c>
      <c r="M405" s="54">
        <v>0</v>
      </c>
      <c r="N405" s="158">
        <v>0</v>
      </c>
      <c r="O405" s="40">
        <v>0</v>
      </c>
    </row>
    <row r="406" spans="2:15" x14ac:dyDescent="0.25">
      <c r="B406" s="79">
        <v>8054</v>
      </c>
      <c r="C406" s="135">
        <v>0</v>
      </c>
      <c r="D406" s="158">
        <v>0</v>
      </c>
      <c r="E406" s="54">
        <v>0</v>
      </c>
      <c r="F406" s="54">
        <v>0</v>
      </c>
      <c r="G406" s="54">
        <v>0</v>
      </c>
      <c r="H406" s="54">
        <v>0</v>
      </c>
      <c r="I406" s="54">
        <v>0</v>
      </c>
      <c r="J406" s="54">
        <v>0</v>
      </c>
      <c r="K406" s="54">
        <v>0</v>
      </c>
      <c r="L406" s="135">
        <v>0</v>
      </c>
      <c r="M406" s="54">
        <v>0</v>
      </c>
      <c r="N406" s="158">
        <v>0</v>
      </c>
      <c r="O406" s="40">
        <v>0</v>
      </c>
    </row>
    <row r="407" spans="2:15" x14ac:dyDescent="0.25">
      <c r="B407" s="79">
        <v>8055</v>
      </c>
      <c r="C407" s="135">
        <v>0</v>
      </c>
      <c r="D407" s="158">
        <v>0</v>
      </c>
      <c r="E407" s="54">
        <v>0</v>
      </c>
      <c r="F407" s="54">
        <v>0</v>
      </c>
      <c r="G407" s="54">
        <v>0</v>
      </c>
      <c r="H407" s="54">
        <v>0</v>
      </c>
      <c r="I407" s="54">
        <v>0</v>
      </c>
      <c r="J407" s="54">
        <v>0</v>
      </c>
      <c r="K407" s="54">
        <v>0</v>
      </c>
      <c r="L407" s="135">
        <v>0</v>
      </c>
      <c r="M407" s="54">
        <v>0</v>
      </c>
      <c r="N407" s="158">
        <v>0</v>
      </c>
      <c r="O407" s="40">
        <v>0</v>
      </c>
    </row>
    <row r="408" spans="2:15" x14ac:dyDescent="0.25">
      <c r="B408" s="79">
        <v>8061</v>
      </c>
      <c r="C408" s="135">
        <v>0</v>
      </c>
      <c r="D408" s="158">
        <v>0</v>
      </c>
      <c r="E408" s="54">
        <v>0</v>
      </c>
      <c r="F408" s="54">
        <v>0</v>
      </c>
      <c r="G408" s="54">
        <v>0</v>
      </c>
      <c r="H408" s="54">
        <v>2</v>
      </c>
      <c r="I408" s="54">
        <v>0</v>
      </c>
      <c r="J408" s="54">
        <v>1</v>
      </c>
      <c r="K408" s="54">
        <v>2</v>
      </c>
      <c r="L408" s="135">
        <v>0</v>
      </c>
      <c r="M408" s="54">
        <v>0</v>
      </c>
      <c r="N408" s="158">
        <v>0</v>
      </c>
      <c r="O408" s="40">
        <v>5</v>
      </c>
    </row>
    <row r="409" spans="2:15" x14ac:dyDescent="0.25">
      <c r="B409" s="79">
        <v>8062</v>
      </c>
      <c r="C409" s="135">
        <v>0</v>
      </c>
      <c r="D409" s="158">
        <v>0</v>
      </c>
      <c r="E409" s="54">
        <v>0</v>
      </c>
      <c r="F409" s="54">
        <v>0</v>
      </c>
      <c r="G409" s="54">
        <v>0</v>
      </c>
      <c r="H409" s="54">
        <v>2</v>
      </c>
      <c r="I409" s="54">
        <v>0</v>
      </c>
      <c r="J409" s="54">
        <v>0</v>
      </c>
      <c r="K409" s="54">
        <v>0</v>
      </c>
      <c r="L409" s="135">
        <v>0</v>
      </c>
      <c r="M409" s="54">
        <v>0</v>
      </c>
      <c r="N409" s="158">
        <v>0</v>
      </c>
      <c r="O409" s="40">
        <v>2</v>
      </c>
    </row>
    <row r="410" spans="2:15" x14ac:dyDescent="0.25">
      <c r="B410" s="79">
        <v>8063</v>
      </c>
      <c r="C410" s="135">
        <v>0</v>
      </c>
      <c r="D410" s="158">
        <v>0</v>
      </c>
      <c r="E410" s="54">
        <v>0</v>
      </c>
      <c r="F410" s="54">
        <v>0</v>
      </c>
      <c r="G410" s="54">
        <v>0</v>
      </c>
      <c r="H410" s="54">
        <v>0</v>
      </c>
      <c r="I410" s="54">
        <v>0</v>
      </c>
      <c r="J410" s="54">
        <v>0</v>
      </c>
      <c r="K410" s="54">
        <v>0</v>
      </c>
      <c r="L410" s="135">
        <v>1</v>
      </c>
      <c r="M410" s="54">
        <v>0</v>
      </c>
      <c r="N410" s="158">
        <v>0</v>
      </c>
      <c r="O410" s="40">
        <v>1</v>
      </c>
    </row>
    <row r="411" spans="2:15" x14ac:dyDescent="0.25">
      <c r="B411" s="79">
        <v>8093</v>
      </c>
      <c r="C411" s="135">
        <v>0</v>
      </c>
      <c r="D411" s="158">
        <v>0</v>
      </c>
      <c r="E411" s="54">
        <v>0</v>
      </c>
      <c r="F411" s="54">
        <v>0</v>
      </c>
      <c r="G411" s="54">
        <v>0</v>
      </c>
      <c r="H411" s="54">
        <v>0</v>
      </c>
      <c r="I411" s="54">
        <v>0</v>
      </c>
      <c r="J411" s="54">
        <v>0</v>
      </c>
      <c r="K411" s="54">
        <v>0</v>
      </c>
      <c r="L411" s="135">
        <v>0</v>
      </c>
      <c r="M411" s="54">
        <v>0</v>
      </c>
      <c r="N411" s="158">
        <v>0</v>
      </c>
      <c r="O411" s="40">
        <v>0</v>
      </c>
    </row>
    <row r="412" spans="2:15" x14ac:dyDescent="0.25">
      <c r="B412" s="79">
        <v>8166</v>
      </c>
      <c r="C412" s="135">
        <v>0</v>
      </c>
      <c r="D412" s="158">
        <v>0</v>
      </c>
      <c r="E412" s="54">
        <v>0</v>
      </c>
      <c r="F412" s="54">
        <v>0</v>
      </c>
      <c r="G412" s="54">
        <v>0</v>
      </c>
      <c r="H412" s="54">
        <v>0</v>
      </c>
      <c r="I412" s="54">
        <v>1</v>
      </c>
      <c r="J412" s="54">
        <v>0</v>
      </c>
      <c r="K412" s="54">
        <v>0</v>
      </c>
      <c r="L412" s="135">
        <v>2</v>
      </c>
      <c r="M412" s="54">
        <v>0</v>
      </c>
      <c r="N412" s="158">
        <v>0</v>
      </c>
      <c r="O412" s="40">
        <v>3</v>
      </c>
    </row>
    <row r="413" spans="2:15" x14ac:dyDescent="0.25">
      <c r="B413" s="79">
        <v>8167</v>
      </c>
      <c r="C413" s="135">
        <v>0</v>
      </c>
      <c r="D413" s="158">
        <v>0</v>
      </c>
      <c r="E413" s="54">
        <v>0</v>
      </c>
      <c r="F413" s="54">
        <v>0</v>
      </c>
      <c r="G413" s="54">
        <v>10</v>
      </c>
      <c r="H413" s="54">
        <v>10</v>
      </c>
      <c r="I413" s="54">
        <v>0</v>
      </c>
      <c r="J413" s="54">
        <v>1</v>
      </c>
      <c r="K413" s="54">
        <v>0</v>
      </c>
      <c r="L413" s="135">
        <v>0</v>
      </c>
      <c r="M413" s="54">
        <v>0</v>
      </c>
      <c r="N413" s="158">
        <v>0</v>
      </c>
      <c r="O413" s="40">
        <v>21</v>
      </c>
    </row>
    <row r="414" spans="2:15" x14ac:dyDescent="0.25">
      <c r="B414" s="79">
        <v>8206</v>
      </c>
      <c r="C414" s="135">
        <v>0</v>
      </c>
      <c r="D414" s="158">
        <v>0</v>
      </c>
      <c r="E414" s="54">
        <v>0</v>
      </c>
      <c r="F414" s="54">
        <v>0</v>
      </c>
      <c r="G414" s="54">
        <v>0</v>
      </c>
      <c r="H414" s="54">
        <v>0</v>
      </c>
      <c r="I414" s="54">
        <v>0</v>
      </c>
      <c r="J414" s="54">
        <v>0</v>
      </c>
      <c r="K414" s="54">
        <v>0</v>
      </c>
      <c r="L414" s="135">
        <v>0</v>
      </c>
      <c r="M414" s="54">
        <v>0</v>
      </c>
      <c r="N414" s="158">
        <v>0</v>
      </c>
      <c r="O414" s="40">
        <v>0</v>
      </c>
    </row>
    <row r="415" spans="2:15" x14ac:dyDescent="0.25">
      <c r="B415" s="79">
        <v>8207</v>
      </c>
      <c r="C415" s="135">
        <v>0</v>
      </c>
      <c r="D415" s="158">
        <v>0</v>
      </c>
      <c r="E415" s="54">
        <v>0</v>
      </c>
      <c r="F415" s="54">
        <v>0</v>
      </c>
      <c r="G415" s="54">
        <v>0</v>
      </c>
      <c r="H415" s="54">
        <v>0</v>
      </c>
      <c r="I415" s="54">
        <v>0</v>
      </c>
      <c r="J415" s="54">
        <v>0</v>
      </c>
      <c r="K415" s="54">
        <v>1</v>
      </c>
      <c r="L415" s="135">
        <v>0</v>
      </c>
      <c r="M415" s="54">
        <v>0</v>
      </c>
      <c r="N415" s="158">
        <v>0</v>
      </c>
      <c r="O415" s="40">
        <v>1</v>
      </c>
    </row>
    <row r="416" spans="2:15" x14ac:dyDescent="0.25">
      <c r="B416" s="79">
        <v>8214</v>
      </c>
      <c r="C416" s="135">
        <v>0</v>
      </c>
      <c r="D416" s="158">
        <v>0</v>
      </c>
      <c r="E416" s="54">
        <v>0</v>
      </c>
      <c r="F416" s="54">
        <v>46</v>
      </c>
      <c r="G416" s="54">
        <v>3</v>
      </c>
      <c r="H416" s="54">
        <v>22</v>
      </c>
      <c r="I416" s="54">
        <v>0</v>
      </c>
      <c r="J416" s="54">
        <v>25</v>
      </c>
      <c r="K416" s="54">
        <v>42</v>
      </c>
      <c r="L416" s="135">
        <v>25</v>
      </c>
      <c r="M416" s="54">
        <v>0</v>
      </c>
      <c r="N416" s="158">
        <v>0</v>
      </c>
      <c r="O416" s="40">
        <v>163</v>
      </c>
    </row>
    <row r="417" spans="2:15" x14ac:dyDescent="0.25">
      <c r="B417" s="79">
        <v>8271</v>
      </c>
      <c r="C417" s="135">
        <v>0</v>
      </c>
      <c r="D417" s="158">
        <v>0</v>
      </c>
      <c r="E417" s="54">
        <v>0</v>
      </c>
      <c r="F417" s="54">
        <v>1</v>
      </c>
      <c r="G417" s="54">
        <v>0</v>
      </c>
      <c r="H417" s="54">
        <v>0</v>
      </c>
      <c r="I417" s="54">
        <v>0</v>
      </c>
      <c r="J417" s="54">
        <v>0</v>
      </c>
      <c r="K417" s="54">
        <v>0</v>
      </c>
      <c r="L417" s="135">
        <v>0</v>
      </c>
      <c r="M417" s="54">
        <v>0</v>
      </c>
      <c r="N417" s="158">
        <v>0</v>
      </c>
      <c r="O417" s="40">
        <v>1</v>
      </c>
    </row>
    <row r="418" spans="2:15" x14ac:dyDescent="0.25">
      <c r="B418" s="79">
        <v>8286</v>
      </c>
      <c r="C418" s="135">
        <v>0</v>
      </c>
      <c r="D418" s="158">
        <v>0</v>
      </c>
      <c r="E418" s="54">
        <v>0</v>
      </c>
      <c r="F418" s="54">
        <v>0</v>
      </c>
      <c r="G418" s="54">
        <v>0</v>
      </c>
      <c r="H418" s="54">
        <v>75</v>
      </c>
      <c r="I418" s="54">
        <v>29</v>
      </c>
      <c r="J418" s="54">
        <v>75</v>
      </c>
      <c r="K418" s="54">
        <v>75</v>
      </c>
      <c r="L418" s="135">
        <v>75</v>
      </c>
      <c r="M418" s="54">
        <v>0</v>
      </c>
      <c r="N418" s="158">
        <v>0</v>
      </c>
      <c r="O418" s="40">
        <v>329</v>
      </c>
    </row>
    <row r="419" spans="2:15" x14ac:dyDescent="0.25">
      <c r="B419" s="79">
        <v>8310</v>
      </c>
      <c r="C419" s="135">
        <v>0</v>
      </c>
      <c r="D419" s="158">
        <v>0</v>
      </c>
      <c r="E419" s="54">
        <v>4</v>
      </c>
      <c r="F419" s="54">
        <v>1</v>
      </c>
      <c r="G419" s="54">
        <v>2</v>
      </c>
      <c r="H419" s="54">
        <v>2</v>
      </c>
      <c r="I419" s="54">
        <v>1</v>
      </c>
      <c r="J419" s="54">
        <v>3</v>
      </c>
      <c r="K419" s="54">
        <v>4</v>
      </c>
      <c r="L419" s="135">
        <v>5</v>
      </c>
      <c r="M419" s="54">
        <v>0</v>
      </c>
      <c r="N419" s="158">
        <v>0</v>
      </c>
      <c r="O419" s="40">
        <v>22</v>
      </c>
    </row>
    <row r="420" spans="2:15" x14ac:dyDescent="0.25">
      <c r="B420" s="79">
        <v>8314</v>
      </c>
      <c r="C420" s="135">
        <v>0</v>
      </c>
      <c r="D420" s="158">
        <v>0</v>
      </c>
      <c r="E420" s="54">
        <v>5</v>
      </c>
      <c r="F420" s="54">
        <v>2</v>
      </c>
      <c r="G420" s="54">
        <v>1</v>
      </c>
      <c r="H420" s="54">
        <v>3</v>
      </c>
      <c r="I420" s="54">
        <v>0</v>
      </c>
      <c r="J420" s="54">
        <v>0</v>
      </c>
      <c r="K420" s="54">
        <v>5</v>
      </c>
      <c r="L420" s="135">
        <v>0</v>
      </c>
      <c r="M420" s="54">
        <v>0</v>
      </c>
      <c r="N420" s="158">
        <v>0</v>
      </c>
      <c r="O420" s="40">
        <v>16</v>
      </c>
    </row>
    <row r="421" spans="2:15" x14ac:dyDescent="0.25">
      <c r="B421" s="79">
        <v>8385</v>
      </c>
      <c r="C421" s="135">
        <v>0</v>
      </c>
      <c r="D421" s="158">
        <v>0</v>
      </c>
      <c r="E421" s="54">
        <v>6</v>
      </c>
      <c r="F421" s="54">
        <v>9</v>
      </c>
      <c r="G421" s="54">
        <v>8</v>
      </c>
      <c r="H421" s="54">
        <v>11</v>
      </c>
      <c r="I421" s="54">
        <v>0</v>
      </c>
      <c r="J421" s="54">
        <v>2</v>
      </c>
      <c r="K421" s="54">
        <v>5</v>
      </c>
      <c r="L421" s="135">
        <v>4</v>
      </c>
      <c r="M421" s="54">
        <v>0</v>
      </c>
      <c r="N421" s="158">
        <v>0</v>
      </c>
      <c r="O421" s="40">
        <v>45</v>
      </c>
    </row>
    <row r="422" spans="2:15" x14ac:dyDescent="0.25">
      <c r="B422" s="79">
        <v>8397</v>
      </c>
      <c r="C422" s="135">
        <v>0</v>
      </c>
      <c r="D422" s="158">
        <v>0</v>
      </c>
      <c r="E422" s="54">
        <v>23</v>
      </c>
      <c r="F422" s="54">
        <v>25</v>
      </c>
      <c r="G422" s="54">
        <v>10</v>
      </c>
      <c r="H422" s="54">
        <v>0</v>
      </c>
      <c r="I422" s="54">
        <v>1</v>
      </c>
      <c r="J422" s="54">
        <v>0</v>
      </c>
      <c r="K422" s="54">
        <v>10</v>
      </c>
      <c r="L422" s="135">
        <v>12</v>
      </c>
      <c r="M422" s="54">
        <v>0</v>
      </c>
      <c r="N422" s="158">
        <v>0</v>
      </c>
      <c r="O422" s="40">
        <v>81</v>
      </c>
    </row>
    <row r="423" spans="2:15" x14ac:dyDescent="0.25">
      <c r="B423" s="79">
        <v>8464</v>
      </c>
      <c r="C423" s="135">
        <v>0</v>
      </c>
      <c r="D423" s="158">
        <v>0</v>
      </c>
      <c r="E423" s="54">
        <v>5</v>
      </c>
      <c r="F423" s="54">
        <v>8</v>
      </c>
      <c r="G423" s="54">
        <v>12</v>
      </c>
      <c r="H423" s="54">
        <v>6</v>
      </c>
      <c r="I423" s="54">
        <v>27</v>
      </c>
      <c r="J423" s="54">
        <v>7</v>
      </c>
      <c r="K423" s="54">
        <v>6</v>
      </c>
      <c r="L423" s="135">
        <v>12</v>
      </c>
      <c r="M423" s="54">
        <v>0</v>
      </c>
      <c r="N423" s="158">
        <v>0</v>
      </c>
      <c r="O423" s="40">
        <v>83</v>
      </c>
    </row>
    <row r="424" spans="2:15" x14ac:dyDescent="0.25">
      <c r="B424" s="79">
        <v>8465</v>
      </c>
      <c r="C424" s="135">
        <v>0</v>
      </c>
      <c r="D424" s="158">
        <v>0</v>
      </c>
      <c r="E424" s="54">
        <v>0</v>
      </c>
      <c r="F424" s="54">
        <v>0</v>
      </c>
      <c r="G424" s="54">
        <v>0</v>
      </c>
      <c r="H424" s="54">
        <v>1000</v>
      </c>
      <c r="I424" s="54">
        <v>0</v>
      </c>
      <c r="J424" s="54">
        <v>0</v>
      </c>
      <c r="K424" s="54">
        <v>1</v>
      </c>
      <c r="L424" s="135">
        <v>1</v>
      </c>
      <c r="M424" s="54">
        <v>0</v>
      </c>
      <c r="N424" s="158">
        <v>0</v>
      </c>
      <c r="O424" s="40">
        <v>1002</v>
      </c>
    </row>
    <row r="425" spans="2:15" x14ac:dyDescent="0.25">
      <c r="B425" s="79">
        <v>8484</v>
      </c>
      <c r="C425" s="135">
        <v>0</v>
      </c>
      <c r="D425" s="158">
        <v>0</v>
      </c>
      <c r="E425" s="54">
        <v>0</v>
      </c>
      <c r="F425" s="54">
        <v>0</v>
      </c>
      <c r="G425" s="54">
        <v>0</v>
      </c>
      <c r="H425" s="54">
        <v>0</v>
      </c>
      <c r="I425" s="54">
        <v>0</v>
      </c>
      <c r="J425" s="54">
        <v>0</v>
      </c>
      <c r="K425" s="54">
        <v>0</v>
      </c>
      <c r="L425" s="135">
        <v>0</v>
      </c>
      <c r="M425" s="54">
        <v>0</v>
      </c>
      <c r="N425" s="158">
        <v>0</v>
      </c>
      <c r="O425" s="40">
        <v>0</v>
      </c>
    </row>
    <row r="426" spans="2:15" x14ac:dyDescent="0.25">
      <c r="B426" s="79">
        <v>8506</v>
      </c>
      <c r="C426" s="135">
        <v>0</v>
      </c>
      <c r="D426" s="158">
        <v>0</v>
      </c>
      <c r="E426" s="54">
        <v>0</v>
      </c>
      <c r="F426" s="54">
        <v>0</v>
      </c>
      <c r="G426" s="54">
        <v>0</v>
      </c>
      <c r="H426" s="54">
        <v>1</v>
      </c>
      <c r="I426" s="54">
        <v>0</v>
      </c>
      <c r="J426" s="54">
        <v>0</v>
      </c>
      <c r="K426" s="54">
        <v>2</v>
      </c>
      <c r="L426" s="135">
        <v>1</v>
      </c>
      <c r="M426" s="54">
        <v>0</v>
      </c>
      <c r="N426" s="158">
        <v>0</v>
      </c>
      <c r="O426" s="40">
        <v>4</v>
      </c>
    </row>
    <row r="427" spans="2:15" x14ac:dyDescent="0.25">
      <c r="B427" s="79">
        <v>8507</v>
      </c>
      <c r="C427" s="135">
        <v>0</v>
      </c>
      <c r="D427" s="158">
        <v>0</v>
      </c>
      <c r="E427" s="54">
        <v>0</v>
      </c>
      <c r="F427" s="54">
        <v>0</v>
      </c>
      <c r="G427" s="54">
        <v>0</v>
      </c>
      <c r="H427" s="54">
        <v>0</v>
      </c>
      <c r="I427" s="54">
        <v>0</v>
      </c>
      <c r="J427" s="54">
        <v>0</v>
      </c>
      <c r="K427" s="54">
        <v>0</v>
      </c>
      <c r="L427" s="135">
        <v>0</v>
      </c>
      <c r="M427" s="54">
        <v>0</v>
      </c>
      <c r="N427" s="158">
        <v>0</v>
      </c>
      <c r="O427" s="40">
        <v>0</v>
      </c>
    </row>
    <row r="428" spans="2:15" x14ac:dyDescent="0.25">
      <c r="B428" s="79">
        <v>8508</v>
      </c>
      <c r="C428" s="135">
        <v>0</v>
      </c>
      <c r="D428" s="158">
        <v>0</v>
      </c>
      <c r="E428" s="54">
        <v>0</v>
      </c>
      <c r="F428" s="54">
        <v>0</v>
      </c>
      <c r="G428" s="54">
        <v>0</v>
      </c>
      <c r="H428" s="54">
        <v>0</v>
      </c>
      <c r="I428" s="54">
        <v>0</v>
      </c>
      <c r="J428" s="54">
        <v>0</v>
      </c>
      <c r="K428" s="54">
        <v>0</v>
      </c>
      <c r="L428" s="135">
        <v>0</v>
      </c>
      <c r="M428" s="54">
        <v>0</v>
      </c>
      <c r="N428" s="158">
        <v>0</v>
      </c>
      <c r="O428" s="40">
        <v>0</v>
      </c>
    </row>
    <row r="429" spans="2:15" x14ac:dyDescent="0.25">
      <c r="B429" s="79">
        <v>8509</v>
      </c>
      <c r="C429" s="135">
        <v>0</v>
      </c>
      <c r="D429" s="158">
        <v>0</v>
      </c>
      <c r="E429" s="54">
        <v>0</v>
      </c>
      <c r="F429" s="54">
        <v>0</v>
      </c>
      <c r="G429" s="54">
        <v>0</v>
      </c>
      <c r="H429" s="54">
        <v>0</v>
      </c>
      <c r="I429" s="54">
        <v>0</v>
      </c>
      <c r="J429" s="54">
        <v>4</v>
      </c>
      <c r="K429" s="54">
        <v>0</v>
      </c>
      <c r="L429" s="135">
        <v>0</v>
      </c>
      <c r="M429" s="54">
        <v>0</v>
      </c>
      <c r="N429" s="158">
        <v>0</v>
      </c>
      <c r="O429" s="40">
        <v>4</v>
      </c>
    </row>
    <row r="430" spans="2:15" x14ac:dyDescent="0.25">
      <c r="B430" s="79">
        <v>8555</v>
      </c>
      <c r="C430" s="135">
        <v>0</v>
      </c>
      <c r="D430" s="158">
        <v>0</v>
      </c>
      <c r="E430" s="54">
        <v>0</v>
      </c>
      <c r="F430" s="54">
        <v>0</v>
      </c>
      <c r="G430" s="54">
        <v>0</v>
      </c>
      <c r="H430" s="54">
        <v>0</v>
      </c>
      <c r="I430" s="54">
        <v>0</v>
      </c>
      <c r="J430" s="54">
        <v>0</v>
      </c>
      <c r="K430" s="54">
        <v>0</v>
      </c>
      <c r="L430" s="135">
        <v>0</v>
      </c>
      <c r="M430" s="54">
        <v>0</v>
      </c>
      <c r="N430" s="158">
        <v>0</v>
      </c>
      <c r="O430" s="40">
        <v>0</v>
      </c>
    </row>
    <row r="431" spans="2:15" x14ac:dyDescent="0.25">
      <c r="B431" s="79">
        <v>8563</v>
      </c>
      <c r="C431" s="135">
        <v>0</v>
      </c>
      <c r="D431" s="158">
        <v>0</v>
      </c>
      <c r="E431" s="54">
        <v>7</v>
      </c>
      <c r="F431" s="54">
        <v>0</v>
      </c>
      <c r="G431" s="54">
        <v>0</v>
      </c>
      <c r="H431" s="54">
        <v>0</v>
      </c>
      <c r="I431" s="54">
        <v>0</v>
      </c>
      <c r="J431" s="54">
        <v>0</v>
      </c>
      <c r="K431" s="54">
        <v>0</v>
      </c>
      <c r="L431" s="135">
        <v>0</v>
      </c>
      <c r="M431" s="54">
        <v>0</v>
      </c>
      <c r="N431" s="158">
        <v>0</v>
      </c>
      <c r="O431" s="40">
        <v>7</v>
      </c>
    </row>
    <row r="432" spans="2:15" x14ac:dyDescent="0.25">
      <c r="B432" s="79">
        <v>8676</v>
      </c>
      <c r="C432" s="135">
        <v>0</v>
      </c>
      <c r="D432" s="158">
        <v>0</v>
      </c>
      <c r="E432" s="54">
        <v>2</v>
      </c>
      <c r="F432" s="54">
        <v>1</v>
      </c>
      <c r="G432" s="54">
        <v>0</v>
      </c>
      <c r="H432" s="54">
        <v>0</v>
      </c>
      <c r="I432" s="54">
        <v>0</v>
      </c>
      <c r="J432" s="54">
        <v>0</v>
      </c>
      <c r="K432" s="54">
        <v>0</v>
      </c>
      <c r="L432" s="135">
        <v>0</v>
      </c>
      <c r="M432" s="54">
        <v>0</v>
      </c>
      <c r="N432" s="158">
        <v>0</v>
      </c>
      <c r="O432" s="40">
        <v>3</v>
      </c>
    </row>
    <row r="433" spans="2:15" x14ac:dyDescent="0.25">
      <c r="B433" s="79">
        <v>8686</v>
      </c>
      <c r="C433" s="135">
        <v>0</v>
      </c>
      <c r="D433" s="158">
        <v>0</v>
      </c>
      <c r="E433" s="54">
        <v>0</v>
      </c>
      <c r="F433" s="54">
        <v>3</v>
      </c>
      <c r="G433" s="54">
        <v>10</v>
      </c>
      <c r="H433" s="54">
        <v>0</v>
      </c>
      <c r="I433" s="54">
        <v>0</v>
      </c>
      <c r="J433" s="54">
        <v>0</v>
      </c>
      <c r="K433" s="54">
        <v>0</v>
      </c>
      <c r="L433" s="135">
        <v>0</v>
      </c>
      <c r="M433" s="54">
        <v>0</v>
      </c>
      <c r="N433" s="158">
        <v>0</v>
      </c>
      <c r="O433" s="40">
        <v>13</v>
      </c>
    </row>
    <row r="434" spans="2:15" x14ac:dyDescent="0.25">
      <c r="B434" s="79">
        <v>8690</v>
      </c>
      <c r="C434" s="135">
        <v>0</v>
      </c>
      <c r="D434" s="158">
        <v>0</v>
      </c>
      <c r="E434" s="54">
        <v>0</v>
      </c>
      <c r="F434" s="54">
        <v>0</v>
      </c>
      <c r="G434" s="54">
        <v>0</v>
      </c>
      <c r="H434" s="54">
        <v>0</v>
      </c>
      <c r="I434" s="54">
        <v>0</v>
      </c>
      <c r="J434" s="54">
        <v>0</v>
      </c>
      <c r="K434" s="54">
        <v>1</v>
      </c>
      <c r="L434" s="135">
        <v>0</v>
      </c>
      <c r="M434" s="54">
        <v>0</v>
      </c>
      <c r="N434" s="158">
        <v>0</v>
      </c>
      <c r="O434" s="40">
        <v>1</v>
      </c>
    </row>
    <row r="435" spans="2:15" x14ac:dyDescent="0.25">
      <c r="B435" s="79">
        <v>8764</v>
      </c>
      <c r="C435" s="135">
        <v>0</v>
      </c>
      <c r="D435" s="158">
        <v>0</v>
      </c>
      <c r="E435" s="54">
        <v>12</v>
      </c>
      <c r="F435" s="54">
        <v>49</v>
      </c>
      <c r="G435" s="54">
        <v>29</v>
      </c>
      <c r="H435" s="54">
        <v>60</v>
      </c>
      <c r="I435" s="54">
        <v>57</v>
      </c>
      <c r="J435" s="54">
        <v>10</v>
      </c>
      <c r="K435" s="54">
        <v>23</v>
      </c>
      <c r="L435" s="135">
        <v>28</v>
      </c>
      <c r="M435" s="54">
        <v>0</v>
      </c>
      <c r="N435" s="158">
        <v>0</v>
      </c>
      <c r="O435" s="40">
        <v>268</v>
      </c>
    </row>
    <row r="436" spans="2:15" x14ac:dyDescent="0.25">
      <c r="B436" s="79">
        <v>8798</v>
      </c>
      <c r="C436" s="135">
        <v>0</v>
      </c>
      <c r="D436" s="158">
        <v>0</v>
      </c>
      <c r="E436" s="54">
        <v>0</v>
      </c>
      <c r="F436" s="54">
        <v>98</v>
      </c>
      <c r="G436" s="54">
        <v>100</v>
      </c>
      <c r="H436" s="54">
        <v>155</v>
      </c>
      <c r="I436" s="54">
        <v>347</v>
      </c>
      <c r="J436" s="54">
        <v>6</v>
      </c>
      <c r="K436" s="54">
        <v>0</v>
      </c>
      <c r="L436" s="135">
        <v>0</v>
      </c>
      <c r="M436" s="54">
        <v>0</v>
      </c>
      <c r="N436" s="158">
        <v>0</v>
      </c>
      <c r="O436" s="40">
        <v>706</v>
      </c>
    </row>
    <row r="437" spans="2:15" x14ac:dyDescent="0.25">
      <c r="B437" s="79">
        <v>8799</v>
      </c>
      <c r="C437" s="135">
        <v>0</v>
      </c>
      <c r="D437" s="158">
        <v>0</v>
      </c>
      <c r="E437" s="54">
        <v>0</v>
      </c>
      <c r="F437" s="54">
        <v>0</v>
      </c>
      <c r="G437" s="54">
        <v>1</v>
      </c>
      <c r="H437" s="54">
        <v>0</v>
      </c>
      <c r="I437" s="54">
        <v>4</v>
      </c>
      <c r="J437" s="54">
        <v>0</v>
      </c>
      <c r="K437" s="54">
        <v>0</v>
      </c>
      <c r="L437" s="135">
        <v>0</v>
      </c>
      <c r="M437" s="54">
        <v>0</v>
      </c>
      <c r="N437" s="158">
        <v>0</v>
      </c>
      <c r="O437" s="40">
        <v>5</v>
      </c>
    </row>
    <row r="438" spans="2:15" x14ac:dyDescent="0.25">
      <c r="B438" s="79">
        <v>8808</v>
      </c>
      <c r="C438" s="135">
        <v>0</v>
      </c>
      <c r="D438" s="158">
        <v>0</v>
      </c>
      <c r="E438" s="54">
        <v>0</v>
      </c>
      <c r="F438" s="54">
        <v>5</v>
      </c>
      <c r="G438" s="54">
        <v>10</v>
      </c>
      <c r="H438" s="54">
        <v>0</v>
      </c>
      <c r="I438" s="54">
        <v>0</v>
      </c>
      <c r="J438" s="54">
        <v>5</v>
      </c>
      <c r="K438" s="54">
        <v>15</v>
      </c>
      <c r="L438" s="135">
        <v>0</v>
      </c>
      <c r="M438" s="54">
        <v>0</v>
      </c>
      <c r="N438" s="158">
        <v>0</v>
      </c>
      <c r="O438" s="40">
        <v>35</v>
      </c>
    </row>
    <row r="439" spans="2:15" x14ac:dyDescent="0.25">
      <c r="B439" s="79">
        <v>8809</v>
      </c>
      <c r="C439" s="135">
        <v>0</v>
      </c>
      <c r="D439" s="158">
        <v>0</v>
      </c>
      <c r="E439" s="54">
        <v>0</v>
      </c>
      <c r="F439" s="54">
        <v>5</v>
      </c>
      <c r="G439" s="54">
        <v>15</v>
      </c>
      <c r="H439" s="54">
        <v>0</v>
      </c>
      <c r="I439" s="54">
        <v>0</v>
      </c>
      <c r="J439" s="54">
        <v>0</v>
      </c>
      <c r="K439" s="54">
        <v>15</v>
      </c>
      <c r="L439" s="135">
        <v>0</v>
      </c>
      <c r="M439" s="54">
        <v>0</v>
      </c>
      <c r="N439" s="158">
        <v>0</v>
      </c>
      <c r="O439" s="40">
        <v>35</v>
      </c>
    </row>
    <row r="440" spans="2:15" x14ac:dyDescent="0.25">
      <c r="B440" s="79">
        <v>8810</v>
      </c>
      <c r="C440" s="135">
        <v>0</v>
      </c>
      <c r="D440" s="158">
        <v>0</v>
      </c>
      <c r="E440" s="54">
        <v>0</v>
      </c>
      <c r="F440" s="54">
        <v>5</v>
      </c>
      <c r="G440" s="54">
        <v>10</v>
      </c>
      <c r="H440" s="54">
        <v>0</v>
      </c>
      <c r="I440" s="54">
        <v>0</v>
      </c>
      <c r="J440" s="54">
        <v>0</v>
      </c>
      <c r="K440" s="54">
        <v>0</v>
      </c>
      <c r="L440" s="135">
        <v>0</v>
      </c>
      <c r="M440" s="54">
        <v>0</v>
      </c>
      <c r="N440" s="158">
        <v>0</v>
      </c>
      <c r="O440" s="40">
        <v>15</v>
      </c>
    </row>
    <row r="441" spans="2:15" x14ac:dyDescent="0.25">
      <c r="B441" s="79">
        <v>8822</v>
      </c>
      <c r="C441" s="135">
        <v>0</v>
      </c>
      <c r="D441" s="158">
        <v>0</v>
      </c>
      <c r="E441" s="54">
        <v>0</v>
      </c>
      <c r="F441" s="54">
        <v>0</v>
      </c>
      <c r="G441" s="54">
        <v>42</v>
      </c>
      <c r="H441" s="54">
        <v>0</v>
      </c>
      <c r="I441" s="54">
        <v>18</v>
      </c>
      <c r="J441" s="54">
        <v>1</v>
      </c>
      <c r="K441" s="54">
        <v>0</v>
      </c>
      <c r="L441" s="135">
        <v>10</v>
      </c>
      <c r="M441" s="54">
        <v>0</v>
      </c>
      <c r="N441" s="158">
        <v>0</v>
      </c>
      <c r="O441" s="40">
        <v>71</v>
      </c>
    </row>
    <row r="442" spans="2:15" x14ac:dyDescent="0.25">
      <c r="B442" s="79">
        <v>8823</v>
      </c>
      <c r="C442" s="135">
        <v>0</v>
      </c>
      <c r="D442" s="158">
        <v>0</v>
      </c>
      <c r="E442" s="54">
        <v>5</v>
      </c>
      <c r="F442" s="54">
        <v>28</v>
      </c>
      <c r="G442" s="54">
        <v>9</v>
      </c>
      <c r="H442" s="54">
        <v>12</v>
      </c>
      <c r="I442" s="54">
        <v>22</v>
      </c>
      <c r="J442" s="54">
        <v>22</v>
      </c>
      <c r="K442" s="54">
        <v>6</v>
      </c>
      <c r="L442" s="135">
        <v>8</v>
      </c>
      <c r="M442" s="54">
        <v>0</v>
      </c>
      <c r="N442" s="158">
        <v>0</v>
      </c>
      <c r="O442" s="40">
        <v>112</v>
      </c>
    </row>
    <row r="443" spans="2:15" x14ac:dyDescent="0.25">
      <c r="B443" s="79">
        <v>8824</v>
      </c>
      <c r="C443" s="135">
        <v>0</v>
      </c>
      <c r="D443" s="158">
        <v>0</v>
      </c>
      <c r="E443" s="54">
        <v>5</v>
      </c>
      <c r="F443" s="54">
        <v>26</v>
      </c>
      <c r="G443" s="54">
        <v>65</v>
      </c>
      <c r="H443" s="54">
        <v>24</v>
      </c>
      <c r="I443" s="54">
        <v>26</v>
      </c>
      <c r="J443" s="54">
        <v>17</v>
      </c>
      <c r="K443" s="54">
        <v>19</v>
      </c>
      <c r="L443" s="135">
        <v>26</v>
      </c>
      <c r="M443" s="54">
        <v>0</v>
      </c>
      <c r="N443" s="158">
        <v>0</v>
      </c>
      <c r="O443" s="40">
        <v>208</v>
      </c>
    </row>
    <row r="444" spans="2:15" x14ac:dyDescent="0.25">
      <c r="B444" s="79">
        <v>8825</v>
      </c>
      <c r="C444" s="135">
        <v>0</v>
      </c>
      <c r="D444" s="158">
        <v>0</v>
      </c>
      <c r="E444" s="54">
        <v>19</v>
      </c>
      <c r="F444" s="54">
        <v>28</v>
      </c>
      <c r="G444" s="54">
        <v>61</v>
      </c>
      <c r="H444" s="54">
        <v>64</v>
      </c>
      <c r="I444" s="54">
        <v>55</v>
      </c>
      <c r="J444" s="54">
        <v>30</v>
      </c>
      <c r="K444" s="54">
        <v>36</v>
      </c>
      <c r="L444" s="135">
        <v>53</v>
      </c>
      <c r="M444" s="54">
        <v>0</v>
      </c>
      <c r="N444" s="158">
        <v>0</v>
      </c>
      <c r="O444" s="40">
        <v>346</v>
      </c>
    </row>
    <row r="445" spans="2:15" x14ac:dyDescent="0.25">
      <c r="B445" s="79">
        <v>8844</v>
      </c>
      <c r="C445" s="135">
        <v>0</v>
      </c>
      <c r="D445" s="158">
        <v>0</v>
      </c>
      <c r="E445" s="54">
        <v>0</v>
      </c>
      <c r="F445" s="54">
        <v>5</v>
      </c>
      <c r="G445" s="54">
        <v>5</v>
      </c>
      <c r="H445" s="54">
        <v>1</v>
      </c>
      <c r="I445" s="54">
        <v>1</v>
      </c>
      <c r="J445" s="54">
        <v>1</v>
      </c>
      <c r="K445" s="54">
        <v>2</v>
      </c>
      <c r="L445" s="135">
        <v>3</v>
      </c>
      <c r="M445" s="54">
        <v>0</v>
      </c>
      <c r="N445" s="158">
        <v>0</v>
      </c>
      <c r="O445" s="40">
        <v>18</v>
      </c>
    </row>
    <row r="446" spans="2:15" x14ac:dyDescent="0.25">
      <c r="B446" s="79">
        <v>8914</v>
      </c>
      <c r="C446" s="135">
        <v>0</v>
      </c>
      <c r="D446" s="158">
        <v>0</v>
      </c>
      <c r="E446" s="54">
        <v>1</v>
      </c>
      <c r="F446" s="54">
        <v>2</v>
      </c>
      <c r="G446" s="54">
        <v>0</v>
      </c>
      <c r="H446" s="54">
        <v>1</v>
      </c>
      <c r="I446" s="54">
        <v>2</v>
      </c>
      <c r="J446" s="54">
        <v>0</v>
      </c>
      <c r="K446" s="54">
        <v>3</v>
      </c>
      <c r="L446" s="135">
        <v>1</v>
      </c>
      <c r="M446" s="54">
        <v>0</v>
      </c>
      <c r="N446" s="158">
        <v>0</v>
      </c>
      <c r="O446" s="40">
        <v>10</v>
      </c>
    </row>
    <row r="447" spans="2:15" x14ac:dyDescent="0.25">
      <c r="B447" s="79">
        <v>8918</v>
      </c>
      <c r="C447" s="135">
        <v>0</v>
      </c>
      <c r="D447" s="158">
        <v>0</v>
      </c>
      <c r="E447" s="54">
        <v>0</v>
      </c>
      <c r="F447" s="54">
        <v>0</v>
      </c>
      <c r="G447" s="54">
        <v>2</v>
      </c>
      <c r="H447" s="54">
        <v>0</v>
      </c>
      <c r="I447" s="54">
        <v>0</v>
      </c>
      <c r="J447" s="54">
        <v>0</v>
      </c>
      <c r="K447" s="54">
        <v>2</v>
      </c>
      <c r="L447" s="135">
        <v>0</v>
      </c>
      <c r="M447" s="54">
        <v>0</v>
      </c>
      <c r="N447" s="158">
        <v>0</v>
      </c>
      <c r="O447" s="40">
        <v>4</v>
      </c>
    </row>
    <row r="448" spans="2:15" x14ac:dyDescent="0.25">
      <c r="B448" s="79">
        <v>8920</v>
      </c>
      <c r="C448" s="135">
        <v>0</v>
      </c>
      <c r="D448" s="158">
        <v>0</v>
      </c>
      <c r="E448" s="54">
        <v>0</v>
      </c>
      <c r="F448" s="54">
        <v>0</v>
      </c>
      <c r="G448" s="54">
        <v>2</v>
      </c>
      <c r="H448" s="54">
        <v>1</v>
      </c>
      <c r="I448" s="54">
        <v>0</v>
      </c>
      <c r="J448" s="54">
        <v>0</v>
      </c>
      <c r="K448" s="54">
        <v>2</v>
      </c>
      <c r="L448" s="135">
        <v>0</v>
      </c>
      <c r="M448" s="54">
        <v>0</v>
      </c>
      <c r="N448" s="158">
        <v>0</v>
      </c>
      <c r="O448" s="40">
        <v>5</v>
      </c>
    </row>
    <row r="449" spans="2:15" x14ac:dyDescent="0.25">
      <c r="B449" s="79">
        <v>8921</v>
      </c>
      <c r="C449" s="135">
        <v>0</v>
      </c>
      <c r="D449" s="158">
        <v>0</v>
      </c>
      <c r="E449" s="54">
        <v>24</v>
      </c>
      <c r="F449" s="54">
        <v>18</v>
      </c>
      <c r="G449" s="54">
        <v>6</v>
      </c>
      <c r="H449" s="54">
        <v>18</v>
      </c>
      <c r="I449" s="54">
        <v>18</v>
      </c>
      <c r="J449" s="54">
        <v>12</v>
      </c>
      <c r="K449" s="54">
        <v>18</v>
      </c>
      <c r="L449" s="135">
        <v>12</v>
      </c>
      <c r="M449" s="54">
        <v>0</v>
      </c>
      <c r="N449" s="158">
        <v>0</v>
      </c>
      <c r="O449" s="40">
        <v>126</v>
      </c>
    </row>
    <row r="450" spans="2:15" x14ac:dyDescent="0.25">
      <c r="B450" s="79">
        <v>8949</v>
      </c>
      <c r="C450" s="135">
        <v>0</v>
      </c>
      <c r="D450" s="158">
        <v>0</v>
      </c>
      <c r="E450" s="54">
        <v>10</v>
      </c>
      <c r="F450" s="54">
        <v>0</v>
      </c>
      <c r="G450" s="54">
        <v>10</v>
      </c>
      <c r="H450" s="54">
        <v>0</v>
      </c>
      <c r="I450" s="54">
        <v>2</v>
      </c>
      <c r="J450" s="54">
        <v>0</v>
      </c>
      <c r="K450" s="54">
        <v>0</v>
      </c>
      <c r="L450" s="135">
        <v>20</v>
      </c>
      <c r="M450" s="54">
        <v>0</v>
      </c>
      <c r="N450" s="158">
        <v>0</v>
      </c>
      <c r="O450" s="40">
        <v>42</v>
      </c>
    </row>
    <row r="451" spans="2:15" x14ac:dyDescent="0.25">
      <c r="B451" s="79">
        <v>8950</v>
      </c>
      <c r="C451" s="135">
        <v>0</v>
      </c>
      <c r="D451" s="158">
        <v>0</v>
      </c>
      <c r="E451" s="54">
        <v>0</v>
      </c>
      <c r="F451" s="54">
        <v>0</v>
      </c>
      <c r="G451" s="54">
        <v>0</v>
      </c>
      <c r="H451" s="54">
        <v>0</v>
      </c>
      <c r="I451" s="54">
        <v>0</v>
      </c>
      <c r="J451" s="54">
        <v>0</v>
      </c>
      <c r="K451" s="54">
        <v>0</v>
      </c>
      <c r="L451" s="135">
        <v>0</v>
      </c>
      <c r="M451" s="54">
        <v>0</v>
      </c>
      <c r="N451" s="158">
        <v>0</v>
      </c>
      <c r="O451" s="40">
        <v>0</v>
      </c>
    </row>
    <row r="452" spans="2:15" x14ac:dyDescent="0.25">
      <c r="B452" s="79">
        <v>8957</v>
      </c>
      <c r="C452" s="135">
        <v>0</v>
      </c>
      <c r="D452" s="158">
        <v>0</v>
      </c>
      <c r="E452" s="54">
        <v>2</v>
      </c>
      <c r="F452" s="54">
        <v>6</v>
      </c>
      <c r="G452" s="54">
        <v>7</v>
      </c>
      <c r="H452" s="54">
        <v>4</v>
      </c>
      <c r="I452" s="54">
        <v>2</v>
      </c>
      <c r="J452" s="54">
        <v>6</v>
      </c>
      <c r="K452" s="54">
        <v>3</v>
      </c>
      <c r="L452" s="135">
        <v>7</v>
      </c>
      <c r="M452" s="54">
        <v>0</v>
      </c>
      <c r="N452" s="158">
        <v>0</v>
      </c>
      <c r="O452" s="40">
        <v>37</v>
      </c>
    </row>
    <row r="453" spans="2:15" x14ac:dyDescent="0.25">
      <c r="B453" s="79">
        <v>8986</v>
      </c>
      <c r="C453" s="135">
        <v>0</v>
      </c>
      <c r="D453" s="158">
        <v>0</v>
      </c>
      <c r="E453" s="54">
        <v>0</v>
      </c>
      <c r="F453" s="54">
        <v>5</v>
      </c>
      <c r="G453" s="54">
        <v>0</v>
      </c>
      <c r="H453" s="54">
        <v>21</v>
      </c>
      <c r="I453" s="54">
        <v>0</v>
      </c>
      <c r="J453" s="54">
        <v>110</v>
      </c>
      <c r="K453" s="54">
        <v>10</v>
      </c>
      <c r="L453" s="135">
        <v>4</v>
      </c>
      <c r="M453" s="54">
        <v>0</v>
      </c>
      <c r="N453" s="158">
        <v>0</v>
      </c>
      <c r="O453" s="40">
        <v>150</v>
      </c>
    </row>
    <row r="454" spans="2:15" x14ac:dyDescent="0.25">
      <c r="B454" s="79">
        <v>9017</v>
      </c>
      <c r="C454" s="135">
        <v>0</v>
      </c>
      <c r="D454" s="158">
        <v>0</v>
      </c>
      <c r="E454" s="54">
        <v>0</v>
      </c>
      <c r="F454" s="54">
        <v>50</v>
      </c>
      <c r="G454" s="54">
        <v>50</v>
      </c>
      <c r="H454" s="54">
        <v>0</v>
      </c>
      <c r="I454" s="54">
        <v>0</v>
      </c>
      <c r="J454" s="54">
        <v>0</v>
      </c>
      <c r="K454" s="54">
        <v>0</v>
      </c>
      <c r="L454" s="135">
        <v>0</v>
      </c>
      <c r="M454" s="54">
        <v>0</v>
      </c>
      <c r="N454" s="158">
        <v>0</v>
      </c>
      <c r="O454" s="40">
        <v>100</v>
      </c>
    </row>
    <row r="455" spans="2:15" x14ac:dyDescent="0.25">
      <c r="B455" s="79">
        <v>9028</v>
      </c>
      <c r="C455" s="135">
        <v>0</v>
      </c>
      <c r="D455" s="158">
        <v>0</v>
      </c>
      <c r="E455" s="54">
        <v>1</v>
      </c>
      <c r="F455" s="54">
        <v>8</v>
      </c>
      <c r="G455" s="54">
        <v>5</v>
      </c>
      <c r="H455" s="54">
        <v>0</v>
      </c>
      <c r="I455" s="54">
        <v>0</v>
      </c>
      <c r="J455" s="54">
        <v>2</v>
      </c>
      <c r="K455" s="54">
        <v>0</v>
      </c>
      <c r="L455" s="135">
        <v>0</v>
      </c>
      <c r="M455" s="54">
        <v>0</v>
      </c>
      <c r="N455" s="158">
        <v>0</v>
      </c>
      <c r="O455" s="40">
        <v>16</v>
      </c>
    </row>
    <row r="456" spans="2:15" x14ac:dyDescent="0.25">
      <c r="B456" s="79">
        <v>9089</v>
      </c>
      <c r="C456" s="135">
        <v>0</v>
      </c>
      <c r="D456" s="158">
        <v>0</v>
      </c>
      <c r="E456" s="54">
        <v>1</v>
      </c>
      <c r="F456" s="54">
        <v>3</v>
      </c>
      <c r="G456" s="54">
        <v>5</v>
      </c>
      <c r="H456" s="54">
        <v>5</v>
      </c>
      <c r="I456" s="54">
        <v>0</v>
      </c>
      <c r="J456" s="54">
        <v>0</v>
      </c>
      <c r="K456" s="54">
        <v>0</v>
      </c>
      <c r="L456" s="135">
        <v>0</v>
      </c>
      <c r="M456" s="54">
        <v>0</v>
      </c>
      <c r="N456" s="158">
        <v>0</v>
      </c>
      <c r="O456" s="40">
        <v>14</v>
      </c>
    </row>
    <row r="457" spans="2:15" x14ac:dyDescent="0.25">
      <c r="B457" s="79">
        <v>9170</v>
      </c>
      <c r="C457" s="135">
        <v>0</v>
      </c>
      <c r="D457" s="158">
        <v>0</v>
      </c>
      <c r="E457" s="54">
        <v>2</v>
      </c>
      <c r="F457" s="54">
        <v>0</v>
      </c>
      <c r="G457" s="54">
        <v>0</v>
      </c>
      <c r="H457" s="54">
        <v>1</v>
      </c>
      <c r="I457" s="54">
        <v>1</v>
      </c>
      <c r="J457" s="54">
        <v>0</v>
      </c>
      <c r="K457" s="54">
        <v>3</v>
      </c>
      <c r="L457" s="135">
        <v>0</v>
      </c>
      <c r="M457" s="54">
        <v>0</v>
      </c>
      <c r="N457" s="158">
        <v>0</v>
      </c>
      <c r="O457" s="40">
        <v>7</v>
      </c>
    </row>
    <row r="458" spans="2:15" x14ac:dyDescent="0.25">
      <c r="B458" s="79">
        <v>9337</v>
      </c>
      <c r="C458" s="135">
        <v>0</v>
      </c>
      <c r="D458" s="158">
        <v>0</v>
      </c>
      <c r="E458" s="54">
        <v>0</v>
      </c>
      <c r="F458" s="54">
        <v>3</v>
      </c>
      <c r="G458" s="54">
        <v>0</v>
      </c>
      <c r="H458" s="54">
        <v>2</v>
      </c>
      <c r="I458" s="54">
        <v>0</v>
      </c>
      <c r="J458" s="54">
        <v>1</v>
      </c>
      <c r="K458" s="54">
        <v>0</v>
      </c>
      <c r="L458" s="135">
        <v>6</v>
      </c>
      <c r="M458" s="54">
        <v>0</v>
      </c>
      <c r="N458" s="158">
        <v>0</v>
      </c>
      <c r="O458" s="40">
        <v>12</v>
      </c>
    </row>
    <row r="459" spans="2:15" x14ac:dyDescent="0.25">
      <c r="B459" s="79">
        <v>9381</v>
      </c>
      <c r="C459" s="135">
        <v>0</v>
      </c>
      <c r="D459" s="158">
        <v>0</v>
      </c>
      <c r="E459" s="54">
        <v>1</v>
      </c>
      <c r="F459" s="54">
        <v>0</v>
      </c>
      <c r="G459" s="54">
        <v>0</v>
      </c>
      <c r="H459" s="54">
        <v>2</v>
      </c>
      <c r="I459" s="54">
        <v>0</v>
      </c>
      <c r="J459" s="54">
        <v>0</v>
      </c>
      <c r="K459" s="54">
        <v>1</v>
      </c>
      <c r="L459" s="135">
        <v>0</v>
      </c>
      <c r="M459" s="54">
        <v>0</v>
      </c>
      <c r="N459" s="158">
        <v>0</v>
      </c>
      <c r="O459" s="40">
        <v>4</v>
      </c>
    </row>
    <row r="460" spans="2:15" x14ac:dyDescent="0.25">
      <c r="B460" s="79">
        <v>9382</v>
      </c>
      <c r="C460" s="135">
        <v>0</v>
      </c>
      <c r="D460" s="158">
        <v>0</v>
      </c>
      <c r="E460" s="54">
        <v>0</v>
      </c>
      <c r="F460" s="54">
        <v>0</v>
      </c>
      <c r="G460" s="54">
        <v>0</v>
      </c>
      <c r="H460" s="54">
        <v>2</v>
      </c>
      <c r="I460" s="54">
        <v>0</v>
      </c>
      <c r="J460" s="54">
        <v>0</v>
      </c>
      <c r="K460" s="54">
        <v>1</v>
      </c>
      <c r="L460" s="135">
        <v>0</v>
      </c>
      <c r="M460" s="54">
        <v>0</v>
      </c>
      <c r="N460" s="158">
        <v>0</v>
      </c>
      <c r="O460" s="40">
        <v>3</v>
      </c>
    </row>
    <row r="461" spans="2:15" x14ac:dyDescent="0.25">
      <c r="B461" s="79">
        <v>9491</v>
      </c>
      <c r="C461" s="135">
        <v>0</v>
      </c>
      <c r="D461" s="158">
        <v>0</v>
      </c>
      <c r="E461" s="54">
        <v>0</v>
      </c>
      <c r="F461" s="54">
        <v>1</v>
      </c>
      <c r="G461" s="54">
        <v>0</v>
      </c>
      <c r="H461" s="54">
        <v>1</v>
      </c>
      <c r="I461" s="54">
        <v>0</v>
      </c>
      <c r="J461" s="54">
        <v>0</v>
      </c>
      <c r="K461" s="54">
        <v>2</v>
      </c>
      <c r="L461" s="135">
        <v>0</v>
      </c>
      <c r="M461" s="54">
        <v>0</v>
      </c>
      <c r="N461" s="158">
        <v>0</v>
      </c>
      <c r="O461" s="40">
        <v>4</v>
      </c>
    </row>
    <row r="462" spans="2:15" x14ac:dyDescent="0.25">
      <c r="B462" s="79">
        <v>9524</v>
      </c>
      <c r="C462" s="135">
        <v>0</v>
      </c>
      <c r="D462" s="158">
        <v>0</v>
      </c>
      <c r="E462" s="54">
        <v>0</v>
      </c>
      <c r="F462" s="54">
        <v>0</v>
      </c>
      <c r="G462" s="54">
        <v>0</v>
      </c>
      <c r="H462" s="54">
        <v>0</v>
      </c>
      <c r="I462" s="54">
        <v>0</v>
      </c>
      <c r="J462" s="54">
        <v>0</v>
      </c>
      <c r="K462" s="54">
        <v>0</v>
      </c>
      <c r="L462" s="135">
        <v>30</v>
      </c>
      <c r="M462" s="54">
        <v>0</v>
      </c>
      <c r="N462" s="158">
        <v>0</v>
      </c>
      <c r="O462" s="40">
        <v>30</v>
      </c>
    </row>
    <row r="463" spans="2:15" x14ac:dyDescent="0.25">
      <c r="B463" s="79">
        <v>9525</v>
      </c>
      <c r="C463" s="135">
        <v>0</v>
      </c>
      <c r="D463" s="158">
        <v>0</v>
      </c>
      <c r="E463" s="54">
        <v>0</v>
      </c>
      <c r="F463" s="54">
        <v>0</v>
      </c>
      <c r="G463" s="54">
        <v>0</v>
      </c>
      <c r="H463" s="54">
        <v>0</v>
      </c>
      <c r="I463" s="54">
        <v>0</v>
      </c>
      <c r="J463" s="54">
        <v>0</v>
      </c>
      <c r="K463" s="54">
        <v>0</v>
      </c>
      <c r="L463" s="135">
        <v>20</v>
      </c>
      <c r="M463" s="54">
        <v>0</v>
      </c>
      <c r="N463" s="158">
        <v>0</v>
      </c>
      <c r="O463" s="40">
        <v>20</v>
      </c>
    </row>
    <row r="464" spans="2:15" x14ac:dyDescent="0.25">
      <c r="B464" s="79">
        <v>9526</v>
      </c>
      <c r="C464" s="135">
        <v>0</v>
      </c>
      <c r="D464" s="158">
        <v>0</v>
      </c>
      <c r="E464" s="54">
        <v>0</v>
      </c>
      <c r="F464" s="54">
        <v>3</v>
      </c>
      <c r="G464" s="54">
        <v>0</v>
      </c>
      <c r="H464" s="54">
        <v>15</v>
      </c>
      <c r="I464" s="54">
        <v>10</v>
      </c>
      <c r="J464" s="54">
        <v>0</v>
      </c>
      <c r="K464" s="54">
        <v>25</v>
      </c>
      <c r="L464" s="135">
        <v>45</v>
      </c>
      <c r="M464" s="54">
        <v>0</v>
      </c>
      <c r="N464" s="158">
        <v>0</v>
      </c>
      <c r="O464" s="40">
        <v>98</v>
      </c>
    </row>
    <row r="465" spans="2:15" x14ac:dyDescent="0.25">
      <c r="B465" s="79">
        <v>9527</v>
      </c>
      <c r="C465" s="135">
        <v>0</v>
      </c>
      <c r="D465" s="158">
        <v>0</v>
      </c>
      <c r="E465" s="54">
        <v>0</v>
      </c>
      <c r="F465" s="54">
        <v>45</v>
      </c>
      <c r="G465" s="54">
        <v>0</v>
      </c>
      <c r="H465" s="54">
        <v>18</v>
      </c>
      <c r="I465" s="54">
        <v>0</v>
      </c>
      <c r="J465" s="54">
        <v>15</v>
      </c>
      <c r="K465" s="54">
        <v>30</v>
      </c>
      <c r="L465" s="135">
        <v>50</v>
      </c>
      <c r="M465" s="54">
        <v>0</v>
      </c>
      <c r="N465" s="158">
        <v>0</v>
      </c>
      <c r="O465" s="40">
        <v>158</v>
      </c>
    </row>
    <row r="466" spans="2:15" x14ac:dyDescent="0.25">
      <c r="B466" s="79">
        <v>9528</v>
      </c>
      <c r="C466" s="135">
        <v>0</v>
      </c>
      <c r="D466" s="158">
        <v>0</v>
      </c>
      <c r="E466" s="54">
        <v>1</v>
      </c>
      <c r="F466" s="54">
        <v>0</v>
      </c>
      <c r="G466" s="54">
        <v>0</v>
      </c>
      <c r="H466" s="54">
        <v>0</v>
      </c>
      <c r="I466" s="54">
        <v>0</v>
      </c>
      <c r="J466" s="54">
        <v>0</v>
      </c>
      <c r="K466" s="54">
        <v>1</v>
      </c>
      <c r="L466" s="135">
        <v>0</v>
      </c>
      <c r="M466" s="54">
        <v>0</v>
      </c>
      <c r="N466" s="158">
        <v>0</v>
      </c>
      <c r="O466" s="40">
        <v>2</v>
      </c>
    </row>
    <row r="467" spans="2:15" x14ac:dyDescent="0.25">
      <c r="B467" s="79">
        <v>9546</v>
      </c>
      <c r="C467" s="135">
        <v>0</v>
      </c>
      <c r="D467" s="158">
        <v>0</v>
      </c>
      <c r="E467" s="54">
        <v>0</v>
      </c>
      <c r="F467" s="54">
        <v>0</v>
      </c>
      <c r="G467" s="54">
        <v>4</v>
      </c>
      <c r="H467" s="54">
        <v>1</v>
      </c>
      <c r="I467" s="54">
        <v>0</v>
      </c>
      <c r="J467" s="54">
        <v>0</v>
      </c>
      <c r="K467" s="54">
        <v>0</v>
      </c>
      <c r="L467" s="135">
        <v>1</v>
      </c>
      <c r="M467" s="54">
        <v>0</v>
      </c>
      <c r="N467" s="158">
        <v>0</v>
      </c>
      <c r="O467" s="40">
        <v>6</v>
      </c>
    </row>
    <row r="468" spans="2:15" x14ac:dyDescent="0.25">
      <c r="B468" s="79">
        <v>9597</v>
      </c>
      <c r="C468" s="135">
        <v>0</v>
      </c>
      <c r="D468" s="158">
        <v>0</v>
      </c>
      <c r="E468" s="54">
        <v>0</v>
      </c>
      <c r="F468" s="54">
        <v>1</v>
      </c>
      <c r="G468" s="54">
        <v>0</v>
      </c>
      <c r="H468" s="54">
        <v>0</v>
      </c>
      <c r="I468" s="54">
        <v>0</v>
      </c>
      <c r="J468" s="54">
        <v>0</v>
      </c>
      <c r="K468" s="54">
        <v>0</v>
      </c>
      <c r="L468" s="135">
        <v>0</v>
      </c>
      <c r="M468" s="54">
        <v>0</v>
      </c>
      <c r="N468" s="158">
        <v>0</v>
      </c>
      <c r="O468" s="40">
        <v>1</v>
      </c>
    </row>
    <row r="469" spans="2:15" x14ac:dyDescent="0.25">
      <c r="B469" s="79">
        <v>9643</v>
      </c>
      <c r="C469" s="135">
        <v>0</v>
      </c>
      <c r="D469" s="158">
        <v>0</v>
      </c>
      <c r="E469" s="54">
        <v>0</v>
      </c>
      <c r="F469" s="54">
        <v>0</v>
      </c>
      <c r="G469" s="54">
        <v>0</v>
      </c>
      <c r="H469" s="54">
        <v>0</v>
      </c>
      <c r="I469" s="54">
        <v>0</v>
      </c>
      <c r="J469" s="54">
        <v>0</v>
      </c>
      <c r="K469" s="54">
        <v>0</v>
      </c>
      <c r="L469" s="135">
        <v>0</v>
      </c>
      <c r="M469" s="54">
        <v>0</v>
      </c>
      <c r="N469" s="158">
        <v>0</v>
      </c>
      <c r="O469" s="40">
        <v>0</v>
      </c>
    </row>
    <row r="470" spans="2:15" x14ac:dyDescent="0.25">
      <c r="B470" s="79">
        <v>9650</v>
      </c>
      <c r="C470" s="135">
        <v>0</v>
      </c>
      <c r="D470" s="158">
        <v>0</v>
      </c>
      <c r="E470" s="54">
        <v>0</v>
      </c>
      <c r="F470" s="54">
        <v>1</v>
      </c>
      <c r="G470" s="54">
        <v>0</v>
      </c>
      <c r="H470" s="54">
        <v>4</v>
      </c>
      <c r="I470" s="54">
        <v>0</v>
      </c>
      <c r="J470" s="54">
        <v>3</v>
      </c>
      <c r="K470" s="54">
        <v>0</v>
      </c>
      <c r="L470" s="135">
        <v>1</v>
      </c>
      <c r="M470" s="54">
        <v>0</v>
      </c>
      <c r="N470" s="158">
        <v>0</v>
      </c>
      <c r="O470" s="40">
        <v>9</v>
      </c>
    </row>
    <row r="471" spans="2:15" x14ac:dyDescent="0.25">
      <c r="B471" s="79">
        <v>9695</v>
      </c>
      <c r="C471" s="135">
        <v>0</v>
      </c>
      <c r="D471" s="158">
        <v>0</v>
      </c>
      <c r="E471" s="54">
        <v>0</v>
      </c>
      <c r="F471" s="54">
        <v>0</v>
      </c>
      <c r="G471" s="54">
        <v>0</v>
      </c>
      <c r="H471" s="54">
        <v>1</v>
      </c>
      <c r="I471" s="54">
        <v>0</v>
      </c>
      <c r="J471" s="54">
        <v>0</v>
      </c>
      <c r="K471" s="54">
        <v>1</v>
      </c>
      <c r="L471" s="135">
        <v>0</v>
      </c>
      <c r="M471" s="54">
        <v>0</v>
      </c>
      <c r="N471" s="158">
        <v>0</v>
      </c>
      <c r="O471" s="40">
        <v>2</v>
      </c>
    </row>
    <row r="472" spans="2:15" x14ac:dyDescent="0.25">
      <c r="B472" s="79">
        <v>9701</v>
      </c>
      <c r="C472" s="135">
        <v>0</v>
      </c>
      <c r="D472" s="158">
        <v>0</v>
      </c>
      <c r="E472" s="54">
        <v>0</v>
      </c>
      <c r="F472" s="54">
        <v>2</v>
      </c>
      <c r="G472" s="54">
        <v>0</v>
      </c>
      <c r="H472" s="54">
        <v>0</v>
      </c>
      <c r="I472" s="54">
        <v>0</v>
      </c>
      <c r="J472" s="54">
        <v>4</v>
      </c>
      <c r="K472" s="54">
        <v>6</v>
      </c>
      <c r="L472" s="135">
        <v>4</v>
      </c>
      <c r="M472" s="54">
        <v>0</v>
      </c>
      <c r="N472" s="158">
        <v>0</v>
      </c>
      <c r="O472" s="40">
        <v>16</v>
      </c>
    </row>
    <row r="473" spans="2:15" x14ac:dyDescent="0.25">
      <c r="B473" s="79">
        <v>9702</v>
      </c>
      <c r="C473" s="135">
        <v>0</v>
      </c>
      <c r="D473" s="158">
        <v>0</v>
      </c>
      <c r="E473" s="54">
        <v>10</v>
      </c>
      <c r="F473" s="54">
        <v>26</v>
      </c>
      <c r="G473" s="54">
        <v>30</v>
      </c>
      <c r="H473" s="54">
        <v>15</v>
      </c>
      <c r="I473" s="54">
        <v>43</v>
      </c>
      <c r="J473" s="54">
        <v>20</v>
      </c>
      <c r="K473" s="54">
        <v>0</v>
      </c>
      <c r="L473" s="135">
        <v>10</v>
      </c>
      <c r="M473" s="54">
        <v>0</v>
      </c>
      <c r="N473" s="158">
        <v>0</v>
      </c>
      <c r="O473" s="40">
        <v>154</v>
      </c>
    </row>
    <row r="474" spans="2:15" x14ac:dyDescent="0.25">
      <c r="B474" s="79">
        <v>9738</v>
      </c>
      <c r="C474" s="135">
        <v>0</v>
      </c>
      <c r="D474" s="158">
        <v>0</v>
      </c>
      <c r="E474" s="54">
        <v>0</v>
      </c>
      <c r="F474" s="54">
        <v>0</v>
      </c>
      <c r="G474" s="54">
        <v>0</v>
      </c>
      <c r="H474" s="54">
        <v>230</v>
      </c>
      <c r="I474" s="54">
        <v>0</v>
      </c>
      <c r="J474" s="54">
        <v>0</v>
      </c>
      <c r="K474" s="54">
        <v>115</v>
      </c>
      <c r="L474" s="135">
        <v>18</v>
      </c>
      <c r="M474" s="54">
        <v>0</v>
      </c>
      <c r="N474" s="158">
        <v>0</v>
      </c>
      <c r="O474" s="40">
        <v>363</v>
      </c>
    </row>
    <row r="475" spans="2:15" x14ac:dyDescent="0.25">
      <c r="B475" s="79">
        <v>9949</v>
      </c>
      <c r="C475" s="135">
        <v>0</v>
      </c>
      <c r="D475" s="158">
        <v>0</v>
      </c>
      <c r="E475" s="54">
        <v>0</v>
      </c>
      <c r="F475" s="54">
        <v>0</v>
      </c>
      <c r="G475" s="54">
        <v>0</v>
      </c>
      <c r="H475" s="54">
        <v>0</v>
      </c>
      <c r="I475" s="54">
        <v>39</v>
      </c>
      <c r="J475" s="54">
        <v>0</v>
      </c>
      <c r="K475" s="54">
        <v>0</v>
      </c>
      <c r="L475" s="135">
        <v>1</v>
      </c>
      <c r="M475" s="54">
        <v>0</v>
      </c>
      <c r="N475" s="158">
        <v>0</v>
      </c>
      <c r="O475" s="40">
        <v>40</v>
      </c>
    </row>
    <row r="476" spans="2:15" x14ac:dyDescent="0.25">
      <c r="B476" s="79">
        <v>10006</v>
      </c>
      <c r="C476" s="135">
        <v>0</v>
      </c>
      <c r="D476" s="158">
        <v>0</v>
      </c>
      <c r="E476" s="54">
        <v>0</v>
      </c>
      <c r="F476" s="54">
        <v>1</v>
      </c>
      <c r="G476" s="54">
        <v>0</v>
      </c>
      <c r="H476" s="54">
        <v>1</v>
      </c>
      <c r="I476" s="54">
        <v>0</v>
      </c>
      <c r="J476" s="54">
        <v>0</v>
      </c>
      <c r="K476" s="54">
        <v>0</v>
      </c>
      <c r="L476" s="135">
        <v>0</v>
      </c>
      <c r="M476" s="54">
        <v>0</v>
      </c>
      <c r="N476" s="158">
        <v>0</v>
      </c>
      <c r="O476" s="40">
        <v>2</v>
      </c>
    </row>
    <row r="477" spans="2:15" x14ac:dyDescent="0.25">
      <c r="B477" s="79">
        <v>10034</v>
      </c>
      <c r="C477" s="135">
        <v>0</v>
      </c>
      <c r="D477" s="158">
        <v>0</v>
      </c>
      <c r="E477" s="54">
        <v>0</v>
      </c>
      <c r="F477" s="54">
        <v>0</v>
      </c>
      <c r="G477" s="54">
        <v>50</v>
      </c>
      <c r="H477" s="54">
        <v>0</v>
      </c>
      <c r="I477" s="54">
        <v>0</v>
      </c>
      <c r="J477" s="54">
        <v>0</v>
      </c>
      <c r="K477" s="54">
        <v>0</v>
      </c>
      <c r="L477" s="135">
        <v>50</v>
      </c>
      <c r="M477" s="54">
        <v>0</v>
      </c>
      <c r="N477" s="158">
        <v>0</v>
      </c>
      <c r="O477" s="40">
        <v>100</v>
      </c>
    </row>
    <row r="478" spans="2:15" x14ac:dyDescent="0.25">
      <c r="B478" s="79">
        <v>10057</v>
      </c>
      <c r="C478" s="135">
        <v>0</v>
      </c>
      <c r="D478" s="158">
        <v>0</v>
      </c>
      <c r="E478" s="54">
        <v>0</v>
      </c>
      <c r="F478" s="54">
        <v>5</v>
      </c>
      <c r="G478" s="54">
        <v>2</v>
      </c>
      <c r="H478" s="54">
        <v>5</v>
      </c>
      <c r="I478" s="54">
        <v>3</v>
      </c>
      <c r="J478" s="54">
        <v>0</v>
      </c>
      <c r="K478" s="54">
        <v>4</v>
      </c>
      <c r="L478" s="135">
        <v>5</v>
      </c>
      <c r="M478" s="54">
        <v>0</v>
      </c>
      <c r="N478" s="158">
        <v>0</v>
      </c>
      <c r="O478" s="40">
        <v>24</v>
      </c>
    </row>
    <row r="479" spans="2:15" x14ac:dyDescent="0.25">
      <c r="B479" s="79">
        <v>10094</v>
      </c>
      <c r="C479" s="135">
        <v>0</v>
      </c>
      <c r="D479" s="158">
        <v>0</v>
      </c>
      <c r="E479" s="54">
        <v>0</v>
      </c>
      <c r="F479" s="54">
        <v>0</v>
      </c>
      <c r="G479" s="54">
        <v>0</v>
      </c>
      <c r="H479" s="54">
        <v>0</v>
      </c>
      <c r="I479" s="54">
        <v>0</v>
      </c>
      <c r="J479" s="54">
        <v>0</v>
      </c>
      <c r="K479" s="54">
        <v>1</v>
      </c>
      <c r="L479" s="135">
        <v>0</v>
      </c>
      <c r="M479" s="54">
        <v>0</v>
      </c>
      <c r="N479" s="158">
        <v>0</v>
      </c>
      <c r="O479" s="40">
        <v>1</v>
      </c>
    </row>
    <row r="480" spans="2:15" x14ac:dyDescent="0.25">
      <c r="B480" s="79">
        <v>10153</v>
      </c>
      <c r="C480" s="135">
        <v>0</v>
      </c>
      <c r="D480" s="158">
        <v>0</v>
      </c>
      <c r="E480" s="54">
        <v>1</v>
      </c>
      <c r="F480" s="54">
        <v>0</v>
      </c>
      <c r="G480" s="54">
        <v>0</v>
      </c>
      <c r="H480" s="54">
        <v>0</v>
      </c>
      <c r="I480" s="54">
        <v>0</v>
      </c>
      <c r="J480" s="54">
        <v>0</v>
      </c>
      <c r="K480" s="54">
        <v>0</v>
      </c>
      <c r="L480" s="135">
        <v>0</v>
      </c>
      <c r="M480" s="54">
        <v>0</v>
      </c>
      <c r="N480" s="158">
        <v>0</v>
      </c>
      <c r="O480" s="40">
        <v>1</v>
      </c>
    </row>
    <row r="481" spans="2:15" x14ac:dyDescent="0.25">
      <c r="B481" s="79">
        <v>10155</v>
      </c>
      <c r="C481" s="135">
        <v>0</v>
      </c>
      <c r="D481" s="158">
        <v>0</v>
      </c>
      <c r="E481" s="54">
        <v>30</v>
      </c>
      <c r="F481" s="54">
        <v>0</v>
      </c>
      <c r="G481" s="54">
        <v>20</v>
      </c>
      <c r="H481" s="54">
        <v>0</v>
      </c>
      <c r="I481" s="54">
        <v>0</v>
      </c>
      <c r="J481" s="54">
        <v>0</v>
      </c>
      <c r="K481" s="54">
        <v>0</v>
      </c>
      <c r="L481" s="135">
        <v>0</v>
      </c>
      <c r="M481" s="54">
        <v>0</v>
      </c>
      <c r="N481" s="158">
        <v>0</v>
      </c>
      <c r="O481" s="40">
        <v>50</v>
      </c>
    </row>
    <row r="482" spans="2:15" x14ac:dyDescent="0.25">
      <c r="B482" s="79">
        <v>10194</v>
      </c>
      <c r="C482" s="135">
        <v>0</v>
      </c>
      <c r="D482" s="158">
        <v>0</v>
      </c>
      <c r="E482" s="54">
        <v>1</v>
      </c>
      <c r="F482" s="54">
        <v>0</v>
      </c>
      <c r="G482" s="54">
        <v>0</v>
      </c>
      <c r="H482" s="54">
        <v>0</v>
      </c>
      <c r="I482" s="54">
        <v>0</v>
      </c>
      <c r="J482" s="54">
        <v>1</v>
      </c>
      <c r="K482" s="54">
        <v>100</v>
      </c>
      <c r="L482" s="135">
        <v>2200</v>
      </c>
      <c r="M482" s="54">
        <v>0</v>
      </c>
      <c r="N482" s="158">
        <v>0</v>
      </c>
      <c r="O482" s="40">
        <v>2302</v>
      </c>
    </row>
    <row r="483" spans="2:15" x14ac:dyDescent="0.25">
      <c r="B483" s="79">
        <v>10195</v>
      </c>
      <c r="C483" s="135">
        <v>0</v>
      </c>
      <c r="D483" s="158">
        <v>0</v>
      </c>
      <c r="E483" s="54">
        <v>0</v>
      </c>
      <c r="F483" s="54">
        <v>2</v>
      </c>
      <c r="G483" s="54">
        <v>0</v>
      </c>
      <c r="H483" s="54">
        <v>1</v>
      </c>
      <c r="I483" s="54">
        <v>0</v>
      </c>
      <c r="J483" s="54">
        <v>0</v>
      </c>
      <c r="K483" s="54">
        <v>2</v>
      </c>
      <c r="L483" s="135">
        <v>0</v>
      </c>
      <c r="M483" s="54">
        <v>0</v>
      </c>
      <c r="N483" s="158">
        <v>0</v>
      </c>
      <c r="O483" s="40">
        <v>5</v>
      </c>
    </row>
    <row r="484" spans="2:15" x14ac:dyDescent="0.25">
      <c r="B484" s="79">
        <v>10196</v>
      </c>
      <c r="C484" s="135">
        <v>0</v>
      </c>
      <c r="D484" s="158">
        <v>0</v>
      </c>
      <c r="E484" s="54">
        <v>0</v>
      </c>
      <c r="F484" s="54">
        <v>2</v>
      </c>
      <c r="G484" s="54">
        <v>1</v>
      </c>
      <c r="H484" s="54">
        <v>1</v>
      </c>
      <c r="I484" s="54">
        <v>0</v>
      </c>
      <c r="J484" s="54">
        <v>0</v>
      </c>
      <c r="K484" s="54">
        <v>2</v>
      </c>
      <c r="L484" s="135">
        <v>0</v>
      </c>
      <c r="M484" s="54">
        <v>0</v>
      </c>
      <c r="N484" s="158">
        <v>0</v>
      </c>
      <c r="O484" s="40">
        <v>6</v>
      </c>
    </row>
    <row r="485" spans="2:15" x14ac:dyDescent="0.25">
      <c r="B485" s="79">
        <v>10343</v>
      </c>
      <c r="C485" s="135">
        <v>0</v>
      </c>
      <c r="D485" s="158">
        <v>0</v>
      </c>
      <c r="E485" s="54">
        <v>0</v>
      </c>
      <c r="F485" s="54">
        <v>0</v>
      </c>
      <c r="G485" s="54">
        <v>4</v>
      </c>
      <c r="H485" s="54">
        <v>1</v>
      </c>
      <c r="I485" s="54">
        <v>0</v>
      </c>
      <c r="J485" s="54">
        <v>0</v>
      </c>
      <c r="K485" s="54">
        <v>5</v>
      </c>
      <c r="L485" s="135">
        <v>6</v>
      </c>
      <c r="M485" s="54">
        <v>0</v>
      </c>
      <c r="N485" s="158">
        <v>0</v>
      </c>
      <c r="O485" s="40">
        <v>16</v>
      </c>
    </row>
    <row r="486" spans="2:15" x14ac:dyDescent="0.25">
      <c r="B486" s="79">
        <v>10360</v>
      </c>
      <c r="C486" s="135">
        <v>0</v>
      </c>
      <c r="D486" s="158">
        <v>0</v>
      </c>
      <c r="E486" s="54">
        <v>0</v>
      </c>
      <c r="F486" s="54">
        <v>0</v>
      </c>
      <c r="G486" s="54">
        <v>0</v>
      </c>
      <c r="H486" s="54">
        <v>0</v>
      </c>
      <c r="I486" s="54">
        <v>0</v>
      </c>
      <c r="J486" s="54">
        <v>0</v>
      </c>
      <c r="K486" s="54">
        <v>0</v>
      </c>
      <c r="L486" s="135">
        <v>0</v>
      </c>
      <c r="M486" s="54">
        <v>0</v>
      </c>
      <c r="N486" s="158">
        <v>0</v>
      </c>
      <c r="O486" s="40">
        <v>0</v>
      </c>
    </row>
    <row r="487" spans="2:15" x14ac:dyDescent="0.25">
      <c r="B487" s="79">
        <v>10361</v>
      </c>
      <c r="C487" s="135">
        <v>0</v>
      </c>
      <c r="D487" s="158">
        <v>0</v>
      </c>
      <c r="E487" s="54">
        <v>0</v>
      </c>
      <c r="F487" s="54">
        <v>0</v>
      </c>
      <c r="G487" s="54">
        <v>0</v>
      </c>
      <c r="H487" s="54">
        <v>0</v>
      </c>
      <c r="I487" s="54">
        <v>0</v>
      </c>
      <c r="J487" s="54">
        <v>0</v>
      </c>
      <c r="K487" s="54">
        <v>11</v>
      </c>
      <c r="L487" s="135">
        <v>0</v>
      </c>
      <c r="M487" s="54">
        <v>0</v>
      </c>
      <c r="N487" s="158">
        <v>0</v>
      </c>
      <c r="O487" s="40">
        <v>11</v>
      </c>
    </row>
    <row r="488" spans="2:15" x14ac:dyDescent="0.25">
      <c r="B488" s="79">
        <v>10709</v>
      </c>
      <c r="C488" s="135">
        <v>0</v>
      </c>
      <c r="D488" s="158">
        <v>0</v>
      </c>
      <c r="E488" s="54">
        <v>0</v>
      </c>
      <c r="F488" s="54">
        <v>0</v>
      </c>
      <c r="G488" s="54">
        <v>0</v>
      </c>
      <c r="H488" s="54">
        <v>0</v>
      </c>
      <c r="I488" s="54">
        <v>2</v>
      </c>
      <c r="J488" s="54">
        <v>3</v>
      </c>
      <c r="K488" s="54">
        <v>3</v>
      </c>
      <c r="L488" s="135">
        <v>1</v>
      </c>
      <c r="M488" s="54">
        <v>0</v>
      </c>
      <c r="N488" s="158">
        <v>0</v>
      </c>
      <c r="O488" s="40">
        <v>9</v>
      </c>
    </row>
    <row r="489" spans="2:15" x14ac:dyDescent="0.25">
      <c r="B489" s="79">
        <v>10710</v>
      </c>
      <c r="C489" s="135">
        <v>0</v>
      </c>
      <c r="D489" s="158">
        <v>0</v>
      </c>
      <c r="E489" s="54">
        <v>0</v>
      </c>
      <c r="F489" s="54">
        <v>0</v>
      </c>
      <c r="G489" s="54">
        <v>0</v>
      </c>
      <c r="H489" s="54">
        <v>0</v>
      </c>
      <c r="I489" s="54">
        <v>3</v>
      </c>
      <c r="J489" s="54">
        <v>0</v>
      </c>
      <c r="K489" s="54">
        <v>2</v>
      </c>
      <c r="L489" s="135">
        <v>0</v>
      </c>
      <c r="M489" s="54">
        <v>0</v>
      </c>
      <c r="N489" s="158">
        <v>0</v>
      </c>
      <c r="O489" s="40">
        <v>5</v>
      </c>
    </row>
    <row r="490" spans="2:15" x14ac:dyDescent="0.25">
      <c r="B490" s="79">
        <v>10711</v>
      </c>
      <c r="C490" s="135">
        <v>0</v>
      </c>
      <c r="D490" s="158">
        <v>0</v>
      </c>
      <c r="E490" s="54">
        <v>0</v>
      </c>
      <c r="F490" s="54">
        <v>0</v>
      </c>
      <c r="G490" s="54">
        <v>0</v>
      </c>
      <c r="H490" s="54">
        <v>0</v>
      </c>
      <c r="I490" s="54">
        <v>2</v>
      </c>
      <c r="J490" s="54">
        <v>3</v>
      </c>
      <c r="K490" s="54">
        <v>0</v>
      </c>
      <c r="L490" s="135">
        <v>4</v>
      </c>
      <c r="M490" s="54">
        <v>0</v>
      </c>
      <c r="N490" s="158">
        <v>0</v>
      </c>
      <c r="O490" s="40">
        <v>9</v>
      </c>
    </row>
    <row r="491" spans="2:15" x14ac:dyDescent="0.25">
      <c r="B491" s="79">
        <v>10712</v>
      </c>
      <c r="C491" s="135">
        <v>0</v>
      </c>
      <c r="D491" s="158">
        <v>0</v>
      </c>
      <c r="E491" s="54">
        <v>0</v>
      </c>
      <c r="F491" s="54">
        <v>0</v>
      </c>
      <c r="G491" s="54">
        <v>0</v>
      </c>
      <c r="H491" s="54">
        <v>0</v>
      </c>
      <c r="I491" s="54">
        <v>2</v>
      </c>
      <c r="J491" s="54">
        <v>0</v>
      </c>
      <c r="K491" s="54">
        <v>1</v>
      </c>
      <c r="L491" s="135">
        <v>1</v>
      </c>
      <c r="M491" s="54">
        <v>0</v>
      </c>
      <c r="N491" s="158">
        <v>0</v>
      </c>
      <c r="O491" s="40">
        <v>4</v>
      </c>
    </row>
    <row r="492" spans="2:15" x14ac:dyDescent="0.25">
      <c r="B492" s="79">
        <v>10713</v>
      </c>
      <c r="C492" s="135">
        <v>0</v>
      </c>
      <c r="D492" s="158">
        <v>0</v>
      </c>
      <c r="E492" s="54">
        <v>0</v>
      </c>
      <c r="F492" s="54">
        <v>0</v>
      </c>
      <c r="G492" s="54">
        <v>0</v>
      </c>
      <c r="H492" s="54">
        <v>0</v>
      </c>
      <c r="I492" s="54">
        <v>200</v>
      </c>
      <c r="J492" s="54">
        <v>1000</v>
      </c>
      <c r="K492" s="54">
        <v>0</v>
      </c>
      <c r="L492" s="135">
        <v>0</v>
      </c>
      <c r="M492" s="54">
        <v>0</v>
      </c>
      <c r="N492" s="158">
        <v>0</v>
      </c>
      <c r="O492" s="40">
        <v>1200</v>
      </c>
    </row>
    <row r="493" spans="2:15" x14ac:dyDescent="0.25">
      <c r="B493" s="79">
        <v>10742</v>
      </c>
      <c r="C493" s="135">
        <v>0</v>
      </c>
      <c r="D493" s="158">
        <v>0</v>
      </c>
      <c r="E493" s="54">
        <v>0</v>
      </c>
      <c r="F493" s="54">
        <v>0</v>
      </c>
      <c r="G493" s="54">
        <v>0</v>
      </c>
      <c r="H493" s="54">
        <v>0</v>
      </c>
      <c r="I493" s="54">
        <v>0</v>
      </c>
      <c r="J493" s="54">
        <v>0</v>
      </c>
      <c r="K493" s="54">
        <v>0</v>
      </c>
      <c r="L493" s="135">
        <v>0</v>
      </c>
      <c r="M493" s="54">
        <v>0</v>
      </c>
      <c r="N493" s="158">
        <v>0</v>
      </c>
      <c r="O493" s="40">
        <v>0</v>
      </c>
    </row>
    <row r="494" spans="2:15" x14ac:dyDescent="0.25">
      <c r="B494" s="79">
        <v>10760</v>
      </c>
      <c r="C494" s="135">
        <v>0</v>
      </c>
      <c r="D494" s="158">
        <v>0</v>
      </c>
      <c r="E494" s="54">
        <v>0</v>
      </c>
      <c r="F494" s="54">
        <v>0</v>
      </c>
      <c r="G494" s="54">
        <v>0</v>
      </c>
      <c r="H494" s="54">
        <v>0</v>
      </c>
      <c r="I494" s="54">
        <v>0</v>
      </c>
      <c r="J494" s="54">
        <v>3</v>
      </c>
      <c r="K494" s="54">
        <v>0</v>
      </c>
      <c r="L494" s="135">
        <v>0</v>
      </c>
      <c r="M494" s="54">
        <v>0</v>
      </c>
      <c r="N494" s="158">
        <v>0</v>
      </c>
      <c r="O494" s="40">
        <v>3</v>
      </c>
    </row>
    <row r="495" spans="2:15" x14ac:dyDescent="0.25">
      <c r="B495" s="79">
        <v>10838</v>
      </c>
      <c r="C495" s="135">
        <v>0</v>
      </c>
      <c r="D495" s="158">
        <v>0</v>
      </c>
      <c r="E495" s="54">
        <v>0</v>
      </c>
      <c r="F495" s="54">
        <v>0</v>
      </c>
      <c r="G495" s="54">
        <v>0</v>
      </c>
      <c r="H495" s="54">
        <v>0</v>
      </c>
      <c r="I495" s="54">
        <v>0</v>
      </c>
      <c r="J495" s="54">
        <v>1</v>
      </c>
      <c r="K495" s="54">
        <v>0</v>
      </c>
      <c r="L495" s="135">
        <v>2</v>
      </c>
      <c r="M495" s="54">
        <v>0</v>
      </c>
      <c r="N495" s="158">
        <v>0</v>
      </c>
      <c r="O495" s="40">
        <v>3</v>
      </c>
    </row>
    <row r="496" spans="2:15" x14ac:dyDescent="0.25">
      <c r="B496" s="79">
        <v>10839</v>
      </c>
      <c r="C496" s="135">
        <v>0</v>
      </c>
      <c r="D496" s="158">
        <v>0</v>
      </c>
      <c r="E496" s="54">
        <v>0</v>
      </c>
      <c r="F496" s="54">
        <v>0</v>
      </c>
      <c r="G496" s="54">
        <v>0</v>
      </c>
      <c r="H496" s="54">
        <v>0</v>
      </c>
      <c r="I496" s="54">
        <v>0</v>
      </c>
      <c r="J496" s="54">
        <v>5</v>
      </c>
      <c r="K496" s="54">
        <v>0</v>
      </c>
      <c r="L496" s="135">
        <v>0</v>
      </c>
      <c r="M496" s="54">
        <v>0</v>
      </c>
      <c r="N496" s="158">
        <v>0</v>
      </c>
      <c r="O496" s="40">
        <v>5</v>
      </c>
    </row>
    <row r="497" spans="2:15" x14ac:dyDescent="0.25">
      <c r="B497" s="79">
        <v>10840</v>
      </c>
      <c r="C497" s="135">
        <v>0</v>
      </c>
      <c r="D497" s="158">
        <v>0</v>
      </c>
      <c r="E497" s="54">
        <v>0</v>
      </c>
      <c r="F497" s="54">
        <v>0</v>
      </c>
      <c r="G497" s="54">
        <v>0</v>
      </c>
      <c r="H497" s="54">
        <v>0</v>
      </c>
      <c r="I497" s="54">
        <v>0</v>
      </c>
      <c r="J497" s="54">
        <v>5</v>
      </c>
      <c r="K497" s="54">
        <v>0</v>
      </c>
      <c r="L497" s="135">
        <v>0</v>
      </c>
      <c r="M497" s="54">
        <v>0</v>
      </c>
      <c r="N497" s="158">
        <v>0</v>
      </c>
      <c r="O497" s="40">
        <v>5</v>
      </c>
    </row>
    <row r="498" spans="2:15" x14ac:dyDescent="0.25">
      <c r="B498" s="79">
        <v>10873</v>
      </c>
      <c r="C498" s="135">
        <v>0</v>
      </c>
      <c r="D498" s="158">
        <v>0</v>
      </c>
      <c r="E498" s="54">
        <v>0</v>
      </c>
      <c r="F498" s="54">
        <v>0</v>
      </c>
      <c r="G498" s="54">
        <v>0</v>
      </c>
      <c r="H498" s="54">
        <v>0</v>
      </c>
      <c r="I498" s="54">
        <v>0</v>
      </c>
      <c r="J498" s="54">
        <v>0</v>
      </c>
      <c r="K498" s="54">
        <v>0</v>
      </c>
      <c r="L498" s="135">
        <v>0</v>
      </c>
      <c r="M498" s="54">
        <v>0</v>
      </c>
      <c r="N498" s="158">
        <v>0</v>
      </c>
      <c r="O498" s="40">
        <v>0</v>
      </c>
    </row>
    <row r="499" spans="2:15" x14ac:dyDescent="0.25">
      <c r="B499" s="79">
        <v>10874</v>
      </c>
      <c r="C499" s="135">
        <v>0</v>
      </c>
      <c r="D499" s="158">
        <v>0</v>
      </c>
      <c r="E499" s="54">
        <v>0</v>
      </c>
      <c r="F499" s="54">
        <v>0</v>
      </c>
      <c r="G499" s="54">
        <v>0</v>
      </c>
      <c r="H499" s="54">
        <v>0</v>
      </c>
      <c r="I499" s="54">
        <v>0</v>
      </c>
      <c r="J499" s="54">
        <v>0</v>
      </c>
      <c r="K499" s="54">
        <v>0</v>
      </c>
      <c r="L499" s="135">
        <v>0</v>
      </c>
      <c r="M499" s="54">
        <v>0</v>
      </c>
      <c r="N499" s="158">
        <v>0</v>
      </c>
      <c r="O499" s="40">
        <v>0</v>
      </c>
    </row>
    <row r="500" spans="2:15" x14ac:dyDescent="0.25">
      <c r="B500" s="79">
        <v>10995</v>
      </c>
      <c r="C500" s="135">
        <v>0</v>
      </c>
      <c r="D500" s="158">
        <v>0</v>
      </c>
      <c r="E500" s="54">
        <v>0</v>
      </c>
      <c r="F500" s="54">
        <v>0</v>
      </c>
      <c r="G500" s="54">
        <v>0</v>
      </c>
      <c r="H500" s="54">
        <v>0</v>
      </c>
      <c r="I500" s="54">
        <v>0</v>
      </c>
      <c r="J500" s="54">
        <v>0</v>
      </c>
      <c r="K500" s="54">
        <v>0</v>
      </c>
      <c r="L500" s="135">
        <v>0</v>
      </c>
      <c r="M500" s="54">
        <v>0</v>
      </c>
      <c r="N500" s="158">
        <v>0</v>
      </c>
      <c r="O500" s="40">
        <v>0</v>
      </c>
    </row>
    <row r="501" spans="2:15" x14ac:dyDescent="0.25">
      <c r="B501" s="79">
        <v>10996</v>
      </c>
      <c r="C501" s="135">
        <v>0</v>
      </c>
      <c r="D501" s="158">
        <v>0</v>
      </c>
      <c r="E501" s="54">
        <v>0</v>
      </c>
      <c r="F501" s="54">
        <v>0</v>
      </c>
      <c r="G501" s="54">
        <v>0</v>
      </c>
      <c r="H501" s="54">
        <v>0</v>
      </c>
      <c r="I501" s="54">
        <v>0</v>
      </c>
      <c r="J501" s="54">
        <v>0</v>
      </c>
      <c r="K501" s="54">
        <v>0</v>
      </c>
      <c r="L501" s="135">
        <v>0</v>
      </c>
      <c r="M501" s="54">
        <v>0</v>
      </c>
      <c r="N501" s="158">
        <v>0</v>
      </c>
      <c r="O501" s="40">
        <v>0</v>
      </c>
    </row>
    <row r="502" spans="2:15" x14ac:dyDescent="0.25">
      <c r="B502" s="79" t="s">
        <v>7</v>
      </c>
      <c r="C502" s="135">
        <v>0</v>
      </c>
      <c r="D502" s="158">
        <v>0</v>
      </c>
      <c r="E502" s="54">
        <v>0</v>
      </c>
      <c r="F502" s="54">
        <v>1</v>
      </c>
      <c r="G502" s="54">
        <v>0</v>
      </c>
      <c r="H502" s="54">
        <v>0</v>
      </c>
      <c r="I502" s="54">
        <v>1</v>
      </c>
      <c r="J502" s="54">
        <v>1</v>
      </c>
      <c r="K502" s="54">
        <v>0</v>
      </c>
      <c r="L502" s="135">
        <v>0</v>
      </c>
      <c r="M502" s="54">
        <v>0</v>
      </c>
      <c r="N502" s="158">
        <v>0</v>
      </c>
      <c r="O502" s="40">
        <v>3</v>
      </c>
    </row>
    <row r="503" spans="2:15" x14ac:dyDescent="0.25">
      <c r="B503" s="79" t="s">
        <v>15</v>
      </c>
      <c r="C503" s="135">
        <v>0</v>
      </c>
      <c r="D503" s="158">
        <v>0</v>
      </c>
      <c r="E503" s="54">
        <v>1</v>
      </c>
      <c r="F503" s="54">
        <v>0</v>
      </c>
      <c r="G503" s="54">
        <v>0</v>
      </c>
      <c r="H503" s="54">
        <v>0</v>
      </c>
      <c r="I503" s="54">
        <v>0</v>
      </c>
      <c r="J503" s="54">
        <v>0</v>
      </c>
      <c r="K503" s="54">
        <v>0</v>
      </c>
      <c r="L503" s="135">
        <v>0</v>
      </c>
      <c r="M503" s="54">
        <v>0</v>
      </c>
      <c r="N503" s="158">
        <v>0</v>
      </c>
      <c r="O503" s="40">
        <v>1</v>
      </c>
    </row>
    <row r="504" spans="2:15" x14ac:dyDescent="0.25">
      <c r="B504" s="79" t="s">
        <v>388</v>
      </c>
      <c r="C504" s="135">
        <v>0</v>
      </c>
      <c r="D504" s="158">
        <v>0</v>
      </c>
      <c r="E504" s="54">
        <v>0</v>
      </c>
      <c r="F504" s="54">
        <v>1</v>
      </c>
      <c r="G504" s="54">
        <v>0</v>
      </c>
      <c r="H504" s="54">
        <v>0</v>
      </c>
      <c r="I504" s="54">
        <v>0</v>
      </c>
      <c r="J504" s="54">
        <v>1</v>
      </c>
      <c r="K504" s="54">
        <v>0</v>
      </c>
      <c r="L504" s="135">
        <v>0</v>
      </c>
      <c r="M504" s="54">
        <v>0</v>
      </c>
      <c r="N504" s="158">
        <v>0</v>
      </c>
      <c r="O504" s="40">
        <v>2</v>
      </c>
    </row>
    <row r="505" spans="2:15" x14ac:dyDescent="0.25">
      <c r="B505" s="79" t="s">
        <v>397</v>
      </c>
      <c r="C505" s="135">
        <v>0</v>
      </c>
      <c r="D505" s="158">
        <v>0</v>
      </c>
      <c r="E505" s="54">
        <v>0</v>
      </c>
      <c r="F505" s="54">
        <v>0</v>
      </c>
      <c r="G505" s="54">
        <v>1</v>
      </c>
      <c r="H505" s="54">
        <v>1</v>
      </c>
      <c r="I505" s="54">
        <v>0</v>
      </c>
      <c r="J505" s="54">
        <v>0</v>
      </c>
      <c r="K505" s="54">
        <v>0</v>
      </c>
      <c r="L505" s="135">
        <v>0</v>
      </c>
      <c r="M505" s="54">
        <v>0</v>
      </c>
      <c r="N505" s="158">
        <v>0</v>
      </c>
      <c r="O505" s="40">
        <v>2</v>
      </c>
    </row>
    <row r="506" spans="2:15" x14ac:dyDescent="0.25">
      <c r="B506" s="79" t="s">
        <v>579</v>
      </c>
      <c r="C506" s="135">
        <v>0</v>
      </c>
      <c r="D506" s="158">
        <v>0</v>
      </c>
      <c r="E506" s="54">
        <v>0</v>
      </c>
      <c r="F506" s="54">
        <v>0</v>
      </c>
      <c r="G506" s="54">
        <v>0</v>
      </c>
      <c r="H506" s="54">
        <v>0</v>
      </c>
      <c r="I506" s="54">
        <v>0</v>
      </c>
      <c r="J506" s="54">
        <v>0</v>
      </c>
      <c r="K506" s="54">
        <v>1</v>
      </c>
      <c r="L506" s="135">
        <v>1</v>
      </c>
      <c r="M506" s="54">
        <v>0</v>
      </c>
      <c r="N506" s="158">
        <v>0</v>
      </c>
      <c r="O506" s="40">
        <v>2</v>
      </c>
    </row>
    <row r="507" spans="2:15" x14ac:dyDescent="0.25">
      <c r="B507" s="79" t="s">
        <v>357</v>
      </c>
      <c r="C507" s="135">
        <v>0</v>
      </c>
      <c r="D507" s="158">
        <v>0</v>
      </c>
      <c r="E507" s="54">
        <v>0</v>
      </c>
      <c r="F507" s="54">
        <v>2</v>
      </c>
      <c r="G507" s="54">
        <v>0</v>
      </c>
      <c r="H507" s="54">
        <v>0</v>
      </c>
      <c r="I507" s="54">
        <v>0</v>
      </c>
      <c r="J507" s="54">
        <v>0</v>
      </c>
      <c r="K507" s="54">
        <v>0</v>
      </c>
      <c r="L507" s="135">
        <v>0</v>
      </c>
      <c r="M507" s="54">
        <v>0</v>
      </c>
      <c r="N507" s="158">
        <v>0</v>
      </c>
      <c r="O507" s="40">
        <v>2</v>
      </c>
    </row>
    <row r="508" spans="2:15" x14ac:dyDescent="0.25">
      <c r="B508" s="79" t="s">
        <v>364</v>
      </c>
      <c r="C508" s="135">
        <v>0</v>
      </c>
      <c r="D508" s="158">
        <v>0</v>
      </c>
      <c r="E508" s="54">
        <v>0</v>
      </c>
      <c r="F508" s="54">
        <v>1</v>
      </c>
      <c r="G508" s="54">
        <v>0</v>
      </c>
      <c r="H508" s="54">
        <v>0</v>
      </c>
      <c r="I508" s="54">
        <v>0</v>
      </c>
      <c r="J508" s="54">
        <v>0</v>
      </c>
      <c r="K508" s="54">
        <v>0</v>
      </c>
      <c r="L508" s="135">
        <v>0</v>
      </c>
      <c r="M508" s="54">
        <v>0</v>
      </c>
      <c r="N508" s="158">
        <v>0</v>
      </c>
      <c r="O508" s="40">
        <v>1</v>
      </c>
    </row>
    <row r="509" spans="2:15" x14ac:dyDescent="0.25">
      <c r="B509" s="79" t="s">
        <v>314</v>
      </c>
      <c r="C509" s="135">
        <v>0</v>
      </c>
      <c r="D509" s="158">
        <v>0</v>
      </c>
      <c r="E509" s="54">
        <v>0</v>
      </c>
      <c r="F509" s="54">
        <v>1</v>
      </c>
      <c r="G509" s="54">
        <v>1</v>
      </c>
      <c r="H509" s="54">
        <v>0</v>
      </c>
      <c r="I509" s="54">
        <v>1</v>
      </c>
      <c r="J509" s="54">
        <v>1</v>
      </c>
      <c r="K509" s="54">
        <v>1</v>
      </c>
      <c r="L509" s="135">
        <v>0</v>
      </c>
      <c r="M509" s="54">
        <v>0</v>
      </c>
      <c r="N509" s="158">
        <v>0</v>
      </c>
      <c r="O509" s="40">
        <v>5</v>
      </c>
    </row>
    <row r="510" spans="2:15" x14ac:dyDescent="0.25">
      <c r="B510" s="79" t="s">
        <v>165</v>
      </c>
      <c r="C510" s="135">
        <v>0</v>
      </c>
      <c r="D510" s="158">
        <v>0</v>
      </c>
      <c r="E510" s="54">
        <v>1</v>
      </c>
      <c r="F510" s="54">
        <v>1</v>
      </c>
      <c r="G510" s="54">
        <v>0</v>
      </c>
      <c r="H510" s="54">
        <v>1</v>
      </c>
      <c r="I510" s="54">
        <v>1</v>
      </c>
      <c r="J510" s="54">
        <v>3</v>
      </c>
      <c r="K510" s="54">
        <v>0</v>
      </c>
      <c r="L510" s="135">
        <v>1</v>
      </c>
      <c r="M510" s="54">
        <v>0</v>
      </c>
      <c r="N510" s="158">
        <v>0</v>
      </c>
      <c r="O510" s="40">
        <v>8</v>
      </c>
    </row>
    <row r="511" spans="2:15" x14ac:dyDescent="0.25">
      <c r="B511" s="79" t="s">
        <v>302</v>
      </c>
      <c r="C511" s="135">
        <v>0</v>
      </c>
      <c r="D511" s="158">
        <v>0</v>
      </c>
      <c r="E511" s="54">
        <v>0</v>
      </c>
      <c r="F511" s="54">
        <v>1</v>
      </c>
      <c r="G511" s="54">
        <v>0</v>
      </c>
      <c r="H511" s="54">
        <v>0</v>
      </c>
      <c r="I511" s="54">
        <v>1</v>
      </c>
      <c r="J511" s="54">
        <v>2</v>
      </c>
      <c r="K511" s="54">
        <v>0</v>
      </c>
      <c r="L511" s="135">
        <v>2</v>
      </c>
      <c r="M511" s="54">
        <v>0</v>
      </c>
      <c r="N511" s="158">
        <v>0</v>
      </c>
      <c r="O511" s="40">
        <v>6</v>
      </c>
    </row>
    <row r="512" spans="2:15" x14ac:dyDescent="0.25">
      <c r="B512" s="79" t="s">
        <v>361</v>
      </c>
      <c r="C512" s="135">
        <v>0</v>
      </c>
      <c r="D512" s="158">
        <v>0</v>
      </c>
      <c r="E512" s="54">
        <v>0</v>
      </c>
      <c r="F512" s="54">
        <v>0</v>
      </c>
      <c r="G512" s="54">
        <v>0</v>
      </c>
      <c r="H512" s="54">
        <v>1</v>
      </c>
      <c r="I512" s="54">
        <v>1</v>
      </c>
      <c r="J512" s="54">
        <v>2</v>
      </c>
      <c r="K512" s="54">
        <v>1</v>
      </c>
      <c r="L512" s="135">
        <v>2</v>
      </c>
      <c r="M512" s="54">
        <v>0</v>
      </c>
      <c r="N512" s="158">
        <v>0</v>
      </c>
      <c r="O512" s="40">
        <v>7</v>
      </c>
    </row>
    <row r="513" spans="2:15" x14ac:dyDescent="0.25">
      <c r="B513" s="79" t="s">
        <v>539</v>
      </c>
      <c r="C513" s="135">
        <v>0</v>
      </c>
      <c r="D513" s="158">
        <v>0</v>
      </c>
      <c r="E513" s="54">
        <v>0</v>
      </c>
      <c r="F513" s="54">
        <v>0</v>
      </c>
      <c r="G513" s="54">
        <v>0</v>
      </c>
      <c r="H513" s="54">
        <v>0</v>
      </c>
      <c r="I513" s="54">
        <v>0</v>
      </c>
      <c r="J513" s="54">
        <v>3</v>
      </c>
      <c r="K513" s="54">
        <v>0</v>
      </c>
      <c r="L513" s="135">
        <v>1</v>
      </c>
      <c r="M513" s="54">
        <v>0</v>
      </c>
      <c r="N513" s="158">
        <v>0</v>
      </c>
      <c r="O513" s="40">
        <v>4</v>
      </c>
    </row>
    <row r="514" spans="2:15" x14ac:dyDescent="0.25">
      <c r="B514" s="79" t="s">
        <v>369</v>
      </c>
      <c r="C514" s="135">
        <v>0</v>
      </c>
      <c r="D514" s="158">
        <v>0</v>
      </c>
      <c r="E514" s="54">
        <v>0</v>
      </c>
      <c r="F514" s="54">
        <v>0</v>
      </c>
      <c r="G514" s="54">
        <v>0</v>
      </c>
      <c r="H514" s="54">
        <v>0</v>
      </c>
      <c r="I514" s="54">
        <v>0</v>
      </c>
      <c r="J514" s="54">
        <v>1</v>
      </c>
      <c r="K514" s="54">
        <v>0</v>
      </c>
      <c r="L514" s="135">
        <v>0</v>
      </c>
      <c r="M514" s="54">
        <v>0</v>
      </c>
      <c r="N514" s="158">
        <v>0</v>
      </c>
      <c r="O514" s="40">
        <v>1</v>
      </c>
    </row>
    <row r="515" spans="2:15" x14ac:dyDescent="0.25">
      <c r="B515" s="79" t="s">
        <v>367</v>
      </c>
      <c r="C515" s="135">
        <v>0</v>
      </c>
      <c r="D515" s="158">
        <v>0</v>
      </c>
      <c r="E515" s="54">
        <v>0</v>
      </c>
      <c r="F515" s="54">
        <v>1</v>
      </c>
      <c r="G515" s="54">
        <v>1</v>
      </c>
      <c r="H515" s="54">
        <v>0</v>
      </c>
      <c r="I515" s="54">
        <v>0</v>
      </c>
      <c r="J515" s="54">
        <v>0</v>
      </c>
      <c r="K515" s="54">
        <v>0</v>
      </c>
      <c r="L515" s="135">
        <v>0</v>
      </c>
      <c r="M515" s="54">
        <v>0</v>
      </c>
      <c r="N515" s="158">
        <v>0</v>
      </c>
      <c r="O515" s="40">
        <v>2</v>
      </c>
    </row>
    <row r="516" spans="2:15" x14ac:dyDescent="0.25">
      <c r="B516" s="79" t="s">
        <v>570</v>
      </c>
      <c r="C516" s="135">
        <v>0</v>
      </c>
      <c r="D516" s="158">
        <v>0</v>
      </c>
      <c r="E516" s="54">
        <v>0</v>
      </c>
      <c r="F516" s="54">
        <v>0</v>
      </c>
      <c r="G516" s="54">
        <v>0</v>
      </c>
      <c r="H516" s="54">
        <v>0</v>
      </c>
      <c r="I516" s="54">
        <v>0</v>
      </c>
      <c r="J516" s="54">
        <v>0</v>
      </c>
      <c r="K516" s="54">
        <v>2</v>
      </c>
      <c r="L516" s="135">
        <v>1</v>
      </c>
      <c r="M516" s="54">
        <v>0</v>
      </c>
      <c r="N516" s="158">
        <v>0</v>
      </c>
      <c r="O516" s="40">
        <v>3</v>
      </c>
    </row>
    <row r="517" spans="2:15" x14ac:dyDescent="0.25">
      <c r="B517" s="79" t="s">
        <v>359</v>
      </c>
      <c r="C517" s="135">
        <v>0</v>
      </c>
      <c r="D517" s="158">
        <v>0</v>
      </c>
      <c r="E517" s="54">
        <v>0</v>
      </c>
      <c r="F517" s="54">
        <v>1</v>
      </c>
      <c r="G517" s="54">
        <v>2</v>
      </c>
      <c r="H517" s="54">
        <v>0</v>
      </c>
      <c r="I517" s="54">
        <v>0</v>
      </c>
      <c r="J517" s="54">
        <v>0</v>
      </c>
      <c r="K517" s="54">
        <v>2</v>
      </c>
      <c r="L517" s="135">
        <v>0</v>
      </c>
      <c r="M517" s="54">
        <v>0</v>
      </c>
      <c r="N517" s="158">
        <v>0</v>
      </c>
      <c r="O517" s="40">
        <v>5</v>
      </c>
    </row>
    <row r="518" spans="2:15" x14ac:dyDescent="0.25">
      <c r="B518" s="79" t="s">
        <v>308</v>
      </c>
      <c r="C518" s="135">
        <v>0</v>
      </c>
      <c r="D518" s="158">
        <v>0</v>
      </c>
      <c r="E518" s="54">
        <v>0</v>
      </c>
      <c r="F518" s="54">
        <v>3</v>
      </c>
      <c r="G518" s="54">
        <v>0</v>
      </c>
      <c r="H518" s="54">
        <v>2</v>
      </c>
      <c r="I518" s="54">
        <v>1</v>
      </c>
      <c r="J518" s="54">
        <v>2</v>
      </c>
      <c r="K518" s="54">
        <v>0</v>
      </c>
      <c r="L518" s="135">
        <v>0</v>
      </c>
      <c r="M518" s="54">
        <v>0</v>
      </c>
      <c r="N518" s="158">
        <v>0</v>
      </c>
      <c r="O518" s="40">
        <v>8</v>
      </c>
    </row>
    <row r="519" spans="2:15" x14ac:dyDescent="0.25">
      <c r="B519" s="79" t="s">
        <v>101</v>
      </c>
      <c r="C519" s="135">
        <v>0</v>
      </c>
      <c r="D519" s="158">
        <v>0</v>
      </c>
      <c r="E519" s="54">
        <v>2</v>
      </c>
      <c r="F519" s="54">
        <v>1</v>
      </c>
      <c r="G519" s="54">
        <v>3</v>
      </c>
      <c r="H519" s="54">
        <v>2</v>
      </c>
      <c r="I519" s="54">
        <v>4</v>
      </c>
      <c r="J519" s="54">
        <v>4</v>
      </c>
      <c r="K519" s="54">
        <v>2</v>
      </c>
      <c r="L519" s="135">
        <v>2</v>
      </c>
      <c r="M519" s="54">
        <v>0</v>
      </c>
      <c r="N519" s="158">
        <v>0</v>
      </c>
      <c r="O519" s="40">
        <v>20</v>
      </c>
    </row>
    <row r="520" spans="2:15" x14ac:dyDescent="0.25">
      <c r="B520" s="79" t="s">
        <v>172</v>
      </c>
      <c r="C520" s="135">
        <v>0</v>
      </c>
      <c r="D520" s="158">
        <v>0</v>
      </c>
      <c r="E520" s="54">
        <v>1</v>
      </c>
      <c r="F520" s="54">
        <v>2</v>
      </c>
      <c r="G520" s="54">
        <v>6</v>
      </c>
      <c r="H520" s="54">
        <v>2</v>
      </c>
      <c r="I520" s="54">
        <v>1</v>
      </c>
      <c r="J520" s="54">
        <v>1</v>
      </c>
      <c r="K520" s="54">
        <v>4</v>
      </c>
      <c r="L520" s="135">
        <v>0</v>
      </c>
      <c r="M520" s="54">
        <v>0</v>
      </c>
      <c r="N520" s="158">
        <v>0</v>
      </c>
      <c r="O520" s="40">
        <v>17</v>
      </c>
    </row>
    <row r="521" spans="2:15" x14ac:dyDescent="0.25">
      <c r="B521" s="79" t="s">
        <v>229</v>
      </c>
      <c r="C521" s="135">
        <v>0</v>
      </c>
      <c r="D521" s="158">
        <v>0</v>
      </c>
      <c r="E521" s="54">
        <v>0</v>
      </c>
      <c r="F521" s="54">
        <v>1</v>
      </c>
      <c r="G521" s="54">
        <v>0</v>
      </c>
      <c r="H521" s="54">
        <v>0</v>
      </c>
      <c r="I521" s="54">
        <v>1</v>
      </c>
      <c r="J521" s="54">
        <v>1</v>
      </c>
      <c r="K521" s="54">
        <v>1</v>
      </c>
      <c r="L521" s="135">
        <v>1</v>
      </c>
      <c r="M521" s="54">
        <v>0</v>
      </c>
      <c r="N521" s="158">
        <v>0</v>
      </c>
      <c r="O521" s="40">
        <v>5</v>
      </c>
    </row>
    <row r="522" spans="2:15" x14ac:dyDescent="0.25">
      <c r="B522" s="79" t="s">
        <v>244</v>
      </c>
      <c r="C522" s="135">
        <v>0</v>
      </c>
      <c r="D522" s="158">
        <v>0</v>
      </c>
      <c r="E522" s="54">
        <v>0</v>
      </c>
      <c r="F522" s="54">
        <v>2</v>
      </c>
      <c r="G522" s="54">
        <v>1</v>
      </c>
      <c r="H522" s="54">
        <v>1</v>
      </c>
      <c r="I522" s="54">
        <v>0</v>
      </c>
      <c r="J522" s="54">
        <v>1</v>
      </c>
      <c r="K522" s="54">
        <v>2</v>
      </c>
      <c r="L522" s="135">
        <v>0</v>
      </c>
      <c r="M522" s="54">
        <v>0</v>
      </c>
      <c r="N522" s="158">
        <v>0</v>
      </c>
      <c r="O522" s="40">
        <v>7</v>
      </c>
    </row>
    <row r="523" spans="2:15" x14ac:dyDescent="0.25">
      <c r="B523" s="79" t="s">
        <v>412</v>
      </c>
      <c r="C523" s="135">
        <v>0</v>
      </c>
      <c r="D523" s="158">
        <v>0</v>
      </c>
      <c r="E523" s="54">
        <v>0</v>
      </c>
      <c r="F523" s="54">
        <v>0</v>
      </c>
      <c r="G523" s="54">
        <v>1</v>
      </c>
      <c r="H523" s="54">
        <v>0</v>
      </c>
      <c r="I523" s="54">
        <v>0</v>
      </c>
      <c r="J523" s="54">
        <v>1</v>
      </c>
      <c r="K523" s="54">
        <v>0</v>
      </c>
      <c r="L523" s="135">
        <v>2</v>
      </c>
      <c r="M523" s="54">
        <v>0</v>
      </c>
      <c r="N523" s="158">
        <v>0</v>
      </c>
      <c r="O523" s="40">
        <v>4</v>
      </c>
    </row>
    <row r="524" spans="2:15" x14ac:dyDescent="0.25">
      <c r="B524" s="79" t="s">
        <v>549</v>
      </c>
      <c r="C524" s="135">
        <v>0</v>
      </c>
      <c r="D524" s="158">
        <v>0</v>
      </c>
      <c r="E524" s="54">
        <v>0</v>
      </c>
      <c r="F524" s="54">
        <v>0</v>
      </c>
      <c r="G524" s="54">
        <v>0</v>
      </c>
      <c r="H524" s="54">
        <v>0</v>
      </c>
      <c r="I524" s="54">
        <v>0</v>
      </c>
      <c r="J524" s="54">
        <v>2</v>
      </c>
      <c r="K524" s="54">
        <v>0</v>
      </c>
      <c r="L524" s="135">
        <v>0</v>
      </c>
      <c r="M524" s="54">
        <v>0</v>
      </c>
      <c r="N524" s="158">
        <v>0</v>
      </c>
      <c r="O524" s="40">
        <v>2</v>
      </c>
    </row>
    <row r="525" spans="2:15" x14ac:dyDescent="0.25">
      <c r="B525" s="79" t="s">
        <v>535</v>
      </c>
      <c r="C525" s="135">
        <v>0</v>
      </c>
      <c r="D525" s="158">
        <v>0</v>
      </c>
      <c r="E525" s="54">
        <v>0</v>
      </c>
      <c r="F525" s="54">
        <v>0</v>
      </c>
      <c r="G525" s="54">
        <v>0</v>
      </c>
      <c r="H525" s="54">
        <v>0</v>
      </c>
      <c r="I525" s="54">
        <v>1</v>
      </c>
      <c r="J525" s="54">
        <v>1</v>
      </c>
      <c r="K525" s="54">
        <v>4</v>
      </c>
      <c r="L525" s="135">
        <v>0</v>
      </c>
      <c r="M525" s="54">
        <v>0</v>
      </c>
      <c r="N525" s="158">
        <v>0</v>
      </c>
      <c r="O525" s="40">
        <v>6</v>
      </c>
    </row>
    <row r="526" spans="2:15" x14ac:dyDescent="0.25">
      <c r="B526" s="79" t="s">
        <v>97</v>
      </c>
      <c r="C526" s="135">
        <v>0</v>
      </c>
      <c r="D526" s="158">
        <v>0</v>
      </c>
      <c r="E526" s="54">
        <v>1</v>
      </c>
      <c r="F526" s="54">
        <v>0</v>
      </c>
      <c r="G526" s="54">
        <v>5</v>
      </c>
      <c r="H526" s="54">
        <v>2</v>
      </c>
      <c r="I526" s="54">
        <v>0</v>
      </c>
      <c r="J526" s="54">
        <v>5</v>
      </c>
      <c r="K526" s="54">
        <v>2</v>
      </c>
      <c r="L526" s="135">
        <v>1</v>
      </c>
      <c r="M526" s="54">
        <v>0</v>
      </c>
      <c r="N526" s="158">
        <v>0</v>
      </c>
      <c r="O526" s="40">
        <v>16</v>
      </c>
    </row>
    <row r="527" spans="2:15" x14ac:dyDescent="0.25">
      <c r="B527" s="79" t="s">
        <v>179</v>
      </c>
      <c r="C527" s="135">
        <v>0</v>
      </c>
      <c r="D527" s="158">
        <v>0</v>
      </c>
      <c r="E527" s="54">
        <v>1</v>
      </c>
      <c r="F527" s="54">
        <v>5</v>
      </c>
      <c r="G527" s="54">
        <v>2</v>
      </c>
      <c r="H527" s="54">
        <v>2</v>
      </c>
      <c r="I527" s="54">
        <v>2</v>
      </c>
      <c r="J527" s="54">
        <v>7</v>
      </c>
      <c r="K527" s="54">
        <v>5</v>
      </c>
      <c r="L527" s="135">
        <v>8</v>
      </c>
      <c r="M527" s="54">
        <v>0</v>
      </c>
      <c r="N527" s="158">
        <v>0</v>
      </c>
      <c r="O527" s="40">
        <v>32</v>
      </c>
    </row>
    <row r="528" spans="2:15" x14ac:dyDescent="0.25">
      <c r="B528" s="79" t="s">
        <v>109</v>
      </c>
      <c r="C528" s="135">
        <v>0</v>
      </c>
      <c r="D528" s="158">
        <v>0</v>
      </c>
      <c r="E528" s="54">
        <v>1</v>
      </c>
      <c r="F528" s="54">
        <v>1</v>
      </c>
      <c r="G528" s="54">
        <v>1</v>
      </c>
      <c r="H528" s="54">
        <v>7</v>
      </c>
      <c r="I528" s="54">
        <v>3</v>
      </c>
      <c r="J528" s="54">
        <v>3</v>
      </c>
      <c r="K528" s="54">
        <v>5</v>
      </c>
      <c r="L528" s="135">
        <v>6</v>
      </c>
      <c r="M528" s="54">
        <v>0</v>
      </c>
      <c r="N528" s="158">
        <v>0</v>
      </c>
      <c r="O528" s="40">
        <v>27</v>
      </c>
    </row>
    <row r="529" spans="2:15" x14ac:dyDescent="0.25">
      <c r="B529" s="79" t="s">
        <v>227</v>
      </c>
      <c r="C529" s="135">
        <v>0</v>
      </c>
      <c r="D529" s="158">
        <v>0</v>
      </c>
      <c r="E529" s="54">
        <v>0</v>
      </c>
      <c r="F529" s="54">
        <v>2</v>
      </c>
      <c r="G529" s="54">
        <v>2</v>
      </c>
      <c r="H529" s="54">
        <v>2</v>
      </c>
      <c r="I529" s="54">
        <v>3</v>
      </c>
      <c r="J529" s="54">
        <v>6</v>
      </c>
      <c r="K529" s="54">
        <v>4</v>
      </c>
      <c r="L529" s="135">
        <v>2</v>
      </c>
      <c r="M529" s="54">
        <v>0</v>
      </c>
      <c r="N529" s="158">
        <v>0</v>
      </c>
      <c r="O529" s="40">
        <v>21</v>
      </c>
    </row>
    <row r="530" spans="2:15" x14ac:dyDescent="0.25">
      <c r="B530" s="79" t="s">
        <v>453</v>
      </c>
      <c r="C530" s="135">
        <v>0</v>
      </c>
      <c r="D530" s="158">
        <v>0</v>
      </c>
      <c r="E530" s="54">
        <v>0</v>
      </c>
      <c r="F530" s="54">
        <v>0</v>
      </c>
      <c r="G530" s="54">
        <v>1</v>
      </c>
      <c r="H530" s="54">
        <v>3</v>
      </c>
      <c r="I530" s="54">
        <v>2</v>
      </c>
      <c r="J530" s="54">
        <v>2</v>
      </c>
      <c r="K530" s="54">
        <v>2</v>
      </c>
      <c r="L530" s="135">
        <v>2</v>
      </c>
      <c r="M530" s="54">
        <v>0</v>
      </c>
      <c r="N530" s="158">
        <v>0</v>
      </c>
      <c r="O530" s="40">
        <v>12</v>
      </c>
    </row>
    <row r="531" spans="2:15" x14ac:dyDescent="0.25">
      <c r="B531" s="79" t="s">
        <v>163</v>
      </c>
      <c r="C531" s="135">
        <v>0</v>
      </c>
      <c r="D531" s="158">
        <v>0</v>
      </c>
      <c r="E531" s="54">
        <v>1</v>
      </c>
      <c r="F531" s="54">
        <v>0</v>
      </c>
      <c r="G531" s="54">
        <v>0</v>
      </c>
      <c r="H531" s="54">
        <v>2</v>
      </c>
      <c r="I531" s="54">
        <v>0</v>
      </c>
      <c r="J531" s="54">
        <v>2</v>
      </c>
      <c r="K531" s="54">
        <v>1</v>
      </c>
      <c r="L531" s="135">
        <v>0</v>
      </c>
      <c r="M531" s="54">
        <v>0</v>
      </c>
      <c r="N531" s="158">
        <v>0</v>
      </c>
      <c r="O531" s="40">
        <v>6</v>
      </c>
    </row>
    <row r="532" spans="2:15" x14ac:dyDescent="0.25">
      <c r="B532" s="79" t="s">
        <v>448</v>
      </c>
      <c r="C532" s="135">
        <v>0</v>
      </c>
      <c r="D532" s="158">
        <v>0</v>
      </c>
      <c r="E532" s="54">
        <v>0</v>
      </c>
      <c r="F532" s="54">
        <v>0</v>
      </c>
      <c r="G532" s="54">
        <v>1</v>
      </c>
      <c r="H532" s="54">
        <v>0</v>
      </c>
      <c r="I532" s="54">
        <v>0</v>
      </c>
      <c r="J532" s="54">
        <v>0</v>
      </c>
      <c r="K532" s="54">
        <v>1</v>
      </c>
      <c r="L532" s="135">
        <v>0</v>
      </c>
      <c r="M532" s="54">
        <v>0</v>
      </c>
      <c r="N532" s="158">
        <v>0</v>
      </c>
      <c r="O532" s="40">
        <v>2</v>
      </c>
    </row>
    <row r="533" spans="2:15" x14ac:dyDescent="0.25">
      <c r="B533" s="79" t="s">
        <v>552</v>
      </c>
      <c r="C533" s="135">
        <v>0</v>
      </c>
      <c r="D533" s="158">
        <v>0</v>
      </c>
      <c r="E533" s="54">
        <v>0</v>
      </c>
      <c r="F533" s="54">
        <v>0</v>
      </c>
      <c r="G533" s="54">
        <v>0</v>
      </c>
      <c r="H533" s="54">
        <v>0</v>
      </c>
      <c r="I533" s="54">
        <v>0</v>
      </c>
      <c r="J533" s="54">
        <v>1</v>
      </c>
      <c r="K533" s="54">
        <v>0</v>
      </c>
      <c r="L533" s="135">
        <v>1</v>
      </c>
      <c r="M533" s="54">
        <v>0</v>
      </c>
      <c r="N533" s="158">
        <v>0</v>
      </c>
      <c r="O533" s="40">
        <v>2</v>
      </c>
    </row>
    <row r="534" spans="2:15" x14ac:dyDescent="0.25">
      <c r="B534" s="79" t="s">
        <v>13</v>
      </c>
      <c r="C534" s="135">
        <v>0</v>
      </c>
      <c r="D534" s="158">
        <v>0</v>
      </c>
      <c r="E534" s="54">
        <v>0</v>
      </c>
      <c r="F534" s="54">
        <v>0</v>
      </c>
      <c r="G534" s="54">
        <v>0</v>
      </c>
      <c r="H534" s="54">
        <v>0</v>
      </c>
      <c r="I534" s="54">
        <v>2</v>
      </c>
      <c r="J534" s="54">
        <v>0</v>
      </c>
      <c r="K534" s="54">
        <v>1</v>
      </c>
      <c r="L534" s="135">
        <v>1</v>
      </c>
      <c r="M534" s="54">
        <v>0</v>
      </c>
      <c r="N534" s="158">
        <v>0</v>
      </c>
      <c r="O534" s="40">
        <v>4</v>
      </c>
    </row>
    <row r="535" spans="2:15" x14ac:dyDescent="0.25">
      <c r="B535" s="79" t="s">
        <v>17</v>
      </c>
      <c r="C535" s="135">
        <v>0</v>
      </c>
      <c r="D535" s="158">
        <v>0</v>
      </c>
      <c r="E535" s="54">
        <v>0</v>
      </c>
      <c r="F535" s="54">
        <v>0</v>
      </c>
      <c r="G535" s="54">
        <v>0</v>
      </c>
      <c r="H535" s="54">
        <v>0</v>
      </c>
      <c r="I535" s="54">
        <v>0</v>
      </c>
      <c r="J535" s="54">
        <v>1</v>
      </c>
      <c r="K535" s="54">
        <v>0</v>
      </c>
      <c r="L535" s="135">
        <v>0</v>
      </c>
      <c r="M535" s="54">
        <v>0</v>
      </c>
      <c r="N535" s="158">
        <v>0</v>
      </c>
      <c r="O535" s="40">
        <v>1</v>
      </c>
    </row>
    <row r="536" spans="2:15" x14ac:dyDescent="0.25">
      <c r="B536" s="79" t="s">
        <v>181</v>
      </c>
      <c r="C536" s="135">
        <v>0</v>
      </c>
      <c r="D536" s="158">
        <v>0</v>
      </c>
      <c r="E536" s="54">
        <v>0</v>
      </c>
      <c r="F536" s="54">
        <v>0</v>
      </c>
      <c r="G536" s="54">
        <v>0</v>
      </c>
      <c r="H536" s="54">
        <v>0</v>
      </c>
      <c r="I536" s="54">
        <v>1</v>
      </c>
      <c r="J536" s="54">
        <v>1</v>
      </c>
      <c r="K536" s="54">
        <v>0</v>
      </c>
      <c r="L536" s="135">
        <v>1</v>
      </c>
      <c r="M536" s="54">
        <v>0</v>
      </c>
      <c r="N536" s="158">
        <v>0</v>
      </c>
      <c r="O536" s="40">
        <v>3</v>
      </c>
    </row>
    <row r="537" spans="2:15" x14ac:dyDescent="0.25">
      <c r="B537" s="79" t="s">
        <v>386</v>
      </c>
      <c r="C537" s="135">
        <v>0</v>
      </c>
      <c r="D537" s="158">
        <v>0</v>
      </c>
      <c r="E537" s="54">
        <v>0</v>
      </c>
      <c r="F537" s="54">
        <v>1</v>
      </c>
      <c r="G537" s="54">
        <v>0</v>
      </c>
      <c r="H537" s="54">
        <v>0</v>
      </c>
      <c r="I537" s="54">
        <v>0</v>
      </c>
      <c r="J537" s="54">
        <v>0</v>
      </c>
      <c r="K537" s="54">
        <v>0</v>
      </c>
      <c r="L537" s="135">
        <v>1</v>
      </c>
      <c r="M537" s="54">
        <v>0</v>
      </c>
      <c r="N537" s="158">
        <v>0</v>
      </c>
      <c r="O537" s="40">
        <v>2</v>
      </c>
    </row>
    <row r="538" spans="2:15" x14ac:dyDescent="0.25">
      <c r="B538" s="79" t="s">
        <v>384</v>
      </c>
      <c r="C538" s="135">
        <v>0</v>
      </c>
      <c r="D538" s="158">
        <v>0</v>
      </c>
      <c r="E538" s="54">
        <v>0</v>
      </c>
      <c r="F538" s="54">
        <v>1</v>
      </c>
      <c r="G538" s="54">
        <v>0</v>
      </c>
      <c r="H538" s="54">
        <v>0</v>
      </c>
      <c r="I538" s="54">
        <v>0</v>
      </c>
      <c r="J538" s="54">
        <v>0</v>
      </c>
      <c r="K538" s="54">
        <v>0</v>
      </c>
      <c r="L538" s="135">
        <v>0</v>
      </c>
      <c r="M538" s="54">
        <v>0</v>
      </c>
      <c r="N538" s="158">
        <v>0</v>
      </c>
      <c r="O538" s="40">
        <v>1</v>
      </c>
    </row>
    <row r="539" spans="2:15" x14ac:dyDescent="0.25">
      <c r="B539" s="79" t="s">
        <v>183</v>
      </c>
      <c r="C539" s="135">
        <v>0</v>
      </c>
      <c r="D539" s="158">
        <v>0</v>
      </c>
      <c r="E539" s="54">
        <v>1</v>
      </c>
      <c r="F539" s="54">
        <v>0</v>
      </c>
      <c r="G539" s="54">
        <v>0</v>
      </c>
      <c r="H539" s="54">
        <v>0</v>
      </c>
      <c r="I539" s="54">
        <v>0</v>
      </c>
      <c r="J539" s="54">
        <v>0</v>
      </c>
      <c r="K539" s="54">
        <v>0</v>
      </c>
      <c r="L539" s="135">
        <v>0</v>
      </c>
      <c r="M539" s="54">
        <v>0</v>
      </c>
      <c r="N539" s="158">
        <v>0</v>
      </c>
      <c r="O539" s="40">
        <v>1</v>
      </c>
    </row>
    <row r="540" spans="2:15" x14ac:dyDescent="0.25">
      <c r="B540" s="79" t="s">
        <v>515</v>
      </c>
      <c r="C540" s="168">
        <v>0</v>
      </c>
      <c r="D540" s="54">
        <v>0</v>
      </c>
      <c r="E540" s="54">
        <v>0</v>
      </c>
      <c r="F540" s="54">
        <v>0</v>
      </c>
      <c r="G540" s="54">
        <v>0</v>
      </c>
      <c r="H540" s="54">
        <v>0</v>
      </c>
      <c r="I540" s="54">
        <v>0</v>
      </c>
      <c r="J540" s="54">
        <v>0</v>
      </c>
      <c r="K540" s="54">
        <v>0</v>
      </c>
      <c r="L540" s="54">
        <v>0</v>
      </c>
      <c r="M540" s="54">
        <v>0</v>
      </c>
      <c r="N540" s="169">
        <v>0</v>
      </c>
      <c r="O540" s="118">
        <v>0</v>
      </c>
    </row>
    <row r="541" spans="2:15" x14ac:dyDescent="0.25">
      <c r="B541" s="79" t="s">
        <v>624</v>
      </c>
      <c r="C541" s="168">
        <v>0</v>
      </c>
      <c r="D541" s="54">
        <v>0</v>
      </c>
      <c r="E541" s="54">
        <v>0</v>
      </c>
      <c r="F541" s="54">
        <v>0</v>
      </c>
      <c r="G541" s="54">
        <v>0</v>
      </c>
      <c r="H541" s="54">
        <v>0</v>
      </c>
      <c r="I541" s="54">
        <v>0</v>
      </c>
      <c r="J541" s="54">
        <v>0</v>
      </c>
      <c r="K541" s="54">
        <v>0</v>
      </c>
      <c r="L541" s="54">
        <v>1</v>
      </c>
      <c r="M541" s="54">
        <v>0</v>
      </c>
      <c r="N541" s="169">
        <v>0</v>
      </c>
      <c r="O541" s="53">
        <v>1</v>
      </c>
    </row>
    <row r="542" spans="2:15" x14ac:dyDescent="0.25">
      <c r="B542" s="79">
        <v>11100</v>
      </c>
      <c r="C542" s="168">
        <v>0</v>
      </c>
      <c r="D542" s="54">
        <v>0</v>
      </c>
      <c r="E542" s="54">
        <v>0</v>
      </c>
      <c r="F542" s="54">
        <v>0</v>
      </c>
      <c r="G542" s="54">
        <v>0</v>
      </c>
      <c r="H542" s="54">
        <v>0</v>
      </c>
      <c r="I542" s="54">
        <v>0</v>
      </c>
      <c r="J542" s="54">
        <v>0</v>
      </c>
      <c r="K542" s="54">
        <v>0</v>
      </c>
      <c r="L542" s="54">
        <v>12</v>
      </c>
      <c r="M542" s="54">
        <v>0</v>
      </c>
      <c r="N542" s="169">
        <v>0</v>
      </c>
      <c r="O542" s="53">
        <v>12</v>
      </c>
    </row>
    <row r="543" spans="2:15" x14ac:dyDescent="0.25">
      <c r="B543" s="79">
        <v>79</v>
      </c>
      <c r="C543" s="168">
        <v>0</v>
      </c>
      <c r="D543" s="54">
        <v>0</v>
      </c>
      <c r="E543" s="54">
        <v>0</v>
      </c>
      <c r="F543" s="54">
        <v>0</v>
      </c>
      <c r="G543" s="54">
        <v>0</v>
      </c>
      <c r="H543" s="54">
        <v>0</v>
      </c>
      <c r="I543" s="54">
        <v>0</v>
      </c>
      <c r="J543" s="54">
        <v>0</v>
      </c>
      <c r="K543" s="54">
        <v>0</v>
      </c>
      <c r="L543" s="54">
        <v>15</v>
      </c>
      <c r="M543" s="54">
        <v>0</v>
      </c>
      <c r="N543" s="169">
        <v>0</v>
      </c>
      <c r="O543" s="53">
        <v>15</v>
      </c>
    </row>
    <row r="544" spans="2:15" x14ac:dyDescent="0.25">
      <c r="B544" s="79">
        <v>470</v>
      </c>
      <c r="C544" s="168">
        <v>0</v>
      </c>
      <c r="D544" s="54">
        <v>0</v>
      </c>
      <c r="E544" s="54">
        <v>0</v>
      </c>
      <c r="F544" s="54">
        <v>0</v>
      </c>
      <c r="G544" s="54">
        <v>0</v>
      </c>
      <c r="H544" s="54">
        <v>0</v>
      </c>
      <c r="I544" s="54">
        <v>0</v>
      </c>
      <c r="J544" s="54">
        <v>0</v>
      </c>
      <c r="K544" s="54">
        <v>0</v>
      </c>
      <c r="L544" s="54">
        <v>10</v>
      </c>
      <c r="M544" s="54">
        <v>0</v>
      </c>
      <c r="N544" s="169">
        <v>0</v>
      </c>
      <c r="O544" s="53">
        <v>10</v>
      </c>
    </row>
    <row r="545" spans="2:15" x14ac:dyDescent="0.25">
      <c r="B545" s="79">
        <v>1304</v>
      </c>
      <c r="C545" s="168">
        <v>0</v>
      </c>
      <c r="D545" s="54">
        <v>0</v>
      </c>
      <c r="E545" s="54">
        <v>0</v>
      </c>
      <c r="F545" s="54">
        <v>0</v>
      </c>
      <c r="G545" s="54">
        <v>0</v>
      </c>
      <c r="H545" s="54">
        <v>0</v>
      </c>
      <c r="I545" s="54">
        <v>0</v>
      </c>
      <c r="J545" s="54">
        <v>0</v>
      </c>
      <c r="K545" s="54">
        <v>0</v>
      </c>
      <c r="L545" s="54">
        <v>100</v>
      </c>
      <c r="M545" s="54">
        <v>0</v>
      </c>
      <c r="N545" s="169">
        <v>0</v>
      </c>
      <c r="O545" s="53">
        <v>100</v>
      </c>
    </row>
    <row r="546" spans="2:15" x14ac:dyDescent="0.25">
      <c r="B546" s="79">
        <v>8232</v>
      </c>
      <c r="C546" s="168">
        <v>0</v>
      </c>
      <c r="D546" s="54">
        <v>0</v>
      </c>
      <c r="E546" s="54">
        <v>0</v>
      </c>
      <c r="F546" s="54">
        <v>0</v>
      </c>
      <c r="G546" s="54">
        <v>0</v>
      </c>
      <c r="H546" s="54">
        <v>0</v>
      </c>
      <c r="I546" s="54">
        <v>0</v>
      </c>
      <c r="J546" s="54">
        <v>0</v>
      </c>
      <c r="K546" s="54">
        <v>0</v>
      </c>
      <c r="L546" s="54">
        <v>10</v>
      </c>
      <c r="M546" s="54">
        <v>0</v>
      </c>
      <c r="N546" s="169">
        <v>0</v>
      </c>
      <c r="O546" s="53">
        <v>10</v>
      </c>
    </row>
    <row r="547" spans="2:15" x14ac:dyDescent="0.25">
      <c r="B547" s="79">
        <v>3153</v>
      </c>
      <c r="C547" s="168">
        <v>0</v>
      </c>
      <c r="D547" s="54">
        <v>0</v>
      </c>
      <c r="E547" s="54">
        <v>0</v>
      </c>
      <c r="F547" s="54">
        <v>0</v>
      </c>
      <c r="G547" s="54">
        <v>0</v>
      </c>
      <c r="H547" s="54">
        <v>0</v>
      </c>
      <c r="I547" s="54">
        <v>0</v>
      </c>
      <c r="J547" s="54">
        <v>0</v>
      </c>
      <c r="K547" s="54">
        <v>0</v>
      </c>
      <c r="L547" s="54">
        <v>9</v>
      </c>
      <c r="M547" s="54">
        <v>0</v>
      </c>
      <c r="N547" s="169">
        <v>0</v>
      </c>
      <c r="O547" s="53">
        <v>9</v>
      </c>
    </row>
    <row r="548" spans="2:15" x14ac:dyDescent="0.25">
      <c r="B548" s="79">
        <v>3152</v>
      </c>
      <c r="C548" s="168">
        <v>0</v>
      </c>
      <c r="D548" s="54">
        <v>0</v>
      </c>
      <c r="E548" s="54">
        <v>0</v>
      </c>
      <c r="F548" s="54">
        <v>0</v>
      </c>
      <c r="G548" s="54">
        <v>0</v>
      </c>
      <c r="H548" s="54">
        <v>0</v>
      </c>
      <c r="I548" s="54">
        <v>0</v>
      </c>
      <c r="J548" s="54">
        <v>0</v>
      </c>
      <c r="K548" s="54">
        <v>0</v>
      </c>
      <c r="L548" s="54">
        <v>4</v>
      </c>
      <c r="M548" s="54">
        <v>0</v>
      </c>
      <c r="N548" s="169">
        <v>0</v>
      </c>
      <c r="O548" s="53">
        <v>4</v>
      </c>
    </row>
    <row r="549" spans="2:15" x14ac:dyDescent="0.25">
      <c r="B549" s="79">
        <v>3151</v>
      </c>
      <c r="C549" s="168">
        <v>0</v>
      </c>
      <c r="D549" s="54">
        <v>0</v>
      </c>
      <c r="E549" s="54">
        <v>0</v>
      </c>
      <c r="F549" s="54">
        <v>0</v>
      </c>
      <c r="G549" s="54">
        <v>0</v>
      </c>
      <c r="H549" s="54">
        <v>0</v>
      </c>
      <c r="I549" s="54">
        <v>0</v>
      </c>
      <c r="J549" s="54">
        <v>0</v>
      </c>
      <c r="K549" s="54">
        <v>0</v>
      </c>
      <c r="L549" s="54">
        <v>4</v>
      </c>
      <c r="M549" s="54">
        <v>0</v>
      </c>
      <c r="N549" s="169">
        <v>0</v>
      </c>
      <c r="O549" s="53">
        <v>4</v>
      </c>
    </row>
    <row r="550" spans="2:15" x14ac:dyDescent="0.25">
      <c r="B550" s="79">
        <v>2126</v>
      </c>
      <c r="C550" s="168">
        <v>0</v>
      </c>
      <c r="D550" s="54">
        <v>0</v>
      </c>
      <c r="E550" s="54">
        <v>0</v>
      </c>
      <c r="F550" s="54">
        <v>0</v>
      </c>
      <c r="G550" s="54">
        <v>0</v>
      </c>
      <c r="H550" s="54">
        <v>0</v>
      </c>
      <c r="I550" s="54">
        <v>0</v>
      </c>
      <c r="J550" s="54">
        <v>0</v>
      </c>
      <c r="K550" s="54">
        <v>0</v>
      </c>
      <c r="L550" s="54">
        <v>1</v>
      </c>
      <c r="M550" s="54">
        <v>0</v>
      </c>
      <c r="N550" s="169">
        <v>0</v>
      </c>
      <c r="O550" s="53">
        <v>1</v>
      </c>
    </row>
    <row r="551" spans="2:15" x14ac:dyDescent="0.25">
      <c r="B551" s="79">
        <v>1425</v>
      </c>
      <c r="C551" s="168">
        <v>0</v>
      </c>
      <c r="D551" s="54">
        <v>0</v>
      </c>
      <c r="E551" s="54">
        <v>0</v>
      </c>
      <c r="F551" s="54">
        <v>0</v>
      </c>
      <c r="G551" s="54">
        <v>0</v>
      </c>
      <c r="H551" s="54">
        <v>0</v>
      </c>
      <c r="I551" s="54">
        <v>0</v>
      </c>
      <c r="J551" s="54">
        <v>0</v>
      </c>
      <c r="K551" s="54">
        <v>0</v>
      </c>
      <c r="L551" s="54">
        <v>3</v>
      </c>
      <c r="M551" s="54">
        <v>0</v>
      </c>
      <c r="N551" s="169">
        <v>0</v>
      </c>
      <c r="O551" s="53">
        <v>3</v>
      </c>
    </row>
    <row r="552" spans="2:15" x14ac:dyDescent="0.25">
      <c r="B552" s="79">
        <v>145</v>
      </c>
      <c r="C552" s="168">
        <v>0</v>
      </c>
      <c r="D552" s="54">
        <v>0</v>
      </c>
      <c r="E552" s="54">
        <v>0</v>
      </c>
      <c r="F552" s="54">
        <v>0</v>
      </c>
      <c r="G552" s="54">
        <v>0</v>
      </c>
      <c r="H552" s="54">
        <v>0</v>
      </c>
      <c r="I552" s="54">
        <v>0</v>
      </c>
      <c r="J552" s="54">
        <v>0</v>
      </c>
      <c r="K552" s="54">
        <v>0</v>
      </c>
      <c r="L552" s="54">
        <v>2</v>
      </c>
      <c r="M552" s="54">
        <v>0</v>
      </c>
      <c r="N552" s="169">
        <v>0</v>
      </c>
      <c r="O552" s="53">
        <v>2</v>
      </c>
    </row>
    <row r="553" spans="2:15" x14ac:dyDescent="0.25">
      <c r="B553" s="79" t="s">
        <v>592</v>
      </c>
      <c r="C553" s="168">
        <v>0</v>
      </c>
      <c r="D553" s="54">
        <v>0</v>
      </c>
      <c r="E553" s="54">
        <v>0</v>
      </c>
      <c r="F553" s="54">
        <v>0</v>
      </c>
      <c r="G553" s="54">
        <v>0</v>
      </c>
      <c r="H553" s="54">
        <v>0</v>
      </c>
      <c r="I553" s="54">
        <v>0</v>
      </c>
      <c r="J553" s="54">
        <v>0</v>
      </c>
      <c r="K553" s="54">
        <v>0</v>
      </c>
      <c r="L553" s="54">
        <v>1</v>
      </c>
      <c r="M553" s="54">
        <v>0</v>
      </c>
      <c r="N553" s="169">
        <v>0</v>
      </c>
      <c r="O553" s="53">
        <v>1</v>
      </c>
    </row>
    <row r="554" spans="2:15" x14ac:dyDescent="0.25">
      <c r="B554" s="79">
        <v>702</v>
      </c>
      <c r="C554" s="168">
        <v>0</v>
      </c>
      <c r="D554" s="54">
        <v>0</v>
      </c>
      <c r="E554" s="54">
        <v>0</v>
      </c>
      <c r="F554" s="54">
        <v>0</v>
      </c>
      <c r="G554" s="54">
        <v>0</v>
      </c>
      <c r="H554" s="54">
        <v>0</v>
      </c>
      <c r="I554" s="54">
        <v>0</v>
      </c>
      <c r="J554" s="54">
        <v>0</v>
      </c>
      <c r="K554" s="54">
        <v>0</v>
      </c>
      <c r="L554" s="54">
        <v>2</v>
      </c>
      <c r="M554" s="54">
        <v>0</v>
      </c>
      <c r="N554" s="169">
        <v>0</v>
      </c>
      <c r="O554" s="53">
        <v>2</v>
      </c>
    </row>
    <row r="555" spans="2:15" ht="15.75" thickBot="1" x14ac:dyDescent="0.3">
      <c r="B555" s="80">
        <v>11153</v>
      </c>
      <c r="C555" s="170">
        <v>0</v>
      </c>
      <c r="D555" s="155">
        <v>0</v>
      </c>
      <c r="E555" s="155">
        <v>0</v>
      </c>
      <c r="F555" s="155">
        <v>0</v>
      </c>
      <c r="G555" s="155">
        <v>0</v>
      </c>
      <c r="H555" s="155">
        <v>0</v>
      </c>
      <c r="I555" s="155">
        <v>0</v>
      </c>
      <c r="J555" s="155">
        <v>0</v>
      </c>
      <c r="K555" s="155">
        <v>0</v>
      </c>
      <c r="L555" s="155">
        <v>0</v>
      </c>
      <c r="M555" s="155">
        <v>0</v>
      </c>
      <c r="N555" s="171">
        <v>0</v>
      </c>
      <c r="O555" s="53">
        <v>0</v>
      </c>
    </row>
    <row r="556" spans="2:15" ht="15.75" thickBot="1" x14ac:dyDescent="0.3">
      <c r="B556" s="2" t="s">
        <v>584</v>
      </c>
      <c r="C556" s="76">
        <v>0</v>
      </c>
      <c r="D556" s="56">
        <v>0</v>
      </c>
      <c r="E556" s="77">
        <v>28749</v>
      </c>
      <c r="F556" s="77">
        <v>28514</v>
      </c>
      <c r="G556" s="77">
        <v>33632</v>
      </c>
      <c r="H556" s="77">
        <v>44402</v>
      </c>
      <c r="I556" s="77">
        <v>36338</v>
      </c>
      <c r="J556" s="77">
        <v>36139</v>
      </c>
      <c r="K556" s="77">
        <v>42138</v>
      </c>
      <c r="L556" s="76">
        <v>31166</v>
      </c>
      <c r="M556" s="55">
        <v>0</v>
      </c>
      <c r="N556" s="56">
        <v>0</v>
      </c>
      <c r="O556" s="52">
        <v>281078</v>
      </c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X1190"/>
  <sheetViews>
    <sheetView showGridLines="0" tabSelected="1" zoomScale="90" zoomScaleNormal="90" workbookViewId="0">
      <selection activeCell="I1176" sqref="I1176"/>
    </sheetView>
  </sheetViews>
  <sheetFormatPr baseColWidth="10" defaultRowHeight="15" x14ac:dyDescent="0.25"/>
  <cols>
    <col min="1" max="1" width="13.42578125" bestFit="1" customWidth="1"/>
    <col min="2" max="2" width="15.7109375" bestFit="1" customWidth="1"/>
    <col min="3" max="3" width="15.42578125" bestFit="1" customWidth="1"/>
    <col min="4" max="4" width="13.28515625" bestFit="1" customWidth="1"/>
    <col min="5" max="5" width="12.5703125" bestFit="1" customWidth="1"/>
    <col min="6" max="6" width="11.7109375" bestFit="1" customWidth="1"/>
    <col min="7" max="7" width="11.85546875" bestFit="1" customWidth="1"/>
    <col min="8" max="8" width="14.140625" bestFit="1" customWidth="1"/>
    <col min="9" max="9" width="13.140625" bestFit="1" customWidth="1"/>
    <col min="10" max="10" width="20.85546875" bestFit="1" customWidth="1"/>
    <col min="11" max="11" width="17.140625" bestFit="1" customWidth="1"/>
    <col min="12" max="12" width="20.28515625" bestFit="1" customWidth="1"/>
    <col min="13" max="13" width="19.85546875" bestFit="1" customWidth="1"/>
    <col min="14" max="14" width="23.5703125" bestFit="1" customWidth="1"/>
    <col min="15" max="15" width="32" bestFit="1" customWidth="1"/>
    <col min="16" max="16" width="35.28515625" bestFit="1" customWidth="1"/>
  </cols>
  <sheetData>
    <row r="6" spans="1:16" ht="15.75" thickBot="1" x14ac:dyDescent="0.3"/>
    <row r="7" spans="1:16" ht="22.5" thickTop="1" thickBot="1" x14ac:dyDescent="0.4">
      <c r="A7" s="41" t="s">
        <v>1</v>
      </c>
      <c r="B7" s="42" t="s">
        <v>598</v>
      </c>
      <c r="C7" s="43" t="s">
        <v>599</v>
      </c>
      <c r="D7" s="44" t="s">
        <v>600</v>
      </c>
      <c r="E7" s="44" t="s">
        <v>601</v>
      </c>
      <c r="F7" s="44" t="s">
        <v>602</v>
      </c>
      <c r="G7" s="44" t="s">
        <v>603</v>
      </c>
      <c r="H7" s="44" t="s">
        <v>604</v>
      </c>
      <c r="I7" s="44" t="s">
        <v>605</v>
      </c>
      <c r="J7" s="44" t="s">
        <v>606</v>
      </c>
      <c r="K7" s="63" t="s">
        <v>607</v>
      </c>
      <c r="L7" s="44" t="s">
        <v>608</v>
      </c>
      <c r="M7" s="63" t="s">
        <v>609</v>
      </c>
      <c r="N7" s="153" t="s">
        <v>584</v>
      </c>
      <c r="O7" s="64" t="s">
        <v>616</v>
      </c>
      <c r="P7" s="65" t="s">
        <v>615</v>
      </c>
    </row>
    <row r="8" spans="1:16" ht="17.25" thickTop="1" thickBot="1" x14ac:dyDescent="0.3">
      <c r="A8" s="45">
        <v>1445</v>
      </c>
      <c r="B8" s="58">
        <f>IFERROR(VLOOKUP(Tableau11[[#This Row],[Article]],'TCD journal 2018'!$B$5:$O$9000,2,FALSE),0)</f>
        <v>0</v>
      </c>
      <c r="C8" s="59">
        <f>IFERROR(VLOOKUP(Tableau11[[#This Row],[Article]],'TCD journal 2018'!$B$5:$O$900,3,FALSE),0)</f>
        <v>0</v>
      </c>
      <c r="D8" s="60">
        <f>IFERROR(VLOOKUP(Tableau11[[#This Row],[Article]],'TCD journal 2018'!$B$5:$O$9000,4,FALSE),0)</f>
        <v>2600</v>
      </c>
      <c r="E8" s="60">
        <f>IFERROR(VLOOKUP(Tableau11[[#This Row],[Article]],'TCD journal 2018'!$B$5:$O$9000,5,FALSE),0)</f>
        <v>4700</v>
      </c>
      <c r="F8" s="60">
        <f>IFERROR(VLOOKUP(Tableau11[[#This Row],[Article]],'TCD journal 2018'!$B$5:$O$9000,6,FALSE),0)</f>
        <v>6400</v>
      </c>
      <c r="G8" s="60">
        <f>IFERROR(VLOOKUP(Tableau11[[#This Row],[Article]],'TCD journal 2018'!$B$5:$O$9000,7,FALSE),0)</f>
        <v>7000</v>
      </c>
      <c r="H8" s="60">
        <f>IFERROR(VLOOKUP(Tableau11[[#This Row],[Article]],'TCD journal 2018'!$B$5:$O$9000,8,FALSE),0)</f>
        <v>5300</v>
      </c>
      <c r="I8" s="60">
        <f>IFERROR(VLOOKUP(Tableau11[[#This Row],[Article]],'TCD journal 2018'!$B$5:$O$9000,9,FALSE),0)</f>
        <v>1700</v>
      </c>
      <c r="J8" s="60">
        <f>IFERROR(VLOOKUP(Tableau11[[#This Row],[Article]],'TCD journal 2018'!$B$5:$O$9000,10,FALSE),0)</f>
        <v>3600</v>
      </c>
      <c r="K8" s="61">
        <f>IFERROR(VLOOKUP(Tableau11[[#This Row],[Article]],'TCD journal 2018'!$B$5:$O$900,11,FALSE),0)</f>
        <v>3300</v>
      </c>
      <c r="L8" s="60">
        <f>IFERROR(VLOOKUP(Tableau11[[#This Row],[Article]],'TCD journal 2018'!$B$5:$O$9000,12,FALSE),0)</f>
        <v>0</v>
      </c>
      <c r="M8" s="62">
        <f>IFERROR(VLOOKUP(Tableau11[[#This Row],[Article]],'TCD journal 2018'!$B$5:$O$9000,13,FALSE),0)</f>
        <v>0</v>
      </c>
      <c r="N8" s="154">
        <f>IFERROR(VLOOKUP(Tableau11[[#This Row],[Article]],'TCD journal 2018'!$B$5:$O$9000,14,FALSE),0)</f>
        <v>34600</v>
      </c>
      <c r="O8" s="73">
        <f>Tableau11[[#This Row],[Total général]]/8</f>
        <v>4325</v>
      </c>
      <c r="P8" s="74">
        <f>ROUNDUP(Tableau11[[#This Row],[Conso mensuel]]/30,0)</f>
        <v>145</v>
      </c>
    </row>
    <row r="9" spans="1:16" ht="16.5" thickTop="1" thickBot="1" x14ac:dyDescent="0.3">
      <c r="A9" s="30">
        <v>1445</v>
      </c>
      <c r="B9" s="151">
        <f t="shared" ref="B9:M9" si="0">B8/$N$8</f>
        <v>0</v>
      </c>
      <c r="C9" s="33">
        <f t="shared" si="0"/>
        <v>0</v>
      </c>
      <c r="D9" s="33">
        <f t="shared" si="0"/>
        <v>7.5144508670520235E-2</v>
      </c>
      <c r="E9" s="33">
        <f t="shared" si="0"/>
        <v>0.13583815028901733</v>
      </c>
      <c r="F9" s="33">
        <f t="shared" si="0"/>
        <v>0.18497109826589594</v>
      </c>
      <c r="G9" s="33">
        <f t="shared" si="0"/>
        <v>0.20231213872832371</v>
      </c>
      <c r="H9" s="33">
        <f t="shared" si="0"/>
        <v>0.15317919075144509</v>
      </c>
      <c r="I9" s="33">
        <f t="shared" si="0"/>
        <v>4.9132947976878616E-2</v>
      </c>
      <c r="J9" s="33">
        <f t="shared" si="0"/>
        <v>0.10404624277456648</v>
      </c>
      <c r="K9" s="33">
        <f t="shared" si="0"/>
        <v>9.5375722543352595E-2</v>
      </c>
      <c r="L9" s="33">
        <f t="shared" si="0"/>
        <v>0</v>
      </c>
      <c r="M9" s="35">
        <f t="shared" si="0"/>
        <v>0</v>
      </c>
      <c r="N9" s="84">
        <f>SUM(Tableau11[[#This Row],[Janvier]:[Décembre]])</f>
        <v>0.99999999999999989</v>
      </c>
      <c r="O9" s="66"/>
      <c r="P9" s="67"/>
    </row>
    <row r="10" spans="1:16" ht="17.25" thickTop="1" thickBot="1" x14ac:dyDescent="0.3">
      <c r="A10" s="45">
        <v>419</v>
      </c>
      <c r="B10" s="58">
        <f>IFERROR(VLOOKUP(Tableau11[[#This Row],[Article]],'TCD journal 2018'!$B$5:$O$9000,2,FALSE),0)</f>
        <v>0</v>
      </c>
      <c r="C10" s="59">
        <f>IFERROR(VLOOKUP(Tableau11[[#This Row],[Article]],'TCD journal 2018'!$B$5:$O$900,3,FALSE),0)</f>
        <v>0</v>
      </c>
      <c r="D10" s="60">
        <f>IFERROR(VLOOKUP(Tableau11[[#This Row],[Article]],'TCD journal 2018'!$B$5:$O$9000,4,FALSE),0)</f>
        <v>0</v>
      </c>
      <c r="E10" s="60">
        <f>IFERROR(VLOOKUP(Tableau11[[#This Row],[Article]],'TCD journal 2018'!$B$5:$O$9000,5,FALSE),0)</f>
        <v>2000</v>
      </c>
      <c r="F10" s="60">
        <f>IFERROR(VLOOKUP(Tableau11[[#This Row],[Article]],'TCD journal 2018'!$B$5:$O$9000,6,FALSE),0)</f>
        <v>2000</v>
      </c>
      <c r="G10" s="60">
        <f>IFERROR(VLOOKUP(Tableau11[[#This Row],[Article]],'TCD journal 2018'!$B$5:$O$9000,7,FALSE),0)</f>
        <v>3000</v>
      </c>
      <c r="H10" s="60">
        <f>IFERROR(VLOOKUP(Tableau11[[#This Row],[Article]],'TCD journal 2018'!$B$5:$O$9000,8,FALSE),0)</f>
        <v>1000</v>
      </c>
      <c r="I10" s="60">
        <f>IFERROR(VLOOKUP(Tableau11[[#This Row],[Article]],'TCD journal 2018'!$B$5:$O$9000,9,FALSE),0)</f>
        <v>2000</v>
      </c>
      <c r="J10" s="60">
        <f>IFERROR(VLOOKUP(Tableau11[[#This Row],[Article]],'TCD journal 2018'!$B$5:$O$9000,10,FALSE),0)</f>
        <v>4001</v>
      </c>
      <c r="K10" s="61">
        <f>IFERROR(VLOOKUP(Tableau11[[#This Row],[Article]],'TCD journal 2018'!$B$5:$O$900,11,FALSE),0)</f>
        <v>2</v>
      </c>
      <c r="L10" s="60">
        <f>IFERROR(VLOOKUP(Tableau11[[#This Row],[Article]],'TCD journal 2018'!$B$5:$O$9000,12,FALSE),0)</f>
        <v>0</v>
      </c>
      <c r="M10" s="62">
        <f>IFERROR(VLOOKUP(Tableau11[[#This Row],[Article]],'TCD journal 2018'!$B$5:$O$9000,13,FALSE),0)</f>
        <v>0</v>
      </c>
      <c r="N10" s="154">
        <f>IFERROR(VLOOKUP(Tableau11[[#This Row],[Article]],'TCD journal 2018'!$B$5:$O$9000,14,FALSE),0)</f>
        <v>14003</v>
      </c>
      <c r="O10" s="73">
        <f>Tableau11[[#This Row],[Total général]]/8</f>
        <v>1750.375</v>
      </c>
      <c r="P10" s="74">
        <f>ROUNDUP(Tableau11[[#This Row],[Conso mensuel]]/30,0)</f>
        <v>59</v>
      </c>
    </row>
    <row r="11" spans="1:16" ht="16.5" thickTop="1" thickBot="1" x14ac:dyDescent="0.3">
      <c r="A11" s="31">
        <v>419</v>
      </c>
      <c r="B11" s="34">
        <f t="shared" ref="B11:I11" si="1">B10/$N$10</f>
        <v>0</v>
      </c>
      <c r="C11" s="34">
        <f t="shared" si="1"/>
        <v>0</v>
      </c>
      <c r="D11" s="34">
        <f t="shared" si="1"/>
        <v>0</v>
      </c>
      <c r="E11" s="34">
        <f t="shared" si="1"/>
        <v>0.14282653717060631</v>
      </c>
      <c r="F11" s="34">
        <f t="shared" si="1"/>
        <v>0.14282653717060631</v>
      </c>
      <c r="G11" s="34">
        <f t="shared" si="1"/>
        <v>0.21423980575590945</v>
      </c>
      <c r="H11" s="34">
        <f t="shared" si="1"/>
        <v>7.1413268585303155E-2</v>
      </c>
      <c r="I11" s="34">
        <f t="shared" si="1"/>
        <v>0.14282653717060631</v>
      </c>
      <c r="J11" s="33">
        <f>J10/$N$10</f>
        <v>0.28572448760979791</v>
      </c>
      <c r="K11" s="34">
        <f t="shared" ref="K11:M11" si="2">K10/$N$10</f>
        <v>1.4282653717060629E-4</v>
      </c>
      <c r="L11" s="33">
        <f t="shared" si="2"/>
        <v>0</v>
      </c>
      <c r="M11" s="36">
        <f t="shared" si="2"/>
        <v>0</v>
      </c>
      <c r="N11" s="46">
        <f>SUM(Tableau11[[#This Row],[Janvier]:[Décembre]])</f>
        <v>1</v>
      </c>
      <c r="O11" s="66">
        <f>ROUNDUP(Tableau11[[#This Row],[Total général]]/7,0)</f>
        <v>1</v>
      </c>
      <c r="P11" s="68">
        <f>Tableau11[[#This Row],[Total général]]/(30*7)</f>
        <v>4.7619047619047623E-3</v>
      </c>
    </row>
    <row r="12" spans="1:16" ht="17.25" thickTop="1" thickBot="1" x14ac:dyDescent="0.3">
      <c r="A12" s="45">
        <v>5728</v>
      </c>
      <c r="B12" s="58">
        <f>IFERROR(VLOOKUP(Tableau11[[#This Row],[Article]],'TCD journal 2018'!$B$5:$O$9000,2,FALSE),0)</f>
        <v>0</v>
      </c>
      <c r="C12" s="59">
        <f>IFERROR(VLOOKUP(Tableau11[[#This Row],[Article]],'TCD journal 2018'!$B$5:$O$900,3,FALSE),0)</f>
        <v>0</v>
      </c>
      <c r="D12" s="60">
        <f>IFERROR(VLOOKUP(Tableau11[[#This Row],[Article]],'TCD journal 2018'!$B$5:$O$9000,4,FALSE),0)</f>
        <v>8000</v>
      </c>
      <c r="E12" s="60">
        <f>IFERROR(VLOOKUP(Tableau11[[#This Row],[Article]],'TCD journal 2018'!$B$5:$O$9000,5,FALSE),0)</f>
        <v>0</v>
      </c>
      <c r="F12" s="60">
        <f>IFERROR(VLOOKUP(Tableau11[[#This Row],[Article]],'TCD journal 2018'!$B$5:$O$9000,6,FALSE),0)</f>
        <v>3004</v>
      </c>
      <c r="G12" s="60">
        <f>IFERROR(VLOOKUP(Tableau11[[#This Row],[Article]],'TCD journal 2018'!$B$5:$O$9000,7,FALSE),0)</f>
        <v>3</v>
      </c>
      <c r="H12" s="60">
        <f>IFERROR(VLOOKUP(Tableau11[[#This Row],[Article]],'TCD journal 2018'!$B$5:$O$9000,8,FALSE),0)</f>
        <v>1</v>
      </c>
      <c r="I12" s="60">
        <f>IFERROR(VLOOKUP(Tableau11[[#This Row],[Article]],'TCD journal 2018'!$B$5:$O$9000,9,FALSE),0)</f>
        <v>8</v>
      </c>
      <c r="J12" s="60">
        <f>IFERROR(VLOOKUP(Tableau11[[#This Row],[Article]],'TCD journal 2018'!$B$5:$O$9000,10,FALSE),0)</f>
        <v>0</v>
      </c>
      <c r="K12" s="61">
        <f>IFERROR(VLOOKUP(Tableau11[[#This Row],[Article]],'TCD journal 2018'!$B$5:$O$900,11,FALSE),0)</f>
        <v>6</v>
      </c>
      <c r="L12" s="60">
        <f>IFERROR(VLOOKUP(Tableau11[[#This Row],[Article]],'TCD journal 2018'!$B$5:$O$9000,12,FALSE),0)</f>
        <v>0</v>
      </c>
      <c r="M12" s="62">
        <f>IFERROR(VLOOKUP(Tableau11[[#This Row],[Article]],'TCD journal 2018'!$B$5:$O$9000,13,FALSE),0)</f>
        <v>0</v>
      </c>
      <c r="N12" s="154">
        <f>IFERROR(VLOOKUP(Tableau11[[#This Row],[Article]],'TCD journal 2018'!$B$5:$O$9000,14,FALSE),0)</f>
        <v>11022</v>
      </c>
      <c r="O12" s="73">
        <f>Tableau11[[#This Row],[Total général]]/8</f>
        <v>1377.75</v>
      </c>
      <c r="P12" s="74">
        <f>ROUNDUP(Tableau11[[#This Row],[Conso mensuel]]/30,0)</f>
        <v>46</v>
      </c>
    </row>
    <row r="13" spans="1:16" ht="16.5" thickTop="1" thickBot="1" x14ac:dyDescent="0.3">
      <c r="A13" s="31">
        <v>5728</v>
      </c>
      <c r="B13" s="34">
        <f t="shared" ref="B13:M13" si="3">B12/$N$12</f>
        <v>0</v>
      </c>
      <c r="C13" s="34">
        <f t="shared" si="3"/>
        <v>0</v>
      </c>
      <c r="D13" s="34">
        <f t="shared" si="3"/>
        <v>0.72582108510252219</v>
      </c>
      <c r="E13" s="34">
        <f t="shared" si="3"/>
        <v>0</v>
      </c>
      <c r="F13" s="34">
        <f t="shared" si="3"/>
        <v>0.2725458174559971</v>
      </c>
      <c r="G13" s="34">
        <f t="shared" si="3"/>
        <v>2.7218290691344586E-4</v>
      </c>
      <c r="H13" s="34">
        <f t="shared" si="3"/>
        <v>9.0727635637815278E-5</v>
      </c>
      <c r="I13" s="34">
        <f t="shared" si="3"/>
        <v>7.2582108510252223E-4</v>
      </c>
      <c r="J13" s="33">
        <f t="shared" si="3"/>
        <v>0</v>
      </c>
      <c r="K13" s="34">
        <f t="shared" si="3"/>
        <v>5.4436581382689172E-4</v>
      </c>
      <c r="L13" s="33">
        <f t="shared" si="3"/>
        <v>0</v>
      </c>
      <c r="M13" s="36">
        <f t="shared" si="3"/>
        <v>0</v>
      </c>
      <c r="N13" s="46">
        <f>SUM(Tableau11[[#This Row],[Janvier]:[Décembre]])</f>
        <v>1</v>
      </c>
      <c r="O13" s="66">
        <f>ROUNDUP(Tableau11[[#This Row],[Total général]]/7,0)</f>
        <v>1</v>
      </c>
      <c r="P13" s="68">
        <f>Tableau11[[#This Row],[Total général]]/(30*7)</f>
        <v>4.7619047619047623E-3</v>
      </c>
    </row>
    <row r="14" spans="1:16" ht="17.25" thickTop="1" thickBot="1" x14ac:dyDescent="0.3">
      <c r="A14" s="45">
        <v>5729</v>
      </c>
      <c r="B14" s="58">
        <f>IFERROR(VLOOKUP(Tableau11[[#This Row],[Article]],'TCD journal 2018'!$B$5:$O$9000,2,FALSE),0)</f>
        <v>0</v>
      </c>
      <c r="C14" s="59">
        <f>IFERROR(VLOOKUP(Tableau11[[#This Row],[Article]],'TCD journal 2018'!$B$5:$O$900,3,FALSE),0)</f>
        <v>0</v>
      </c>
      <c r="D14" s="60">
        <f>IFERROR(VLOOKUP(Tableau11[[#This Row],[Article]],'TCD journal 2018'!$B$5:$O$9000,4,FALSE),0)</f>
        <v>8000</v>
      </c>
      <c r="E14" s="60">
        <f>IFERROR(VLOOKUP(Tableau11[[#This Row],[Article]],'TCD journal 2018'!$B$5:$O$9000,5,FALSE),0)</f>
        <v>0</v>
      </c>
      <c r="F14" s="60">
        <f>IFERROR(VLOOKUP(Tableau11[[#This Row],[Article]],'TCD journal 2018'!$B$5:$O$9000,6,FALSE),0)</f>
        <v>3000</v>
      </c>
      <c r="G14" s="60">
        <f>IFERROR(VLOOKUP(Tableau11[[#This Row],[Article]],'TCD journal 2018'!$B$5:$O$9000,7,FALSE),0)</f>
        <v>0</v>
      </c>
      <c r="H14" s="60">
        <f>IFERROR(VLOOKUP(Tableau11[[#This Row],[Article]],'TCD journal 2018'!$B$5:$O$9000,8,FALSE),0)</f>
        <v>0</v>
      </c>
      <c r="I14" s="60">
        <f>IFERROR(VLOOKUP(Tableau11[[#This Row],[Article]],'TCD journal 2018'!$B$5:$O$9000,9,FALSE),0)</f>
        <v>9</v>
      </c>
      <c r="J14" s="60">
        <f>IFERROR(VLOOKUP(Tableau11[[#This Row],[Article]],'TCD journal 2018'!$B$5:$O$9000,10,FALSE),0)</f>
        <v>0</v>
      </c>
      <c r="K14" s="61">
        <f>IFERROR(VLOOKUP(Tableau11[[#This Row],[Article]],'TCD journal 2018'!$B$5:$O$900,11,FALSE),0)</f>
        <v>6</v>
      </c>
      <c r="L14" s="60">
        <f>IFERROR(VLOOKUP(Tableau11[[#This Row],[Article]],'TCD journal 2018'!$B$5:$O$9000,12,FALSE),0)</f>
        <v>0</v>
      </c>
      <c r="M14" s="62">
        <f>IFERROR(VLOOKUP(Tableau11[[#This Row],[Article]],'TCD journal 2018'!$B$5:$O$9000,13,FALSE),0)</f>
        <v>0</v>
      </c>
      <c r="N14" s="154">
        <f>IFERROR(VLOOKUP(Tableau11[[#This Row],[Article]],'TCD journal 2018'!$B$5:$O$9000,14,FALSE),0)</f>
        <v>11015</v>
      </c>
      <c r="O14" s="73">
        <f>Tableau11[[#This Row],[Total général]]/8</f>
        <v>1376.875</v>
      </c>
      <c r="P14" s="74">
        <f>ROUNDUP(Tableau11[[#This Row],[Conso mensuel]]/30,0)</f>
        <v>46</v>
      </c>
    </row>
    <row r="15" spans="1:16" ht="16.5" thickTop="1" thickBot="1" x14ac:dyDescent="0.3">
      <c r="A15" s="31">
        <v>5729</v>
      </c>
      <c r="B15" s="34">
        <f t="shared" ref="B15:M15" si="4">B14/$N$14</f>
        <v>0</v>
      </c>
      <c r="C15" s="34">
        <f t="shared" si="4"/>
        <v>0</v>
      </c>
      <c r="D15" s="34">
        <f t="shared" si="4"/>
        <v>0.72628234226055377</v>
      </c>
      <c r="E15" s="34">
        <f t="shared" si="4"/>
        <v>0</v>
      </c>
      <c r="F15" s="34">
        <f t="shared" si="4"/>
        <v>0.27235587834770769</v>
      </c>
      <c r="G15" s="34">
        <f t="shared" si="4"/>
        <v>0</v>
      </c>
      <c r="H15" s="34">
        <f t="shared" si="4"/>
        <v>0</v>
      </c>
      <c r="I15" s="34">
        <f t="shared" si="4"/>
        <v>8.17067635043123E-4</v>
      </c>
      <c r="J15" s="33">
        <f t="shared" si="4"/>
        <v>0</v>
      </c>
      <c r="K15" s="34">
        <f t="shared" si="4"/>
        <v>5.4471175669541533E-4</v>
      </c>
      <c r="L15" s="33">
        <f t="shared" si="4"/>
        <v>0</v>
      </c>
      <c r="M15" s="36">
        <f t="shared" si="4"/>
        <v>0</v>
      </c>
      <c r="N15" s="46">
        <f>SUM(Tableau11[[#This Row],[Janvier]:[Décembre]])</f>
        <v>1</v>
      </c>
      <c r="O15" s="66"/>
      <c r="P15" s="68"/>
    </row>
    <row r="16" spans="1:16" ht="17.25" thickTop="1" thickBot="1" x14ac:dyDescent="0.3">
      <c r="A16" s="45">
        <v>1444</v>
      </c>
      <c r="B16" s="58">
        <f>IFERROR(VLOOKUP(Tableau11[[#This Row],[Article]],'TCD journal 2018'!$B$5:$O$9000,2,FALSE),0)</f>
        <v>0</v>
      </c>
      <c r="C16" s="59">
        <f>IFERROR(VLOOKUP(Tableau11[[#This Row],[Article]],'TCD journal 2018'!$B$5:$O$900,3,FALSE),0)</f>
        <v>0</v>
      </c>
      <c r="D16" s="60">
        <f>IFERROR(VLOOKUP(Tableau11[[#This Row],[Article]],'TCD journal 2018'!$B$5:$O$9000,4,FALSE),0)</f>
        <v>2100</v>
      </c>
      <c r="E16" s="60">
        <f>IFERROR(VLOOKUP(Tableau11[[#This Row],[Article]],'TCD journal 2018'!$B$5:$O$9000,5,FALSE),0)</f>
        <v>0</v>
      </c>
      <c r="F16" s="60">
        <f>IFERROR(VLOOKUP(Tableau11[[#This Row],[Article]],'TCD journal 2018'!$B$5:$O$9000,6,FALSE),0)</f>
        <v>3200</v>
      </c>
      <c r="G16" s="60">
        <f>IFERROR(VLOOKUP(Tableau11[[#This Row],[Article]],'TCD journal 2018'!$B$5:$O$9000,7,FALSE),0)</f>
        <v>1000</v>
      </c>
      <c r="H16" s="60">
        <f>IFERROR(VLOOKUP(Tableau11[[#This Row],[Article]],'TCD journal 2018'!$B$5:$O$9000,8,FALSE),0)</f>
        <v>2000</v>
      </c>
      <c r="I16" s="60">
        <f>IFERROR(VLOOKUP(Tableau11[[#This Row],[Article]],'TCD journal 2018'!$B$5:$O$9000,9,FALSE),0)</f>
        <v>2500</v>
      </c>
      <c r="J16" s="60">
        <f>IFERROR(VLOOKUP(Tableau11[[#This Row],[Article]],'TCD journal 2018'!$B$5:$O$9000,10,FALSE),0)</f>
        <v>100</v>
      </c>
      <c r="K16" s="61">
        <f>IFERROR(VLOOKUP(Tableau11[[#This Row],[Article]],'TCD journal 2018'!$B$5:$O$900,11,FALSE),0)</f>
        <v>2200</v>
      </c>
      <c r="L16" s="60">
        <f>IFERROR(VLOOKUP(Tableau11[[#This Row],[Article]],'TCD journal 2018'!$B$5:$O$9000,12,FALSE),0)</f>
        <v>0</v>
      </c>
      <c r="M16" s="62">
        <f>IFERROR(VLOOKUP(Tableau11[[#This Row],[Article]],'TCD journal 2018'!$B$5:$O$9000,13,FALSE),0)</f>
        <v>0</v>
      </c>
      <c r="N16" s="154">
        <f>IFERROR(VLOOKUP(Tableau11[[#This Row],[Article]],'TCD journal 2018'!$B$5:$O$9000,14,FALSE),0)</f>
        <v>13100</v>
      </c>
      <c r="O16" s="73">
        <f>Tableau11[[#This Row],[Total général]]/8</f>
        <v>1637.5</v>
      </c>
      <c r="P16" s="74">
        <f>ROUNDUP(Tableau11[[#This Row],[Conso mensuel]]/30,0)</f>
        <v>55</v>
      </c>
    </row>
    <row r="17" spans="1:16" ht="16.5" thickTop="1" thickBot="1" x14ac:dyDescent="0.3">
      <c r="A17" s="31">
        <v>1444</v>
      </c>
      <c r="B17" s="34">
        <f t="shared" ref="B17:M17" si="5">B16/$N$16</f>
        <v>0</v>
      </c>
      <c r="C17" s="34">
        <f t="shared" si="5"/>
        <v>0</v>
      </c>
      <c r="D17" s="34">
        <f t="shared" si="5"/>
        <v>0.16030534351145037</v>
      </c>
      <c r="E17" s="34">
        <f t="shared" si="5"/>
        <v>0</v>
      </c>
      <c r="F17" s="34">
        <f t="shared" si="5"/>
        <v>0.24427480916030533</v>
      </c>
      <c r="G17" s="34">
        <f t="shared" si="5"/>
        <v>7.6335877862595422E-2</v>
      </c>
      <c r="H17" s="34">
        <f t="shared" si="5"/>
        <v>0.15267175572519084</v>
      </c>
      <c r="I17" s="34">
        <f t="shared" si="5"/>
        <v>0.19083969465648856</v>
      </c>
      <c r="J17" s="33">
        <f t="shared" si="5"/>
        <v>7.6335877862595417E-3</v>
      </c>
      <c r="K17" s="34">
        <f t="shared" si="5"/>
        <v>0.16793893129770993</v>
      </c>
      <c r="L17" s="33">
        <f t="shared" si="5"/>
        <v>0</v>
      </c>
      <c r="M17" s="36">
        <f t="shared" si="5"/>
        <v>0</v>
      </c>
      <c r="N17" s="46">
        <f>SUM(Tableau11[[#This Row],[Janvier]:[Décembre]])</f>
        <v>1</v>
      </c>
      <c r="O17" s="66">
        <f>ROUNDUP(Tableau11[[#This Row],[Total général]]/7,0)</f>
        <v>1</v>
      </c>
      <c r="P17" s="68">
        <f>Tableau11[[#This Row],[Total général]]/(30*7)</f>
        <v>4.7619047619047623E-3</v>
      </c>
    </row>
    <row r="18" spans="1:16" ht="17.25" thickTop="1" thickBot="1" x14ac:dyDescent="0.3">
      <c r="A18" s="45">
        <v>5709</v>
      </c>
      <c r="B18" s="58">
        <f>IFERROR(VLOOKUP(Tableau11[[#This Row],[Article]],'TCD journal 2018'!$B$5:$O$9000,2,FALSE),0)</f>
        <v>0</v>
      </c>
      <c r="C18" s="59">
        <f>IFERROR(VLOOKUP(Tableau11[[#This Row],[Article]],'TCD journal 2018'!$B$5:$O$900,3,FALSE),0)</f>
        <v>0</v>
      </c>
      <c r="D18" s="60">
        <f>IFERROR(VLOOKUP(Tableau11[[#This Row],[Article]],'TCD journal 2018'!$B$5:$O$9000,4,FALSE),0)</f>
        <v>200</v>
      </c>
      <c r="E18" s="60">
        <f>IFERROR(VLOOKUP(Tableau11[[#This Row],[Article]],'TCD journal 2018'!$B$5:$O$9000,5,FALSE),0)</f>
        <v>1803</v>
      </c>
      <c r="F18" s="60">
        <f>IFERROR(VLOOKUP(Tableau11[[#This Row],[Article]],'TCD journal 2018'!$B$5:$O$9000,6,FALSE),0)</f>
        <v>2197</v>
      </c>
      <c r="G18" s="60">
        <f>IFERROR(VLOOKUP(Tableau11[[#This Row],[Article]],'TCD journal 2018'!$B$5:$O$9000,7,FALSE),0)</f>
        <v>2500</v>
      </c>
      <c r="H18" s="60">
        <f>IFERROR(VLOOKUP(Tableau11[[#This Row],[Article]],'TCD journal 2018'!$B$5:$O$9000,8,FALSE),0)</f>
        <v>1300</v>
      </c>
      <c r="I18" s="60">
        <f>IFERROR(VLOOKUP(Tableau11[[#This Row],[Article]],'TCD journal 2018'!$B$5:$O$9000,9,FALSE),0)</f>
        <v>1300</v>
      </c>
      <c r="J18" s="60">
        <f>IFERROR(VLOOKUP(Tableau11[[#This Row],[Article]],'TCD journal 2018'!$B$5:$O$9000,10,FALSE),0)</f>
        <v>1200</v>
      </c>
      <c r="K18" s="61">
        <f>IFERROR(VLOOKUP(Tableau11[[#This Row],[Article]],'TCD journal 2018'!$B$5:$O$900,11,FALSE),0)</f>
        <v>500</v>
      </c>
      <c r="L18" s="60">
        <f>IFERROR(VLOOKUP(Tableau11[[#This Row],[Article]],'TCD journal 2018'!$B$5:$O$9000,12,FALSE),0)</f>
        <v>0</v>
      </c>
      <c r="M18" s="62">
        <f>IFERROR(VLOOKUP(Tableau11[[#This Row],[Article]],'TCD journal 2018'!$B$5:$O$9000,13,FALSE),0)</f>
        <v>0</v>
      </c>
      <c r="N18" s="154">
        <f>IFERROR(VLOOKUP(Tableau11[[#This Row],[Article]],'TCD journal 2018'!$B$5:$O$9000,14,FALSE),0)</f>
        <v>11000</v>
      </c>
      <c r="O18" s="73">
        <f>Tableau11[[#This Row],[Total général]]/8</f>
        <v>1375</v>
      </c>
      <c r="P18" s="74">
        <f>ROUNDUP(Tableau11[[#This Row],[Conso mensuel]]/30,0)</f>
        <v>46</v>
      </c>
    </row>
    <row r="19" spans="1:16" ht="16.5" thickTop="1" thickBot="1" x14ac:dyDescent="0.3">
      <c r="A19" s="31">
        <v>5709</v>
      </c>
      <c r="B19" s="34">
        <f t="shared" ref="B19:M19" si="6">B18/$N$18</f>
        <v>0</v>
      </c>
      <c r="C19" s="34">
        <f t="shared" si="6"/>
        <v>0</v>
      </c>
      <c r="D19" s="34">
        <f t="shared" si="6"/>
        <v>1.8181818181818181E-2</v>
      </c>
      <c r="E19" s="34">
        <f t="shared" si="6"/>
        <v>0.16390909090909092</v>
      </c>
      <c r="F19" s="34">
        <f t="shared" si="6"/>
        <v>0.19972727272727273</v>
      </c>
      <c r="G19" s="34">
        <f t="shared" si="6"/>
        <v>0.22727272727272727</v>
      </c>
      <c r="H19" s="34">
        <f t="shared" si="6"/>
        <v>0.11818181818181818</v>
      </c>
      <c r="I19" s="34">
        <f t="shared" si="6"/>
        <v>0.11818181818181818</v>
      </c>
      <c r="J19" s="33">
        <f t="shared" si="6"/>
        <v>0.10909090909090909</v>
      </c>
      <c r="K19" s="34">
        <f t="shared" si="6"/>
        <v>4.5454545454545456E-2</v>
      </c>
      <c r="L19" s="33">
        <f t="shared" si="6"/>
        <v>0</v>
      </c>
      <c r="M19" s="36">
        <f t="shared" si="6"/>
        <v>0</v>
      </c>
      <c r="N19" s="46">
        <f>SUM(Tableau11[[#This Row],[Janvier]:[Décembre]])</f>
        <v>1</v>
      </c>
      <c r="O19" s="66">
        <f>ROUNDUP(Tableau11[[#This Row],[Total général]]/7,0)</f>
        <v>1</v>
      </c>
      <c r="P19" s="68">
        <f>Tableau11[[#This Row],[Total général]]/(30*7)</f>
        <v>4.7619047619047623E-3</v>
      </c>
    </row>
    <row r="20" spans="1:16" ht="17.25" thickTop="1" thickBot="1" x14ac:dyDescent="0.3">
      <c r="A20" s="45">
        <v>5120</v>
      </c>
      <c r="B20" s="58">
        <f>IFERROR(VLOOKUP(Tableau11[[#This Row],[Article]],'TCD journal 2018'!$B$5:$O$9000,2,FALSE),0)</f>
        <v>0</v>
      </c>
      <c r="C20" s="59">
        <f>IFERROR(VLOOKUP(Tableau11[[#This Row],[Article]],'TCD journal 2018'!$B$5:$O$900,3,FALSE),0)</f>
        <v>0</v>
      </c>
      <c r="D20" s="60">
        <f>IFERROR(VLOOKUP(Tableau11[[#This Row],[Article]],'TCD journal 2018'!$B$5:$O$9000,4,FALSE),0)</f>
        <v>0</v>
      </c>
      <c r="E20" s="60">
        <f>IFERROR(VLOOKUP(Tableau11[[#This Row],[Article]],'TCD journal 2018'!$B$5:$O$9000,5,FALSE),0)</f>
        <v>0</v>
      </c>
      <c r="F20" s="60">
        <f>IFERROR(VLOOKUP(Tableau11[[#This Row],[Article]],'TCD journal 2018'!$B$5:$O$9000,6,FALSE),0)</f>
        <v>0</v>
      </c>
      <c r="G20" s="60">
        <f>IFERROR(VLOOKUP(Tableau11[[#This Row],[Article]],'TCD journal 2018'!$B$5:$O$9000,7,FALSE),0)</f>
        <v>400</v>
      </c>
      <c r="H20" s="60">
        <f>IFERROR(VLOOKUP(Tableau11[[#This Row],[Article]],'TCD journal 2018'!$B$5:$O$9000,8,FALSE),0)</f>
        <v>2400</v>
      </c>
      <c r="I20" s="60">
        <f>IFERROR(VLOOKUP(Tableau11[[#This Row],[Article]],'TCD journal 2018'!$B$5:$O$9000,9,FALSE),0)</f>
        <v>2000</v>
      </c>
      <c r="J20" s="60">
        <f>IFERROR(VLOOKUP(Tableau11[[#This Row],[Article]],'TCD journal 2018'!$B$5:$O$9000,10,FALSE),0)</f>
        <v>4400</v>
      </c>
      <c r="K20" s="61">
        <f>IFERROR(VLOOKUP(Tableau11[[#This Row],[Article]],'TCD journal 2018'!$B$5:$O$900,11,FALSE),0)</f>
        <v>2400</v>
      </c>
      <c r="L20" s="60">
        <f>IFERROR(VLOOKUP(Tableau11[[#This Row],[Article]],'TCD journal 2018'!$B$5:$O$9000,12,FALSE),0)</f>
        <v>0</v>
      </c>
      <c r="M20" s="62">
        <f>IFERROR(VLOOKUP(Tableau11[[#This Row],[Article]],'TCD journal 2018'!$B$5:$O$9000,13,FALSE),0)</f>
        <v>0</v>
      </c>
      <c r="N20" s="154">
        <f>IFERROR(VLOOKUP(Tableau11[[#This Row],[Article]],'TCD journal 2018'!$B$5:$O$9000,14,FALSE),0)</f>
        <v>11600</v>
      </c>
      <c r="O20" s="73">
        <f>Tableau11[[#This Row],[Total général]]/8</f>
        <v>1450</v>
      </c>
      <c r="P20" s="74">
        <f>ROUNDUP(Tableau11[[#This Row],[Conso mensuel]]/30,0)</f>
        <v>49</v>
      </c>
    </row>
    <row r="21" spans="1:16" ht="16.5" thickTop="1" thickBot="1" x14ac:dyDescent="0.3">
      <c r="A21" s="31">
        <v>5120</v>
      </c>
      <c r="B21" s="34">
        <f t="shared" ref="B21:M21" si="7">B20/$N$20</f>
        <v>0</v>
      </c>
      <c r="C21" s="34">
        <f t="shared" si="7"/>
        <v>0</v>
      </c>
      <c r="D21" s="34">
        <f t="shared" si="7"/>
        <v>0</v>
      </c>
      <c r="E21" s="34">
        <f t="shared" si="7"/>
        <v>0</v>
      </c>
      <c r="F21" s="34">
        <f t="shared" si="7"/>
        <v>0</v>
      </c>
      <c r="G21" s="34">
        <f t="shared" si="7"/>
        <v>3.4482758620689655E-2</v>
      </c>
      <c r="H21" s="34">
        <f t="shared" si="7"/>
        <v>0.20689655172413793</v>
      </c>
      <c r="I21" s="34">
        <f t="shared" si="7"/>
        <v>0.17241379310344829</v>
      </c>
      <c r="J21" s="33">
        <f t="shared" si="7"/>
        <v>0.37931034482758619</v>
      </c>
      <c r="K21" s="34">
        <f t="shared" si="7"/>
        <v>0.20689655172413793</v>
      </c>
      <c r="L21" s="33">
        <f t="shared" si="7"/>
        <v>0</v>
      </c>
      <c r="M21" s="36">
        <f t="shared" si="7"/>
        <v>0</v>
      </c>
      <c r="N21" s="46">
        <f>SUM(Tableau11[[#This Row],[Janvier]:[Décembre]])</f>
        <v>1</v>
      </c>
      <c r="O21" s="66">
        <f>ROUNDUP(Tableau11[[#This Row],[Total général]]/7,0)</f>
        <v>1</v>
      </c>
      <c r="P21" s="68">
        <f>Tableau11[[#This Row],[Total général]]/(30*7)</f>
        <v>4.7619047619047623E-3</v>
      </c>
    </row>
    <row r="22" spans="1:16" ht="17.25" thickTop="1" thickBot="1" x14ac:dyDescent="0.3">
      <c r="A22" s="45">
        <v>4389</v>
      </c>
      <c r="B22" s="58">
        <f>IFERROR(VLOOKUP(Tableau11[[#This Row],[Article]],'TCD journal 2018'!$B$5:$O$9000,2,FALSE),0)</f>
        <v>0</v>
      </c>
      <c r="C22" s="59">
        <f>IFERROR(VLOOKUP(Tableau11[[#This Row],[Article]],'TCD journal 2018'!$B$5:$O$900,3,FALSE),0)</f>
        <v>0</v>
      </c>
      <c r="D22" s="60">
        <f>IFERROR(VLOOKUP(Tableau11[[#This Row],[Article]],'TCD journal 2018'!$B$5:$O$9000,4,FALSE),0)</f>
        <v>0</v>
      </c>
      <c r="E22" s="60">
        <f>IFERROR(VLOOKUP(Tableau11[[#This Row],[Article]],'TCD journal 2018'!$B$5:$O$9000,5,FALSE),0)</f>
        <v>0</v>
      </c>
      <c r="F22" s="60">
        <f>IFERROR(VLOOKUP(Tableau11[[#This Row],[Article]],'TCD journal 2018'!$B$5:$O$9000,6,FALSE),0)</f>
        <v>0</v>
      </c>
      <c r="G22" s="60">
        <f>IFERROR(VLOOKUP(Tableau11[[#This Row],[Article]],'TCD journal 2018'!$B$5:$O$9000,7,FALSE),0)</f>
        <v>6200</v>
      </c>
      <c r="H22" s="60">
        <f>IFERROR(VLOOKUP(Tableau11[[#This Row],[Article]],'TCD journal 2018'!$B$5:$O$9000,8,FALSE),0)</f>
        <v>1200</v>
      </c>
      <c r="I22" s="60">
        <f>IFERROR(VLOOKUP(Tableau11[[#This Row],[Article]],'TCD journal 2018'!$B$5:$O$9000,9,FALSE),0)</f>
        <v>0</v>
      </c>
      <c r="J22" s="60">
        <f>IFERROR(VLOOKUP(Tableau11[[#This Row],[Article]],'TCD journal 2018'!$B$5:$O$9000,10,FALSE),0)</f>
        <v>1700</v>
      </c>
      <c r="K22" s="61">
        <f>IFERROR(VLOOKUP(Tableau11[[#This Row],[Article]],'TCD journal 2018'!$B$5:$O$900,11,FALSE),0)</f>
        <v>0</v>
      </c>
      <c r="L22" s="60">
        <f>IFERROR(VLOOKUP(Tableau11[[#This Row],[Article]],'TCD journal 2018'!$B$5:$O$9000,12,FALSE),0)</f>
        <v>0</v>
      </c>
      <c r="M22" s="62">
        <f>IFERROR(VLOOKUP(Tableau11[[#This Row],[Article]],'TCD journal 2018'!$B$5:$O$9000,13,FALSE),0)</f>
        <v>0</v>
      </c>
      <c r="N22" s="154">
        <f>IFERROR(VLOOKUP(Tableau11[[#This Row],[Article]],'TCD journal 2018'!$B$5:$O$9000,14,FALSE),0)</f>
        <v>9100</v>
      </c>
      <c r="O22" s="73">
        <f>Tableau11[[#This Row],[Total général]]/8</f>
        <v>1137.5</v>
      </c>
      <c r="P22" s="74">
        <f>ROUNDUP(Tableau11[[#This Row],[Conso mensuel]]/30,0)</f>
        <v>38</v>
      </c>
    </row>
    <row r="23" spans="1:16" ht="16.5" thickTop="1" thickBot="1" x14ac:dyDescent="0.3">
      <c r="A23" s="31">
        <v>4389</v>
      </c>
      <c r="B23" s="34">
        <f t="shared" ref="B23:M23" si="8">B22/$N$22</f>
        <v>0</v>
      </c>
      <c r="C23" s="34">
        <f t="shared" si="8"/>
        <v>0</v>
      </c>
      <c r="D23" s="34">
        <f t="shared" si="8"/>
        <v>0</v>
      </c>
      <c r="E23" s="34">
        <f t="shared" si="8"/>
        <v>0</v>
      </c>
      <c r="F23" s="34">
        <f t="shared" si="8"/>
        <v>0</v>
      </c>
      <c r="G23" s="34">
        <f t="shared" si="8"/>
        <v>0.68131868131868134</v>
      </c>
      <c r="H23" s="34">
        <f t="shared" si="8"/>
        <v>0.13186813186813187</v>
      </c>
      <c r="I23" s="34">
        <f t="shared" si="8"/>
        <v>0</v>
      </c>
      <c r="J23" s="33">
        <f t="shared" si="8"/>
        <v>0.18681318681318682</v>
      </c>
      <c r="K23" s="34">
        <f t="shared" si="8"/>
        <v>0</v>
      </c>
      <c r="L23" s="33">
        <f t="shared" si="8"/>
        <v>0</v>
      </c>
      <c r="M23" s="36">
        <f t="shared" si="8"/>
        <v>0</v>
      </c>
      <c r="N23" s="46">
        <f>SUM(Tableau11[[#This Row],[Janvier]:[Décembre]])</f>
        <v>1</v>
      </c>
      <c r="O23" s="66">
        <f>ROUNDUP(Tableau11[[#This Row],[Total général]]/7,0)</f>
        <v>1</v>
      </c>
      <c r="P23" s="68">
        <f>Tableau11[[#This Row],[Total général]]/(30*7)</f>
        <v>4.7619047619047623E-3</v>
      </c>
    </row>
    <row r="24" spans="1:16" ht="17.25" thickTop="1" thickBot="1" x14ac:dyDescent="0.3">
      <c r="A24" s="45">
        <v>1587</v>
      </c>
      <c r="B24" s="58">
        <f>IFERROR(VLOOKUP(Tableau11[[#This Row],[Article]],'TCD journal 2018'!$B$5:$O$9000,2,FALSE),0)</f>
        <v>0</v>
      </c>
      <c r="C24" s="59">
        <f>IFERROR(VLOOKUP(Tableau11[[#This Row],[Article]],'TCD journal 2018'!$B$5:$O$900,3,FALSE),0)</f>
        <v>0</v>
      </c>
      <c r="D24" s="60">
        <f>IFERROR(VLOOKUP(Tableau11[[#This Row],[Article]],'TCD journal 2018'!$B$5:$O$9000,4,FALSE),0)</f>
        <v>4</v>
      </c>
      <c r="E24" s="60">
        <f>IFERROR(VLOOKUP(Tableau11[[#This Row],[Article]],'TCD journal 2018'!$B$5:$O$9000,5,FALSE),0)</f>
        <v>1893</v>
      </c>
      <c r="F24" s="60">
        <f>IFERROR(VLOOKUP(Tableau11[[#This Row],[Article]],'TCD journal 2018'!$B$5:$O$9000,6,FALSE),0)</f>
        <v>606</v>
      </c>
      <c r="G24" s="60">
        <f>IFERROR(VLOOKUP(Tableau11[[#This Row],[Article]],'TCD journal 2018'!$B$5:$O$9000,7,FALSE),0)</f>
        <v>1493</v>
      </c>
      <c r="H24" s="60">
        <f>IFERROR(VLOOKUP(Tableau11[[#This Row],[Article]],'TCD journal 2018'!$B$5:$O$9000,8,FALSE),0)</f>
        <v>3477</v>
      </c>
      <c r="I24" s="60">
        <f>IFERROR(VLOOKUP(Tableau11[[#This Row],[Article]],'TCD journal 2018'!$B$5:$O$9000,9,FALSE),0)</f>
        <v>11</v>
      </c>
      <c r="J24" s="60">
        <f>IFERROR(VLOOKUP(Tableau11[[#This Row],[Article]],'TCD journal 2018'!$B$5:$O$9000,10,FALSE),0)</f>
        <v>7</v>
      </c>
      <c r="K24" s="61">
        <f>IFERROR(VLOOKUP(Tableau11[[#This Row],[Article]],'TCD journal 2018'!$B$5:$O$900,11,FALSE),0)</f>
        <v>12</v>
      </c>
      <c r="L24" s="60">
        <f>IFERROR(VLOOKUP(Tableau11[[#This Row],[Article]],'TCD journal 2018'!$B$5:$O$9000,12,FALSE),0)</f>
        <v>0</v>
      </c>
      <c r="M24" s="62">
        <f>IFERROR(VLOOKUP(Tableau11[[#This Row],[Article]],'TCD journal 2018'!$B$5:$O$9000,13,FALSE),0)</f>
        <v>0</v>
      </c>
      <c r="N24" s="154">
        <f>IFERROR(VLOOKUP(Tableau11[[#This Row],[Article]],'TCD journal 2018'!$B$5:$O$9000,14,FALSE),0)</f>
        <v>7503</v>
      </c>
      <c r="O24" s="73">
        <f>Tableau11[[#This Row],[Total général]]/8</f>
        <v>937.875</v>
      </c>
      <c r="P24" s="74">
        <f>ROUNDUP(Tableau11[[#This Row],[Conso mensuel]]/30,0)</f>
        <v>32</v>
      </c>
    </row>
    <row r="25" spans="1:16" ht="16.5" thickTop="1" thickBot="1" x14ac:dyDescent="0.3">
      <c r="A25" s="31">
        <v>1587</v>
      </c>
      <c r="B25" s="34">
        <f t="shared" ref="B25:M25" si="9">B24/$N$24</f>
        <v>0</v>
      </c>
      <c r="C25" s="34">
        <f t="shared" si="9"/>
        <v>0</v>
      </c>
      <c r="D25" s="34">
        <f t="shared" si="9"/>
        <v>5.3312008529921365E-4</v>
      </c>
      <c r="E25" s="34">
        <f t="shared" si="9"/>
        <v>0.25229908036785287</v>
      </c>
      <c r="F25" s="34">
        <f t="shared" si="9"/>
        <v>8.0767692922830869E-2</v>
      </c>
      <c r="G25" s="34">
        <f t="shared" si="9"/>
        <v>0.19898707183793149</v>
      </c>
      <c r="H25" s="34">
        <f t="shared" si="9"/>
        <v>0.46341463414634149</v>
      </c>
      <c r="I25" s="34">
        <f t="shared" si="9"/>
        <v>1.4660802345728375E-3</v>
      </c>
      <c r="J25" s="33">
        <f t="shared" si="9"/>
        <v>9.3296014927362388E-4</v>
      </c>
      <c r="K25" s="34">
        <f t="shared" si="9"/>
        <v>1.5993602558976409E-3</v>
      </c>
      <c r="L25" s="33">
        <f t="shared" si="9"/>
        <v>0</v>
      </c>
      <c r="M25" s="36">
        <f t="shared" si="9"/>
        <v>0</v>
      </c>
      <c r="N25" s="46">
        <f>SUM(Tableau11[[#This Row],[Janvier]:[Décembre]])</f>
        <v>1</v>
      </c>
      <c r="O25" s="66">
        <f>ROUNDUP(Tableau11[[#This Row],[Total général]]/7,0)</f>
        <v>1</v>
      </c>
      <c r="P25" s="68">
        <f>Tableau11[[#This Row],[Total général]]/(30*7)</f>
        <v>4.7619047619047623E-3</v>
      </c>
    </row>
    <row r="26" spans="1:16" ht="17.25" thickTop="1" thickBot="1" x14ac:dyDescent="0.3">
      <c r="A26" s="45">
        <v>1446</v>
      </c>
      <c r="B26" s="58">
        <f>IFERROR(VLOOKUP(Tableau11[[#This Row],[Article]],'TCD journal 2018'!$B$5:$O$9000,2,FALSE),0)</f>
        <v>0</v>
      </c>
      <c r="C26" s="59">
        <f>IFERROR(VLOOKUP(Tableau11[[#This Row],[Article]],'TCD journal 2018'!$B$5:$O$900,3,FALSE),0)</f>
        <v>0</v>
      </c>
      <c r="D26" s="60">
        <f>IFERROR(VLOOKUP(Tableau11[[#This Row],[Article]],'TCD journal 2018'!$B$5:$O$9000,4,FALSE),0)</f>
        <v>2300</v>
      </c>
      <c r="E26" s="60">
        <f>IFERROR(VLOOKUP(Tableau11[[#This Row],[Article]],'TCD journal 2018'!$B$5:$O$9000,5,FALSE),0)</f>
        <v>500</v>
      </c>
      <c r="F26" s="60">
        <f>IFERROR(VLOOKUP(Tableau11[[#This Row],[Article]],'TCD journal 2018'!$B$5:$O$9000,6,FALSE),0)</f>
        <v>0</v>
      </c>
      <c r="G26" s="60">
        <f>IFERROR(VLOOKUP(Tableau11[[#This Row],[Article]],'TCD journal 2018'!$B$5:$O$9000,7,FALSE),0)</f>
        <v>2000</v>
      </c>
      <c r="H26" s="60">
        <f>IFERROR(VLOOKUP(Tableau11[[#This Row],[Article]],'TCD journal 2018'!$B$5:$O$9000,8,FALSE),0)</f>
        <v>200</v>
      </c>
      <c r="I26" s="60">
        <f>IFERROR(VLOOKUP(Tableau11[[#This Row],[Article]],'TCD journal 2018'!$B$5:$O$9000,9,FALSE),0)</f>
        <v>2300</v>
      </c>
      <c r="J26" s="60">
        <f>IFERROR(VLOOKUP(Tableau11[[#This Row],[Article]],'TCD journal 2018'!$B$5:$O$9000,10,FALSE),0)</f>
        <v>100</v>
      </c>
      <c r="K26" s="61">
        <f>IFERROR(VLOOKUP(Tableau11[[#This Row],[Article]],'TCD journal 2018'!$B$5:$O$900,11,FALSE),0)</f>
        <v>1200</v>
      </c>
      <c r="L26" s="60">
        <f>IFERROR(VLOOKUP(Tableau11[[#This Row],[Article]],'TCD journal 2018'!$B$5:$O$9000,12,FALSE),0)</f>
        <v>0</v>
      </c>
      <c r="M26" s="62">
        <f>IFERROR(VLOOKUP(Tableau11[[#This Row],[Article]],'TCD journal 2018'!$B$5:$O$9000,13,FALSE),0)</f>
        <v>0</v>
      </c>
      <c r="N26" s="154">
        <f>IFERROR(VLOOKUP(Tableau11[[#This Row],[Article]],'TCD journal 2018'!$B$5:$O$9000,14,FALSE),0)</f>
        <v>8600</v>
      </c>
      <c r="O26" s="73">
        <f>Tableau11[[#This Row],[Total général]]/8</f>
        <v>1075</v>
      </c>
      <c r="P26" s="74">
        <f>ROUNDUP(Tableau11[[#This Row],[Conso mensuel]]/30,0)</f>
        <v>36</v>
      </c>
    </row>
    <row r="27" spans="1:16" ht="16.5" thickTop="1" thickBot="1" x14ac:dyDescent="0.3">
      <c r="A27" s="31">
        <v>1446</v>
      </c>
      <c r="B27" s="34">
        <f t="shared" ref="B27:M27" si="10">B26/$N$26</f>
        <v>0</v>
      </c>
      <c r="C27" s="34">
        <f t="shared" si="10"/>
        <v>0</v>
      </c>
      <c r="D27" s="34">
        <f t="shared" si="10"/>
        <v>0.26744186046511625</v>
      </c>
      <c r="E27" s="34">
        <f t="shared" si="10"/>
        <v>5.8139534883720929E-2</v>
      </c>
      <c r="F27" s="34">
        <f t="shared" si="10"/>
        <v>0</v>
      </c>
      <c r="G27" s="34">
        <f t="shared" si="10"/>
        <v>0.23255813953488372</v>
      </c>
      <c r="H27" s="34">
        <f t="shared" si="10"/>
        <v>2.3255813953488372E-2</v>
      </c>
      <c r="I27" s="34">
        <f t="shared" si="10"/>
        <v>0.26744186046511625</v>
      </c>
      <c r="J27" s="33">
        <f t="shared" si="10"/>
        <v>1.1627906976744186E-2</v>
      </c>
      <c r="K27" s="34">
        <f t="shared" si="10"/>
        <v>0.13953488372093023</v>
      </c>
      <c r="L27" s="33">
        <f t="shared" si="10"/>
        <v>0</v>
      </c>
      <c r="M27" s="36">
        <f t="shared" si="10"/>
        <v>0</v>
      </c>
      <c r="N27" s="46">
        <f>SUM(Tableau11[[#This Row],[Janvier]:[Décembre]])</f>
        <v>1</v>
      </c>
      <c r="O27" s="66">
        <f>ROUNDUP(Tableau11[[#This Row],[Total général]]/7,0)</f>
        <v>1</v>
      </c>
      <c r="P27" s="68">
        <f>Tableau11[[#This Row],[Total général]]/(30*7)</f>
        <v>4.7619047619047623E-3</v>
      </c>
    </row>
    <row r="28" spans="1:16" ht="17.25" thickTop="1" thickBot="1" x14ac:dyDescent="0.3">
      <c r="A28" s="45">
        <v>5119</v>
      </c>
      <c r="B28" s="58">
        <f>IFERROR(VLOOKUP(Tableau11[[#This Row],[Article]],'TCD journal 2018'!$B$5:$O$9000,2,FALSE),0)</f>
        <v>0</v>
      </c>
      <c r="C28" s="59">
        <f>IFERROR(VLOOKUP(Tableau11[[#This Row],[Article]],'TCD journal 2018'!$B$5:$O$900,3,FALSE),0)</f>
        <v>0</v>
      </c>
      <c r="D28" s="60">
        <f>IFERROR(VLOOKUP(Tableau11[[#This Row],[Article]],'TCD journal 2018'!$B$5:$O$9000,4,FALSE),0)</f>
        <v>0</v>
      </c>
      <c r="E28" s="60">
        <f>IFERROR(VLOOKUP(Tableau11[[#This Row],[Article]],'TCD journal 2018'!$B$5:$O$9000,5,FALSE),0)</f>
        <v>0</v>
      </c>
      <c r="F28" s="60">
        <f>IFERROR(VLOOKUP(Tableau11[[#This Row],[Article]],'TCD journal 2018'!$B$5:$O$9000,6,FALSE),0)</f>
        <v>0</v>
      </c>
      <c r="G28" s="60">
        <f>IFERROR(VLOOKUP(Tableau11[[#This Row],[Article]],'TCD journal 2018'!$B$5:$O$9000,7,FALSE),0)</f>
        <v>0</v>
      </c>
      <c r="H28" s="60">
        <f>IFERROR(VLOOKUP(Tableau11[[#This Row],[Article]],'TCD journal 2018'!$B$5:$O$9000,8,FALSE),0)</f>
        <v>0</v>
      </c>
      <c r="I28" s="60">
        <f>IFERROR(VLOOKUP(Tableau11[[#This Row],[Article]],'TCD journal 2018'!$B$5:$O$9000,9,FALSE),0)</f>
        <v>1200</v>
      </c>
      <c r="J28" s="60">
        <f>IFERROR(VLOOKUP(Tableau11[[#This Row],[Article]],'TCD journal 2018'!$B$5:$O$9000,10,FALSE),0)</f>
        <v>6000</v>
      </c>
      <c r="K28" s="61">
        <f>IFERROR(VLOOKUP(Tableau11[[#This Row],[Article]],'TCD journal 2018'!$B$5:$O$900,11,FALSE),0)</f>
        <v>600</v>
      </c>
      <c r="L28" s="60">
        <f>IFERROR(VLOOKUP(Tableau11[[#This Row],[Article]],'TCD journal 2018'!$B$5:$O$9000,12,FALSE),0)</f>
        <v>0</v>
      </c>
      <c r="M28" s="62">
        <f>IFERROR(VLOOKUP(Tableau11[[#This Row],[Article]],'TCD journal 2018'!$B$5:$O$9000,13,FALSE),0)</f>
        <v>0</v>
      </c>
      <c r="N28" s="154">
        <f>IFERROR(VLOOKUP(Tableau11[[#This Row],[Article]],'TCD journal 2018'!$B$5:$O$9000,14,FALSE),0)</f>
        <v>7800</v>
      </c>
      <c r="O28" s="73">
        <f>Tableau11[[#This Row],[Total général]]/8</f>
        <v>975</v>
      </c>
      <c r="P28" s="74">
        <f>ROUNDUP(Tableau11[[#This Row],[Conso mensuel]]/30,0)</f>
        <v>33</v>
      </c>
    </row>
    <row r="29" spans="1:16" ht="16.5" thickTop="1" thickBot="1" x14ac:dyDescent="0.3">
      <c r="A29" s="31">
        <v>5119</v>
      </c>
      <c r="B29" s="34">
        <f t="shared" ref="B29:M29" si="11">B28/$N$28</f>
        <v>0</v>
      </c>
      <c r="C29" s="34">
        <f t="shared" si="11"/>
        <v>0</v>
      </c>
      <c r="D29" s="34">
        <f t="shared" si="11"/>
        <v>0</v>
      </c>
      <c r="E29" s="34">
        <f t="shared" si="11"/>
        <v>0</v>
      </c>
      <c r="F29" s="34">
        <f t="shared" si="11"/>
        <v>0</v>
      </c>
      <c r="G29" s="34">
        <f t="shared" si="11"/>
        <v>0</v>
      </c>
      <c r="H29" s="34">
        <f t="shared" si="11"/>
        <v>0</v>
      </c>
      <c r="I29" s="34">
        <f t="shared" si="11"/>
        <v>0.15384615384615385</v>
      </c>
      <c r="J29" s="33">
        <f t="shared" si="11"/>
        <v>0.76923076923076927</v>
      </c>
      <c r="K29" s="34">
        <f t="shared" si="11"/>
        <v>7.6923076923076927E-2</v>
      </c>
      <c r="L29" s="33">
        <f t="shared" si="11"/>
        <v>0</v>
      </c>
      <c r="M29" s="36">
        <f t="shared" si="11"/>
        <v>0</v>
      </c>
      <c r="N29" s="46">
        <f>SUM(Tableau11[[#This Row],[Janvier]:[Décembre]])</f>
        <v>1</v>
      </c>
      <c r="O29" s="66">
        <f>ROUNDUP(Tableau11[[#This Row],[Total général]]/7,0)</f>
        <v>1</v>
      </c>
      <c r="P29" s="68">
        <f>Tableau11[[#This Row],[Total général]]/(30*7)</f>
        <v>4.7619047619047623E-3</v>
      </c>
    </row>
    <row r="30" spans="1:16" ht="17.25" thickTop="1" thickBot="1" x14ac:dyDescent="0.3">
      <c r="A30" s="45">
        <v>5082</v>
      </c>
      <c r="B30" s="58">
        <f>IFERROR(VLOOKUP(Tableau11[[#This Row],[Article]],'TCD journal 2018'!$B$5:$O$9000,2,FALSE),0)</f>
        <v>0</v>
      </c>
      <c r="C30" s="59">
        <f>IFERROR(VLOOKUP(Tableau11[[#This Row],[Article]],'TCD journal 2018'!$B$5:$O$900,3,FALSE),0)</f>
        <v>0</v>
      </c>
      <c r="D30" s="60">
        <f>IFERROR(VLOOKUP(Tableau11[[#This Row],[Article]],'TCD journal 2018'!$B$5:$O$9000,4,FALSE),0)</f>
        <v>200</v>
      </c>
      <c r="E30" s="60">
        <f>IFERROR(VLOOKUP(Tableau11[[#This Row],[Article]],'TCD journal 2018'!$B$5:$O$9000,5,FALSE),0)</f>
        <v>5000</v>
      </c>
      <c r="F30" s="60">
        <f>IFERROR(VLOOKUP(Tableau11[[#This Row],[Article]],'TCD journal 2018'!$B$5:$O$9000,6,FALSE),0)</f>
        <v>300</v>
      </c>
      <c r="G30" s="60">
        <f>IFERROR(VLOOKUP(Tableau11[[#This Row],[Article]],'TCD journal 2018'!$B$5:$O$9000,7,FALSE),0)</f>
        <v>500</v>
      </c>
      <c r="H30" s="60">
        <f>IFERROR(VLOOKUP(Tableau11[[#This Row],[Article]],'TCD journal 2018'!$B$5:$O$9000,8,FALSE),0)</f>
        <v>0</v>
      </c>
      <c r="I30" s="60">
        <f>IFERROR(VLOOKUP(Tableau11[[#This Row],[Article]],'TCD journal 2018'!$B$5:$O$9000,9,FALSE),0)</f>
        <v>100</v>
      </c>
      <c r="J30" s="60">
        <f>IFERROR(VLOOKUP(Tableau11[[#This Row],[Article]],'TCD journal 2018'!$B$5:$O$9000,10,FALSE),0)</f>
        <v>1000</v>
      </c>
      <c r="K30" s="61">
        <f>IFERROR(VLOOKUP(Tableau11[[#This Row],[Article]],'TCD journal 2018'!$B$5:$O$900,11,FALSE),0)</f>
        <v>250</v>
      </c>
      <c r="L30" s="60">
        <f>IFERROR(VLOOKUP(Tableau11[[#This Row],[Article]],'TCD journal 2018'!$B$5:$O$9000,12,FALSE),0)</f>
        <v>0</v>
      </c>
      <c r="M30" s="62">
        <f>IFERROR(VLOOKUP(Tableau11[[#This Row],[Article]],'TCD journal 2018'!$B$5:$O$9000,13,FALSE),0)</f>
        <v>0</v>
      </c>
      <c r="N30" s="154">
        <f>IFERROR(VLOOKUP(Tableau11[[#This Row],[Article]],'TCD journal 2018'!$B$5:$O$9000,14,FALSE),0)</f>
        <v>7350</v>
      </c>
      <c r="O30" s="73">
        <f>Tableau11[[#This Row],[Total général]]/8</f>
        <v>918.75</v>
      </c>
      <c r="P30" s="74">
        <f>ROUNDUP(Tableau11[[#This Row],[Conso mensuel]]/30,0)</f>
        <v>31</v>
      </c>
    </row>
    <row r="31" spans="1:16" ht="16.5" thickTop="1" thickBot="1" x14ac:dyDescent="0.3">
      <c r="A31" s="31">
        <v>5082</v>
      </c>
      <c r="B31" s="34">
        <f t="shared" ref="B31:M31" si="12">B30/$N$30</f>
        <v>0</v>
      </c>
      <c r="C31" s="34">
        <f t="shared" si="12"/>
        <v>0</v>
      </c>
      <c r="D31" s="34">
        <f t="shared" si="12"/>
        <v>2.7210884353741496E-2</v>
      </c>
      <c r="E31" s="34">
        <f t="shared" si="12"/>
        <v>0.68027210884353739</v>
      </c>
      <c r="F31" s="34">
        <f t="shared" si="12"/>
        <v>4.0816326530612242E-2</v>
      </c>
      <c r="G31" s="34">
        <f t="shared" si="12"/>
        <v>6.8027210884353748E-2</v>
      </c>
      <c r="H31" s="34">
        <f t="shared" si="12"/>
        <v>0</v>
      </c>
      <c r="I31" s="34">
        <f t="shared" si="12"/>
        <v>1.3605442176870748E-2</v>
      </c>
      <c r="J31" s="33">
        <f t="shared" si="12"/>
        <v>0.1360544217687075</v>
      </c>
      <c r="K31" s="34">
        <f t="shared" si="12"/>
        <v>3.4013605442176874E-2</v>
      </c>
      <c r="L31" s="33">
        <f t="shared" si="12"/>
        <v>0</v>
      </c>
      <c r="M31" s="36">
        <f t="shared" si="12"/>
        <v>0</v>
      </c>
      <c r="N31" s="46">
        <f>SUM(Tableau11[[#This Row],[Janvier]:[Décembre]])</f>
        <v>1</v>
      </c>
      <c r="O31" s="66">
        <f>ROUNDUP(Tableau11[[#This Row],[Total général]]/7,0)</f>
        <v>1</v>
      </c>
      <c r="P31" s="68">
        <f>Tableau11[[#This Row],[Total général]]/(30*7)</f>
        <v>4.7619047619047623E-3</v>
      </c>
    </row>
    <row r="32" spans="1:16" ht="17.25" thickTop="1" thickBot="1" x14ac:dyDescent="0.3">
      <c r="A32" s="45">
        <v>4390</v>
      </c>
      <c r="B32" s="58">
        <f>IFERROR(VLOOKUP(Tableau11[[#This Row],[Article]],'TCD journal 2018'!$B$5:$O$9000,2,FALSE),0)</f>
        <v>0</v>
      </c>
      <c r="C32" s="59">
        <f>IFERROR(VLOOKUP(Tableau11[[#This Row],[Article]],'TCD journal 2018'!$B$5:$O$900,3,FALSE),0)</f>
        <v>0</v>
      </c>
      <c r="D32" s="60">
        <f>IFERROR(VLOOKUP(Tableau11[[#This Row],[Article]],'TCD journal 2018'!$B$5:$O$9000,4,FALSE),0)</f>
        <v>0</v>
      </c>
      <c r="E32" s="60">
        <f>IFERROR(VLOOKUP(Tableau11[[#This Row],[Article]],'TCD journal 2018'!$B$5:$O$9000,5,FALSE),0)</f>
        <v>0</v>
      </c>
      <c r="F32" s="60">
        <f>IFERROR(VLOOKUP(Tableau11[[#This Row],[Article]],'TCD journal 2018'!$B$5:$O$9000,6,FALSE),0)</f>
        <v>0</v>
      </c>
      <c r="G32" s="60">
        <f>IFERROR(VLOOKUP(Tableau11[[#This Row],[Article]],'TCD journal 2018'!$B$5:$O$9000,7,FALSE),0)</f>
        <v>5500</v>
      </c>
      <c r="H32" s="60">
        <f>IFERROR(VLOOKUP(Tableau11[[#This Row],[Article]],'TCD journal 2018'!$B$5:$O$9000,8,FALSE),0)</f>
        <v>0</v>
      </c>
      <c r="I32" s="60">
        <f>IFERROR(VLOOKUP(Tableau11[[#This Row],[Article]],'TCD journal 2018'!$B$5:$O$9000,9,FALSE),0)</f>
        <v>0</v>
      </c>
      <c r="J32" s="60">
        <f>IFERROR(VLOOKUP(Tableau11[[#This Row],[Article]],'TCD journal 2018'!$B$5:$O$9000,10,FALSE),0)</f>
        <v>0</v>
      </c>
      <c r="K32" s="61">
        <f>IFERROR(VLOOKUP(Tableau11[[#This Row],[Article]],'TCD journal 2018'!$B$5:$O$900,11,FALSE),0)</f>
        <v>0</v>
      </c>
      <c r="L32" s="60">
        <f>IFERROR(VLOOKUP(Tableau11[[#This Row],[Article]],'TCD journal 2018'!$B$5:$O$9000,12,FALSE),0)</f>
        <v>0</v>
      </c>
      <c r="M32" s="62">
        <f>IFERROR(VLOOKUP(Tableau11[[#This Row],[Article]],'TCD journal 2018'!$B$5:$O$9000,13,FALSE),0)</f>
        <v>0</v>
      </c>
      <c r="N32" s="154">
        <f>IFERROR(VLOOKUP(Tableau11[[#This Row],[Article]],'TCD journal 2018'!$B$5:$O$9000,14,FALSE),0)</f>
        <v>5500</v>
      </c>
      <c r="O32" s="73">
        <f>Tableau11[[#This Row],[Total général]]/8</f>
        <v>687.5</v>
      </c>
      <c r="P32" s="74">
        <f>ROUNDUP(Tableau11[[#This Row],[Conso mensuel]]/30,0)</f>
        <v>23</v>
      </c>
    </row>
    <row r="33" spans="1:16" ht="16.5" thickTop="1" thickBot="1" x14ac:dyDescent="0.3">
      <c r="A33" s="31">
        <v>4390</v>
      </c>
      <c r="B33" s="34">
        <f t="shared" ref="B33:M33" si="13">B32/$N$32</f>
        <v>0</v>
      </c>
      <c r="C33" s="34">
        <f t="shared" si="13"/>
        <v>0</v>
      </c>
      <c r="D33" s="34">
        <f t="shared" si="13"/>
        <v>0</v>
      </c>
      <c r="E33" s="34">
        <f t="shared" si="13"/>
        <v>0</v>
      </c>
      <c r="F33" s="34">
        <f t="shared" si="13"/>
        <v>0</v>
      </c>
      <c r="G33" s="34">
        <f t="shared" si="13"/>
        <v>1</v>
      </c>
      <c r="H33" s="34">
        <f t="shared" si="13"/>
        <v>0</v>
      </c>
      <c r="I33" s="34">
        <f t="shared" si="13"/>
        <v>0</v>
      </c>
      <c r="J33" s="33">
        <f t="shared" si="13"/>
        <v>0</v>
      </c>
      <c r="K33" s="34">
        <f t="shared" si="13"/>
        <v>0</v>
      </c>
      <c r="L33" s="33">
        <f t="shared" si="13"/>
        <v>0</v>
      </c>
      <c r="M33" s="36">
        <f t="shared" si="13"/>
        <v>0</v>
      </c>
      <c r="N33" s="46">
        <f>SUM(Tableau11[[#This Row],[Janvier]:[Décembre]])</f>
        <v>1</v>
      </c>
      <c r="O33" s="66">
        <f>ROUNDUP(Tableau11[[#This Row],[Total général]]/7,0)</f>
        <v>1</v>
      </c>
      <c r="P33" s="68">
        <f>Tableau11[[#This Row],[Total général]]/(30*7)</f>
        <v>4.7619047619047623E-3</v>
      </c>
    </row>
    <row r="34" spans="1:16" ht="17.25" thickTop="1" thickBot="1" x14ac:dyDescent="0.3">
      <c r="A34" s="45">
        <v>236</v>
      </c>
      <c r="B34" s="58">
        <f>IFERROR(VLOOKUP(Tableau11[[#This Row],[Article]],'TCD journal 2018'!$B$5:$O$9000,2,FALSE),0)</f>
        <v>0</v>
      </c>
      <c r="C34" s="59">
        <f>IFERROR(VLOOKUP(Tableau11[[#This Row],[Article]],'TCD journal 2018'!$B$5:$O$900,3,FALSE),0)</f>
        <v>0</v>
      </c>
      <c r="D34" s="60">
        <f>IFERROR(VLOOKUP(Tableau11[[#This Row],[Article]],'TCD journal 2018'!$B$5:$O$9000,4,FALSE),0)</f>
        <v>0</v>
      </c>
      <c r="E34" s="60">
        <f>IFERROR(VLOOKUP(Tableau11[[#This Row],[Article]],'TCD journal 2018'!$B$5:$O$9000,5,FALSE),0)</f>
        <v>0</v>
      </c>
      <c r="F34" s="60">
        <f>IFERROR(VLOOKUP(Tableau11[[#This Row],[Article]],'TCD journal 2018'!$B$5:$O$9000,6,FALSE),0)</f>
        <v>0</v>
      </c>
      <c r="G34" s="60">
        <f>IFERROR(VLOOKUP(Tableau11[[#This Row],[Article]],'TCD journal 2018'!$B$5:$O$9000,7,FALSE),0)</f>
        <v>0</v>
      </c>
      <c r="H34" s="60">
        <f>IFERROR(VLOOKUP(Tableau11[[#This Row],[Article]],'TCD journal 2018'!$B$5:$O$9000,8,FALSE),0)</f>
        <v>2500</v>
      </c>
      <c r="I34" s="60">
        <f>IFERROR(VLOOKUP(Tableau11[[#This Row],[Article]],'TCD journal 2018'!$B$5:$O$9000,9,FALSE),0)</f>
        <v>900</v>
      </c>
      <c r="J34" s="60">
        <f>IFERROR(VLOOKUP(Tableau11[[#This Row],[Article]],'TCD journal 2018'!$B$5:$O$9000,10,FALSE),0)</f>
        <v>1600</v>
      </c>
      <c r="K34" s="61">
        <f>IFERROR(VLOOKUP(Tableau11[[#This Row],[Article]],'TCD journal 2018'!$B$5:$O$900,11,FALSE),0)</f>
        <v>1000</v>
      </c>
      <c r="L34" s="60">
        <f>IFERROR(VLOOKUP(Tableau11[[#This Row],[Article]],'TCD journal 2018'!$B$5:$O$9000,12,FALSE),0)</f>
        <v>0</v>
      </c>
      <c r="M34" s="62">
        <f>IFERROR(VLOOKUP(Tableau11[[#This Row],[Article]],'TCD journal 2018'!$B$5:$O$9000,13,FALSE),0)</f>
        <v>0</v>
      </c>
      <c r="N34" s="154">
        <f>IFERROR(VLOOKUP(Tableau11[[#This Row],[Article]],'TCD journal 2018'!$B$5:$O$9000,14,FALSE),0)</f>
        <v>6000</v>
      </c>
      <c r="O34" s="73">
        <f>Tableau11[[#This Row],[Total général]]/8</f>
        <v>750</v>
      </c>
      <c r="P34" s="74">
        <f>ROUNDUP(Tableau11[[#This Row],[Conso mensuel]]/30,0)</f>
        <v>25</v>
      </c>
    </row>
    <row r="35" spans="1:16" ht="16.5" thickTop="1" thickBot="1" x14ac:dyDescent="0.3">
      <c r="A35" s="31">
        <v>236</v>
      </c>
      <c r="B35" s="34">
        <f t="shared" ref="B35:M35" si="14">B34/$N$34</f>
        <v>0</v>
      </c>
      <c r="C35" s="34">
        <f t="shared" si="14"/>
        <v>0</v>
      </c>
      <c r="D35" s="34">
        <f t="shared" si="14"/>
        <v>0</v>
      </c>
      <c r="E35" s="34">
        <f t="shared" si="14"/>
        <v>0</v>
      </c>
      <c r="F35" s="34">
        <f t="shared" si="14"/>
        <v>0</v>
      </c>
      <c r="G35" s="34">
        <f t="shared" si="14"/>
        <v>0</v>
      </c>
      <c r="H35" s="34">
        <f t="shared" si="14"/>
        <v>0.41666666666666669</v>
      </c>
      <c r="I35" s="34">
        <f t="shared" si="14"/>
        <v>0.15</v>
      </c>
      <c r="J35" s="33">
        <f t="shared" si="14"/>
        <v>0.26666666666666666</v>
      </c>
      <c r="K35" s="34">
        <f t="shared" si="14"/>
        <v>0.16666666666666666</v>
      </c>
      <c r="L35" s="33">
        <f t="shared" si="14"/>
        <v>0</v>
      </c>
      <c r="M35" s="36">
        <f t="shared" si="14"/>
        <v>0</v>
      </c>
      <c r="N35" s="46">
        <f>SUM(Tableau11[[#This Row],[Janvier]:[Décembre]])</f>
        <v>0.99999999999999989</v>
      </c>
      <c r="O35" s="66">
        <f>ROUNDUP(Tableau11[[#This Row],[Total général]]/7,0)</f>
        <v>1</v>
      </c>
      <c r="P35" s="68">
        <f>Tableau11[[#This Row],[Total général]]/(30*7)</f>
        <v>4.7619047619047615E-3</v>
      </c>
    </row>
    <row r="36" spans="1:16" ht="17.25" thickTop="1" thickBot="1" x14ac:dyDescent="0.3">
      <c r="A36" s="45">
        <v>1592</v>
      </c>
      <c r="B36" s="58">
        <f>IFERROR(VLOOKUP(Tableau11[[#This Row],[Article]],'TCD journal 2018'!$B$5:$O$9000,2,FALSE),0)</f>
        <v>0</v>
      </c>
      <c r="C36" s="59">
        <f>IFERROR(VLOOKUP(Tableau11[[#This Row],[Article]],'TCD journal 2018'!$B$5:$O$900,3,FALSE),0)</f>
        <v>0</v>
      </c>
      <c r="D36" s="60">
        <f>IFERROR(VLOOKUP(Tableau11[[#This Row],[Article]],'TCD journal 2018'!$B$5:$O$9000,4,FALSE),0)</f>
        <v>300</v>
      </c>
      <c r="E36" s="60">
        <f>IFERROR(VLOOKUP(Tableau11[[#This Row],[Article]],'TCD journal 2018'!$B$5:$O$9000,5,FALSE),0)</f>
        <v>400</v>
      </c>
      <c r="F36" s="60">
        <f>IFERROR(VLOOKUP(Tableau11[[#This Row],[Article]],'TCD journal 2018'!$B$5:$O$9000,6,FALSE),0)</f>
        <v>1100</v>
      </c>
      <c r="G36" s="60">
        <f>IFERROR(VLOOKUP(Tableau11[[#This Row],[Article]],'TCD journal 2018'!$B$5:$O$9000,7,FALSE),0)</f>
        <v>0</v>
      </c>
      <c r="H36" s="60">
        <f>IFERROR(VLOOKUP(Tableau11[[#This Row],[Article]],'TCD journal 2018'!$B$5:$O$9000,8,FALSE),0)</f>
        <v>1400</v>
      </c>
      <c r="I36" s="60">
        <f>IFERROR(VLOOKUP(Tableau11[[#This Row],[Article]],'TCD journal 2018'!$B$5:$O$9000,9,FALSE),0)</f>
        <v>800</v>
      </c>
      <c r="J36" s="60">
        <f>IFERROR(VLOOKUP(Tableau11[[#This Row],[Article]],'TCD journal 2018'!$B$5:$O$9000,10,FALSE),0)</f>
        <v>0</v>
      </c>
      <c r="K36" s="61">
        <f>IFERROR(VLOOKUP(Tableau11[[#This Row],[Article]],'TCD journal 2018'!$B$5:$O$900,11,FALSE),0)</f>
        <v>100</v>
      </c>
      <c r="L36" s="60">
        <f>IFERROR(VLOOKUP(Tableau11[[#This Row],[Article]],'TCD journal 2018'!$B$5:$O$9000,12,FALSE),0)</f>
        <v>0</v>
      </c>
      <c r="M36" s="62">
        <f>IFERROR(VLOOKUP(Tableau11[[#This Row],[Article]],'TCD journal 2018'!$B$5:$O$9000,13,FALSE),0)</f>
        <v>0</v>
      </c>
      <c r="N36" s="154">
        <f>IFERROR(VLOOKUP(Tableau11[[#This Row],[Article]],'TCD journal 2018'!$B$5:$O$9000,14,FALSE),0)</f>
        <v>4100</v>
      </c>
      <c r="O36" s="73">
        <f>Tableau11[[#This Row],[Total général]]/8</f>
        <v>512.5</v>
      </c>
      <c r="P36" s="74">
        <f>ROUNDUP(Tableau11[[#This Row],[Conso mensuel]]/30,0)</f>
        <v>18</v>
      </c>
    </row>
    <row r="37" spans="1:16" ht="16.5" thickTop="1" thickBot="1" x14ac:dyDescent="0.3">
      <c r="A37" s="31">
        <v>1592</v>
      </c>
      <c r="B37" s="34">
        <f t="shared" ref="B37:M37" si="15">B36/$N$36</f>
        <v>0</v>
      </c>
      <c r="C37" s="34">
        <f t="shared" si="15"/>
        <v>0</v>
      </c>
      <c r="D37" s="34">
        <f t="shared" si="15"/>
        <v>7.3170731707317069E-2</v>
      </c>
      <c r="E37" s="34">
        <f t="shared" si="15"/>
        <v>9.7560975609756101E-2</v>
      </c>
      <c r="F37" s="34">
        <f t="shared" si="15"/>
        <v>0.26829268292682928</v>
      </c>
      <c r="G37" s="34">
        <f t="shared" si="15"/>
        <v>0</v>
      </c>
      <c r="H37" s="34">
        <f t="shared" si="15"/>
        <v>0.34146341463414637</v>
      </c>
      <c r="I37" s="34">
        <f t="shared" si="15"/>
        <v>0.1951219512195122</v>
      </c>
      <c r="J37" s="33">
        <f t="shared" si="15"/>
        <v>0</v>
      </c>
      <c r="K37" s="34">
        <f t="shared" si="15"/>
        <v>2.4390243902439025E-2</v>
      </c>
      <c r="L37" s="33">
        <f t="shared" si="15"/>
        <v>0</v>
      </c>
      <c r="M37" s="36">
        <f t="shared" si="15"/>
        <v>0</v>
      </c>
      <c r="N37" s="46">
        <f>SUM(Tableau11[[#This Row],[Janvier]:[Décembre]])</f>
        <v>1</v>
      </c>
      <c r="O37" s="66">
        <f>ROUNDUP(Tableau11[[#This Row],[Total général]]/7,0)</f>
        <v>1</v>
      </c>
      <c r="P37" s="68">
        <f>Tableau11[[#This Row],[Total général]]/(30*7)</f>
        <v>4.7619047619047623E-3</v>
      </c>
    </row>
    <row r="38" spans="1:16" ht="17.25" thickTop="1" thickBot="1" x14ac:dyDescent="0.3">
      <c r="A38" s="45">
        <v>371</v>
      </c>
      <c r="B38" s="58">
        <f>IFERROR(VLOOKUP(Tableau11[[#This Row],[Article]],'TCD journal 2018'!$B$5:$O$9000,2,FALSE),0)</f>
        <v>0</v>
      </c>
      <c r="C38" s="59">
        <f>IFERROR(VLOOKUP(Tableau11[[#This Row],[Article]],'TCD journal 2018'!$B$5:$O$900,3,FALSE),0)</f>
        <v>0</v>
      </c>
      <c r="D38" s="60">
        <f>IFERROR(VLOOKUP(Tableau11[[#This Row],[Article]],'TCD journal 2018'!$B$5:$O$9000,4,FALSE),0)</f>
        <v>0</v>
      </c>
      <c r="E38" s="60">
        <f>IFERROR(VLOOKUP(Tableau11[[#This Row],[Article]],'TCD journal 2018'!$B$5:$O$9000,5,FALSE),0)</f>
        <v>0</v>
      </c>
      <c r="F38" s="60">
        <f>IFERROR(VLOOKUP(Tableau11[[#This Row],[Article]],'TCD journal 2018'!$B$5:$O$9000,6,FALSE),0)</f>
        <v>0</v>
      </c>
      <c r="G38" s="60">
        <f>IFERROR(VLOOKUP(Tableau11[[#This Row],[Article]],'TCD journal 2018'!$B$5:$O$9000,7,FALSE),0)</f>
        <v>0</v>
      </c>
      <c r="H38" s="60">
        <f>IFERROR(VLOOKUP(Tableau11[[#This Row],[Article]],'TCD journal 2018'!$B$5:$O$9000,8,FALSE),0)</f>
        <v>850</v>
      </c>
      <c r="I38" s="60">
        <f>IFERROR(VLOOKUP(Tableau11[[#This Row],[Article]],'TCD journal 2018'!$B$5:$O$9000,9,FALSE),0)</f>
        <v>1450</v>
      </c>
      <c r="J38" s="60">
        <f>IFERROR(VLOOKUP(Tableau11[[#This Row],[Article]],'TCD journal 2018'!$B$5:$O$9000,10,FALSE),0)</f>
        <v>1650</v>
      </c>
      <c r="K38" s="61">
        <f>IFERROR(VLOOKUP(Tableau11[[#This Row],[Article]],'TCD journal 2018'!$B$5:$O$900,11,FALSE),0)</f>
        <v>550</v>
      </c>
      <c r="L38" s="60">
        <f>IFERROR(VLOOKUP(Tableau11[[#This Row],[Article]],'TCD journal 2018'!$B$5:$O$9000,12,FALSE),0)</f>
        <v>0</v>
      </c>
      <c r="M38" s="62">
        <f>IFERROR(VLOOKUP(Tableau11[[#This Row],[Article]],'TCD journal 2018'!$B$5:$O$9000,13,FALSE),0)</f>
        <v>0</v>
      </c>
      <c r="N38" s="154">
        <f>IFERROR(VLOOKUP(Tableau11[[#This Row],[Article]],'TCD journal 2018'!$B$5:$O$9000,14,FALSE),0)</f>
        <v>4500</v>
      </c>
      <c r="O38" s="73">
        <f>Tableau11[[#This Row],[Total général]]/8</f>
        <v>562.5</v>
      </c>
      <c r="P38" s="74">
        <f>ROUNDUP(Tableau11[[#This Row],[Conso mensuel]]/30,0)</f>
        <v>19</v>
      </c>
    </row>
    <row r="39" spans="1:16" ht="16.5" thickTop="1" thickBot="1" x14ac:dyDescent="0.3">
      <c r="A39" s="30">
        <v>371</v>
      </c>
      <c r="B39" s="34">
        <f t="shared" ref="B39:M39" si="16">B38/$N$38</f>
        <v>0</v>
      </c>
      <c r="C39" s="34">
        <f t="shared" si="16"/>
        <v>0</v>
      </c>
      <c r="D39" s="34">
        <f t="shared" si="16"/>
        <v>0</v>
      </c>
      <c r="E39" s="34">
        <f t="shared" si="16"/>
        <v>0</v>
      </c>
      <c r="F39" s="34">
        <f t="shared" si="16"/>
        <v>0</v>
      </c>
      <c r="G39" s="34">
        <f t="shared" si="16"/>
        <v>0</v>
      </c>
      <c r="H39" s="34">
        <f t="shared" si="16"/>
        <v>0.18888888888888888</v>
      </c>
      <c r="I39" s="34">
        <f t="shared" si="16"/>
        <v>0.32222222222222224</v>
      </c>
      <c r="J39" s="33">
        <f t="shared" si="16"/>
        <v>0.36666666666666664</v>
      </c>
      <c r="K39" s="34">
        <f t="shared" si="16"/>
        <v>0.12222222222222222</v>
      </c>
      <c r="L39" s="33">
        <f t="shared" si="16"/>
        <v>0</v>
      </c>
      <c r="M39" s="36">
        <f t="shared" si="16"/>
        <v>0</v>
      </c>
      <c r="N39" s="46">
        <f>SUM(Tableau11[[#This Row],[Janvier]:[Décembre]])</f>
        <v>1</v>
      </c>
      <c r="O39" s="66">
        <f>ROUNDUP(Tableau11[[#This Row],[Total général]]/7,0)</f>
        <v>1</v>
      </c>
      <c r="P39" s="68">
        <f>Tableau11[[#This Row],[Total général]]/(30*7)</f>
        <v>4.7619047619047623E-3</v>
      </c>
    </row>
    <row r="40" spans="1:16" ht="17.25" thickTop="1" thickBot="1" x14ac:dyDescent="0.3">
      <c r="A40" s="45">
        <v>374</v>
      </c>
      <c r="B40" s="58">
        <f>IFERROR(VLOOKUP(Tableau11[[#This Row],[Article]],'TCD journal 2018'!$B$5:$O$9000,2,FALSE),0)</f>
        <v>0</v>
      </c>
      <c r="C40" s="59">
        <f>IFERROR(VLOOKUP(Tableau11[[#This Row],[Article]],'TCD journal 2018'!$B$5:$O$900,3,FALSE),0)</f>
        <v>0</v>
      </c>
      <c r="D40" s="60">
        <f>IFERROR(VLOOKUP(Tableau11[[#This Row],[Article]],'TCD journal 2018'!$B$5:$O$9000,4,FALSE),0)</f>
        <v>0</v>
      </c>
      <c r="E40" s="60">
        <f>IFERROR(VLOOKUP(Tableau11[[#This Row],[Article]],'TCD journal 2018'!$B$5:$O$9000,5,FALSE),0)</f>
        <v>0</v>
      </c>
      <c r="F40" s="60">
        <f>IFERROR(VLOOKUP(Tableau11[[#This Row],[Article]],'TCD journal 2018'!$B$5:$O$9000,6,FALSE),0)</f>
        <v>0</v>
      </c>
      <c r="G40" s="60">
        <f>IFERROR(VLOOKUP(Tableau11[[#This Row],[Article]],'TCD journal 2018'!$B$5:$O$9000,7,FALSE),0)</f>
        <v>100</v>
      </c>
      <c r="H40" s="60">
        <f>IFERROR(VLOOKUP(Tableau11[[#This Row],[Article]],'TCD journal 2018'!$B$5:$O$9000,8,FALSE),0)</f>
        <v>1550</v>
      </c>
      <c r="I40" s="60">
        <f>IFERROR(VLOOKUP(Tableau11[[#This Row],[Article]],'TCD journal 2018'!$B$5:$O$9000,9,FALSE),0)</f>
        <v>1290</v>
      </c>
      <c r="J40" s="60">
        <f>IFERROR(VLOOKUP(Tableau11[[#This Row],[Article]],'TCD journal 2018'!$B$5:$O$9000,10,FALSE),0)</f>
        <v>1000</v>
      </c>
      <c r="K40" s="61">
        <f>IFERROR(VLOOKUP(Tableau11[[#This Row],[Article]],'TCD journal 2018'!$B$5:$O$900,11,FALSE),0)</f>
        <v>1100</v>
      </c>
      <c r="L40" s="60">
        <f>IFERROR(VLOOKUP(Tableau11[[#This Row],[Article]],'TCD journal 2018'!$B$5:$O$9000,12,FALSE),0)</f>
        <v>0</v>
      </c>
      <c r="M40" s="62">
        <f>IFERROR(VLOOKUP(Tableau11[[#This Row],[Article]],'TCD journal 2018'!$B$5:$O$9000,13,FALSE),0)</f>
        <v>0</v>
      </c>
      <c r="N40" s="154">
        <f>IFERROR(VLOOKUP(Tableau11[[#This Row],[Article]],'TCD journal 2018'!$B$5:$O$9000,14,FALSE),0)</f>
        <v>5040</v>
      </c>
      <c r="O40" s="73">
        <f>Tableau11[[#This Row],[Total général]]/8</f>
        <v>630</v>
      </c>
      <c r="P40" s="74">
        <f>ROUNDUP(Tableau11[[#This Row],[Conso mensuel]]/30,0)</f>
        <v>21</v>
      </c>
    </row>
    <row r="41" spans="1:16" ht="16.5" thickTop="1" thickBot="1" x14ac:dyDescent="0.3">
      <c r="A41" s="31">
        <v>374</v>
      </c>
      <c r="B41" s="34">
        <f t="shared" ref="B41:M41" si="17">B40/$N$40</f>
        <v>0</v>
      </c>
      <c r="C41" s="34">
        <f t="shared" si="17"/>
        <v>0</v>
      </c>
      <c r="D41" s="34">
        <f t="shared" si="17"/>
        <v>0</v>
      </c>
      <c r="E41" s="34">
        <f t="shared" si="17"/>
        <v>0</v>
      </c>
      <c r="F41" s="34">
        <f t="shared" si="17"/>
        <v>0</v>
      </c>
      <c r="G41" s="34">
        <f t="shared" si="17"/>
        <v>1.984126984126984E-2</v>
      </c>
      <c r="H41" s="34">
        <f t="shared" si="17"/>
        <v>0.30753968253968256</v>
      </c>
      <c r="I41" s="34">
        <f t="shared" si="17"/>
        <v>0.25595238095238093</v>
      </c>
      <c r="J41" s="33">
        <f t="shared" si="17"/>
        <v>0.1984126984126984</v>
      </c>
      <c r="K41" s="34">
        <f t="shared" si="17"/>
        <v>0.21825396825396826</v>
      </c>
      <c r="L41" s="33">
        <f t="shared" si="17"/>
        <v>0</v>
      </c>
      <c r="M41" s="36">
        <f t="shared" si="17"/>
        <v>0</v>
      </c>
      <c r="N41" s="46">
        <f>SUM(Tableau11[[#This Row],[Janvier]:[Décembre]])</f>
        <v>0.99999999999999989</v>
      </c>
      <c r="O41" s="66">
        <f>ROUNDUP(Tableau11[[#This Row],[Total général]]/7,0)</f>
        <v>1</v>
      </c>
      <c r="P41" s="68">
        <f>Tableau11[[#This Row],[Total général]]/(30*7)</f>
        <v>4.7619047619047615E-3</v>
      </c>
    </row>
    <row r="42" spans="1:16" ht="17.25" thickTop="1" thickBot="1" x14ac:dyDescent="0.3">
      <c r="A42" s="45">
        <v>5118</v>
      </c>
      <c r="B42" s="58">
        <f>IFERROR(VLOOKUP(Tableau11[[#This Row],[Article]],'TCD journal 2018'!$B$5:$O$9000,2,FALSE),0)</f>
        <v>0</v>
      </c>
      <c r="C42" s="59">
        <f>IFERROR(VLOOKUP(Tableau11[[#This Row],[Article]],'TCD journal 2018'!$B$5:$O$900,3,FALSE),0)</f>
        <v>0</v>
      </c>
      <c r="D42" s="60">
        <f>IFERROR(VLOOKUP(Tableau11[[#This Row],[Article]],'TCD journal 2018'!$B$5:$O$9000,4,FALSE),0)</f>
        <v>0</v>
      </c>
      <c r="E42" s="60">
        <f>IFERROR(VLOOKUP(Tableau11[[#This Row],[Article]],'TCD journal 2018'!$B$5:$O$9000,5,FALSE),0)</f>
        <v>0</v>
      </c>
      <c r="F42" s="60">
        <f>IFERROR(VLOOKUP(Tableau11[[#This Row],[Article]],'TCD journal 2018'!$B$5:$O$9000,6,FALSE),0)</f>
        <v>0</v>
      </c>
      <c r="G42" s="60">
        <f>IFERROR(VLOOKUP(Tableau11[[#This Row],[Article]],'TCD journal 2018'!$B$5:$O$9000,7,FALSE),0)</f>
        <v>0</v>
      </c>
      <c r="H42" s="60">
        <f>IFERROR(VLOOKUP(Tableau11[[#This Row],[Article]],'TCD journal 2018'!$B$5:$O$9000,8,FALSE),0)</f>
        <v>0</v>
      </c>
      <c r="I42" s="60">
        <f>IFERROR(VLOOKUP(Tableau11[[#This Row],[Article]],'TCD journal 2018'!$B$5:$O$9000,9,FALSE),0)</f>
        <v>2400</v>
      </c>
      <c r="J42" s="60">
        <f>IFERROR(VLOOKUP(Tableau11[[#This Row],[Article]],'TCD journal 2018'!$B$5:$O$9000,10,FALSE),0)</f>
        <v>1200</v>
      </c>
      <c r="K42" s="61">
        <f>IFERROR(VLOOKUP(Tableau11[[#This Row],[Article]],'TCD journal 2018'!$B$5:$O$900,11,FALSE),0)</f>
        <v>0</v>
      </c>
      <c r="L42" s="60">
        <f>IFERROR(VLOOKUP(Tableau11[[#This Row],[Article]],'TCD journal 2018'!$B$5:$O$9000,12,FALSE),0)</f>
        <v>0</v>
      </c>
      <c r="M42" s="62">
        <f>IFERROR(VLOOKUP(Tableau11[[#This Row],[Article]],'TCD journal 2018'!$B$5:$O$9000,13,FALSE),0)</f>
        <v>0</v>
      </c>
      <c r="N42" s="154">
        <f>IFERROR(VLOOKUP(Tableau11[[#This Row],[Article]],'TCD journal 2018'!$B$5:$O$9000,14,FALSE),0)</f>
        <v>3600</v>
      </c>
      <c r="O42" s="73">
        <f>Tableau11[[#This Row],[Total général]]/8</f>
        <v>450</v>
      </c>
      <c r="P42" s="74">
        <f>ROUNDUP(Tableau11[[#This Row],[Conso mensuel]]/30,0)</f>
        <v>15</v>
      </c>
    </row>
    <row r="43" spans="1:16" ht="16.5" thickTop="1" thickBot="1" x14ac:dyDescent="0.3">
      <c r="A43" s="31">
        <v>5118</v>
      </c>
      <c r="B43" s="34">
        <f t="shared" ref="B43:M43" si="18">B42/$N$42</f>
        <v>0</v>
      </c>
      <c r="C43" s="34">
        <f t="shared" si="18"/>
        <v>0</v>
      </c>
      <c r="D43" s="34">
        <f t="shared" si="18"/>
        <v>0</v>
      </c>
      <c r="E43" s="34">
        <f t="shared" si="18"/>
        <v>0</v>
      </c>
      <c r="F43" s="34">
        <f t="shared" si="18"/>
        <v>0</v>
      </c>
      <c r="G43" s="34">
        <f t="shared" si="18"/>
        <v>0</v>
      </c>
      <c r="H43" s="34">
        <f t="shared" si="18"/>
        <v>0</v>
      </c>
      <c r="I43" s="34">
        <f t="shared" si="18"/>
        <v>0.66666666666666663</v>
      </c>
      <c r="J43" s="33">
        <f t="shared" si="18"/>
        <v>0.33333333333333331</v>
      </c>
      <c r="K43" s="34">
        <f t="shared" si="18"/>
        <v>0</v>
      </c>
      <c r="L43" s="33">
        <f t="shared" si="18"/>
        <v>0</v>
      </c>
      <c r="M43" s="36">
        <f t="shared" si="18"/>
        <v>0</v>
      </c>
      <c r="N43" s="46">
        <f>SUM(Tableau11[[#This Row],[Janvier]:[Décembre]])</f>
        <v>1</v>
      </c>
      <c r="O43" s="66">
        <f>ROUNDUP(Tableau11[[#This Row],[Total général]]/7,0)</f>
        <v>1</v>
      </c>
      <c r="P43" s="68">
        <f>Tableau11[[#This Row],[Total général]]/(30*7)</f>
        <v>4.7619047619047623E-3</v>
      </c>
    </row>
    <row r="44" spans="1:16" ht="17.25" thickTop="1" thickBot="1" x14ac:dyDescent="0.3">
      <c r="A44" s="45">
        <v>187</v>
      </c>
      <c r="B44" s="58">
        <f>IFERROR(VLOOKUP(Tableau11[[#This Row],[Article]],'TCD journal 2018'!$B$5:$O$9000,2,FALSE),0)</f>
        <v>0</v>
      </c>
      <c r="C44" s="59">
        <f>IFERROR(VLOOKUP(Tableau11[[#This Row],[Article]],'TCD journal 2018'!$B$5:$O$900,3,FALSE),0)</f>
        <v>0</v>
      </c>
      <c r="D44" s="60">
        <f>IFERROR(VLOOKUP(Tableau11[[#This Row],[Article]],'TCD journal 2018'!$B$5:$O$9000,4,FALSE),0)</f>
        <v>150</v>
      </c>
      <c r="E44" s="60">
        <f>IFERROR(VLOOKUP(Tableau11[[#This Row],[Article]],'TCD journal 2018'!$B$5:$O$9000,5,FALSE),0)</f>
        <v>550</v>
      </c>
      <c r="F44" s="60">
        <f>IFERROR(VLOOKUP(Tableau11[[#This Row],[Article]],'TCD journal 2018'!$B$5:$O$9000,6,FALSE),0)</f>
        <v>500</v>
      </c>
      <c r="G44" s="60">
        <f>IFERROR(VLOOKUP(Tableau11[[#This Row],[Article]],'TCD journal 2018'!$B$5:$O$9000,7,FALSE),0)</f>
        <v>550</v>
      </c>
      <c r="H44" s="60">
        <f>IFERROR(VLOOKUP(Tableau11[[#This Row],[Article]],'TCD journal 2018'!$B$5:$O$9000,8,FALSE),0)</f>
        <v>550</v>
      </c>
      <c r="I44" s="60">
        <f>IFERROR(VLOOKUP(Tableau11[[#This Row],[Article]],'TCD journal 2018'!$B$5:$O$9000,9,FALSE),0)</f>
        <v>700</v>
      </c>
      <c r="J44" s="60">
        <f>IFERROR(VLOOKUP(Tableau11[[#This Row],[Article]],'TCD journal 2018'!$B$5:$O$9000,10,FALSE),0)</f>
        <v>450</v>
      </c>
      <c r="K44" s="61">
        <f>IFERROR(VLOOKUP(Tableau11[[#This Row],[Article]],'TCD journal 2018'!$B$5:$O$900,11,FALSE),0)</f>
        <v>820</v>
      </c>
      <c r="L44" s="60">
        <f>IFERROR(VLOOKUP(Tableau11[[#This Row],[Article]],'TCD journal 2018'!$B$5:$O$9000,12,FALSE),0)</f>
        <v>0</v>
      </c>
      <c r="M44" s="62">
        <f>IFERROR(VLOOKUP(Tableau11[[#This Row],[Article]],'TCD journal 2018'!$B$5:$O$9000,13,FALSE),0)</f>
        <v>0</v>
      </c>
      <c r="N44" s="154">
        <f>IFERROR(VLOOKUP(Tableau11[[#This Row],[Article]],'TCD journal 2018'!$B$5:$O$9000,14,FALSE),0)</f>
        <v>4270</v>
      </c>
      <c r="O44" s="73">
        <f>Tableau11[[#This Row],[Total général]]/8</f>
        <v>533.75</v>
      </c>
      <c r="P44" s="74">
        <f>ROUNDUP(Tableau11[[#This Row],[Conso mensuel]]/30,0)</f>
        <v>18</v>
      </c>
    </row>
    <row r="45" spans="1:16" ht="16.5" thickTop="1" thickBot="1" x14ac:dyDescent="0.3">
      <c r="A45" s="31">
        <v>187</v>
      </c>
      <c r="B45" s="34">
        <f t="shared" ref="B45:M45" si="19">B44/$N$44</f>
        <v>0</v>
      </c>
      <c r="C45" s="34">
        <f t="shared" si="19"/>
        <v>0</v>
      </c>
      <c r="D45" s="34">
        <f t="shared" si="19"/>
        <v>3.5128805620608897E-2</v>
      </c>
      <c r="E45" s="34">
        <f t="shared" si="19"/>
        <v>0.1288056206088993</v>
      </c>
      <c r="F45" s="34">
        <f t="shared" si="19"/>
        <v>0.117096018735363</v>
      </c>
      <c r="G45" s="34">
        <f t="shared" si="19"/>
        <v>0.1288056206088993</v>
      </c>
      <c r="H45" s="34">
        <f t="shared" si="19"/>
        <v>0.1288056206088993</v>
      </c>
      <c r="I45" s="34">
        <f t="shared" si="19"/>
        <v>0.16393442622950818</v>
      </c>
      <c r="J45" s="33">
        <f t="shared" si="19"/>
        <v>0.1053864168618267</v>
      </c>
      <c r="K45" s="34">
        <f t="shared" si="19"/>
        <v>0.19203747072599531</v>
      </c>
      <c r="L45" s="33">
        <f t="shared" si="19"/>
        <v>0</v>
      </c>
      <c r="M45" s="36">
        <f t="shared" si="19"/>
        <v>0</v>
      </c>
      <c r="N45" s="46">
        <f>SUM(Tableau11[[#This Row],[Janvier]:[Décembre]])</f>
        <v>1</v>
      </c>
      <c r="O45" s="66">
        <f>ROUNDUP(Tableau11[[#This Row],[Total général]]/7,0)</f>
        <v>1</v>
      </c>
      <c r="P45" s="68">
        <f>Tableau11[[#This Row],[Total général]]/(30*7)</f>
        <v>4.7619047619047623E-3</v>
      </c>
    </row>
    <row r="46" spans="1:16" ht="17.25" thickTop="1" thickBot="1" x14ac:dyDescent="0.3">
      <c r="A46" s="45">
        <v>981</v>
      </c>
      <c r="B46" s="58">
        <f>IFERROR(VLOOKUP(Tableau11[[#This Row],[Article]],'TCD journal 2018'!$B$5:$O$9000,2,FALSE),0)</f>
        <v>0</v>
      </c>
      <c r="C46" s="59">
        <f>IFERROR(VLOOKUP(Tableau11[[#This Row],[Article]],'TCD journal 2018'!$B$5:$O$900,3,FALSE),0)</f>
        <v>0</v>
      </c>
      <c r="D46" s="60">
        <f>IFERROR(VLOOKUP(Tableau11[[#This Row],[Article]],'TCD journal 2018'!$B$5:$O$9000,4,FALSE),0)</f>
        <v>200</v>
      </c>
      <c r="E46" s="60">
        <f>IFERROR(VLOOKUP(Tableau11[[#This Row],[Article]],'TCD journal 2018'!$B$5:$O$9000,5,FALSE),0)</f>
        <v>550</v>
      </c>
      <c r="F46" s="60">
        <f>IFERROR(VLOOKUP(Tableau11[[#This Row],[Article]],'TCD journal 2018'!$B$5:$O$9000,6,FALSE),0)</f>
        <v>650</v>
      </c>
      <c r="G46" s="60">
        <f>IFERROR(VLOOKUP(Tableau11[[#This Row],[Article]],'TCD journal 2018'!$B$5:$O$9000,7,FALSE),0)</f>
        <v>300</v>
      </c>
      <c r="H46" s="60">
        <f>IFERROR(VLOOKUP(Tableau11[[#This Row],[Article]],'TCD journal 2018'!$B$5:$O$9000,8,FALSE),0)</f>
        <v>300</v>
      </c>
      <c r="I46" s="60">
        <f>IFERROR(VLOOKUP(Tableau11[[#This Row],[Article]],'TCD journal 2018'!$B$5:$O$9000,9,FALSE),0)</f>
        <v>450</v>
      </c>
      <c r="J46" s="60">
        <f>IFERROR(VLOOKUP(Tableau11[[#This Row],[Article]],'TCD journal 2018'!$B$5:$O$9000,10,FALSE),0)</f>
        <v>650</v>
      </c>
      <c r="K46" s="61">
        <f>IFERROR(VLOOKUP(Tableau11[[#This Row],[Article]],'TCD journal 2018'!$B$5:$O$900,11,FALSE),0)</f>
        <v>585</v>
      </c>
      <c r="L46" s="60">
        <f>IFERROR(VLOOKUP(Tableau11[[#This Row],[Article]],'TCD journal 2018'!$B$5:$O$9000,12,FALSE),0)</f>
        <v>0</v>
      </c>
      <c r="M46" s="62">
        <f>IFERROR(VLOOKUP(Tableau11[[#This Row],[Article]],'TCD journal 2018'!$B$5:$O$9000,13,FALSE),0)</f>
        <v>0</v>
      </c>
      <c r="N46" s="154">
        <f>IFERROR(VLOOKUP(Tableau11[[#This Row],[Article]],'TCD journal 2018'!$B$5:$O$9000,14,FALSE),0)</f>
        <v>3685</v>
      </c>
      <c r="O46" s="73">
        <f>Tableau11[[#This Row],[Total général]]/8</f>
        <v>460.625</v>
      </c>
      <c r="P46" s="74">
        <f>ROUNDUP(Tableau11[[#This Row],[Conso mensuel]]/30,0)</f>
        <v>16</v>
      </c>
    </row>
    <row r="47" spans="1:16" ht="16.5" thickTop="1" thickBot="1" x14ac:dyDescent="0.3">
      <c r="A47" s="31">
        <v>981</v>
      </c>
      <c r="B47" s="34">
        <f t="shared" ref="B47:M47" si="20">B46/$N$46</f>
        <v>0</v>
      </c>
      <c r="C47" s="34">
        <f t="shared" si="20"/>
        <v>0</v>
      </c>
      <c r="D47" s="34">
        <f t="shared" si="20"/>
        <v>5.4274084124830396E-2</v>
      </c>
      <c r="E47" s="34">
        <f t="shared" si="20"/>
        <v>0.14925373134328357</v>
      </c>
      <c r="F47" s="34">
        <f t="shared" si="20"/>
        <v>0.17639077340569878</v>
      </c>
      <c r="G47" s="34">
        <f t="shared" si="20"/>
        <v>8.1411126187245594E-2</v>
      </c>
      <c r="H47" s="34">
        <f t="shared" si="20"/>
        <v>8.1411126187245594E-2</v>
      </c>
      <c r="I47" s="34">
        <f t="shared" si="20"/>
        <v>0.12211668928086838</v>
      </c>
      <c r="J47" s="33">
        <f t="shared" si="20"/>
        <v>0.17639077340569878</v>
      </c>
      <c r="K47" s="34">
        <f t="shared" si="20"/>
        <v>0.1587516960651289</v>
      </c>
      <c r="L47" s="33">
        <f t="shared" si="20"/>
        <v>0</v>
      </c>
      <c r="M47" s="36">
        <f t="shared" si="20"/>
        <v>0</v>
      </c>
      <c r="N47" s="46">
        <f>SUM(Tableau11[[#This Row],[Janvier]:[Décembre]])</f>
        <v>1</v>
      </c>
      <c r="O47" s="66">
        <f>ROUNDUP(Tableau11[[#This Row],[Total général]]/7,0)</f>
        <v>1</v>
      </c>
      <c r="P47" s="68">
        <f>Tableau11[[#This Row],[Total général]]/(30*7)</f>
        <v>4.7619047619047623E-3</v>
      </c>
    </row>
    <row r="48" spans="1:16" ht="17.25" thickTop="1" thickBot="1" x14ac:dyDescent="0.3">
      <c r="A48" s="45">
        <v>980</v>
      </c>
      <c r="B48" s="58">
        <f>IFERROR(VLOOKUP(Tableau11[[#This Row],[Article]],'TCD journal 2018'!$B$5:$O$9000,2,FALSE),0)</f>
        <v>0</v>
      </c>
      <c r="C48" s="59">
        <f>IFERROR(VLOOKUP(Tableau11[[#This Row],[Article]],'TCD journal 2018'!$B$5:$O$900,3,FALSE),0)</f>
        <v>0</v>
      </c>
      <c r="D48" s="60">
        <f>IFERROR(VLOOKUP(Tableau11[[#This Row],[Article]],'TCD journal 2018'!$B$5:$O$9000,4,FALSE),0)</f>
        <v>100</v>
      </c>
      <c r="E48" s="60">
        <f>IFERROR(VLOOKUP(Tableau11[[#This Row],[Article]],'TCD journal 2018'!$B$5:$O$9000,5,FALSE),0)</f>
        <v>500</v>
      </c>
      <c r="F48" s="60">
        <f>IFERROR(VLOOKUP(Tableau11[[#This Row],[Article]],'TCD journal 2018'!$B$5:$O$9000,6,FALSE),0)</f>
        <v>500</v>
      </c>
      <c r="G48" s="60">
        <f>IFERROR(VLOOKUP(Tableau11[[#This Row],[Article]],'TCD journal 2018'!$B$5:$O$9000,7,FALSE),0)</f>
        <v>500</v>
      </c>
      <c r="H48" s="60">
        <f>IFERROR(VLOOKUP(Tableau11[[#This Row],[Article]],'TCD journal 2018'!$B$5:$O$9000,8,FALSE),0)</f>
        <v>400</v>
      </c>
      <c r="I48" s="60">
        <f>IFERROR(VLOOKUP(Tableau11[[#This Row],[Article]],'TCD journal 2018'!$B$5:$O$9000,9,FALSE),0)</f>
        <v>500</v>
      </c>
      <c r="J48" s="60">
        <f>IFERROR(VLOOKUP(Tableau11[[#This Row],[Article]],'TCD journal 2018'!$B$5:$O$9000,10,FALSE),0)</f>
        <v>550</v>
      </c>
      <c r="K48" s="61">
        <f>IFERROR(VLOOKUP(Tableau11[[#This Row],[Article]],'TCD journal 2018'!$B$5:$O$900,11,FALSE),0)</f>
        <v>650</v>
      </c>
      <c r="L48" s="60">
        <f>IFERROR(VLOOKUP(Tableau11[[#This Row],[Article]],'TCD journal 2018'!$B$5:$O$9000,12,FALSE),0)</f>
        <v>0</v>
      </c>
      <c r="M48" s="62">
        <f>IFERROR(VLOOKUP(Tableau11[[#This Row],[Article]],'TCD journal 2018'!$B$5:$O$9000,13,FALSE),0)</f>
        <v>0</v>
      </c>
      <c r="N48" s="154">
        <f>IFERROR(VLOOKUP(Tableau11[[#This Row],[Article]],'TCD journal 2018'!$B$5:$O$9000,14,FALSE),0)</f>
        <v>3700</v>
      </c>
      <c r="O48" s="73">
        <f>Tableau11[[#This Row],[Total général]]/8</f>
        <v>462.5</v>
      </c>
      <c r="P48" s="74">
        <f>ROUNDUP(Tableau11[[#This Row],[Conso mensuel]]/30,0)</f>
        <v>16</v>
      </c>
    </row>
    <row r="49" spans="1:16" ht="16.5" thickTop="1" thickBot="1" x14ac:dyDescent="0.3">
      <c r="A49" s="31">
        <v>980</v>
      </c>
      <c r="B49" s="34">
        <f t="shared" ref="B49:M49" si="21">B48/$N$48</f>
        <v>0</v>
      </c>
      <c r="C49" s="34">
        <f t="shared" si="21"/>
        <v>0</v>
      </c>
      <c r="D49" s="34">
        <f t="shared" si="21"/>
        <v>2.7027027027027029E-2</v>
      </c>
      <c r="E49" s="34">
        <f t="shared" si="21"/>
        <v>0.13513513513513514</v>
      </c>
      <c r="F49" s="34">
        <f t="shared" si="21"/>
        <v>0.13513513513513514</v>
      </c>
      <c r="G49" s="34">
        <f t="shared" si="21"/>
        <v>0.13513513513513514</v>
      </c>
      <c r="H49" s="34">
        <f t="shared" si="21"/>
        <v>0.10810810810810811</v>
      </c>
      <c r="I49" s="34">
        <f t="shared" si="21"/>
        <v>0.13513513513513514</v>
      </c>
      <c r="J49" s="33">
        <f t="shared" si="21"/>
        <v>0.14864864864864866</v>
      </c>
      <c r="K49" s="34">
        <f t="shared" si="21"/>
        <v>0.17567567567567569</v>
      </c>
      <c r="L49" s="33">
        <f t="shared" si="21"/>
        <v>0</v>
      </c>
      <c r="M49" s="36">
        <f t="shared" si="21"/>
        <v>0</v>
      </c>
      <c r="N49" s="46">
        <f>SUM(Tableau11[[#This Row],[Janvier]:[Décembre]])</f>
        <v>1</v>
      </c>
      <c r="O49" s="66">
        <f>ROUNDUP(Tableau11[[#This Row],[Total général]]/7,0)</f>
        <v>1</v>
      </c>
      <c r="P49" s="68">
        <f>Tableau11[[#This Row],[Total général]]/(30*7)</f>
        <v>4.7619047619047623E-3</v>
      </c>
    </row>
    <row r="50" spans="1:16" ht="17.25" thickTop="1" thickBot="1" x14ac:dyDescent="0.3">
      <c r="A50" s="45">
        <v>842</v>
      </c>
      <c r="B50" s="58">
        <f>IFERROR(VLOOKUP(Tableau11[[#This Row],[Article]],'TCD journal 2018'!$B$5:$O$9000,2,FALSE),0)</f>
        <v>0</v>
      </c>
      <c r="C50" s="59">
        <f>IFERROR(VLOOKUP(Tableau11[[#This Row],[Article]],'TCD journal 2018'!$B$5:$O$900,3,FALSE),0)</f>
        <v>0</v>
      </c>
      <c r="D50" s="60">
        <f>IFERROR(VLOOKUP(Tableau11[[#This Row],[Article]],'TCD journal 2018'!$B$5:$O$9000,4,FALSE),0)</f>
        <v>6</v>
      </c>
      <c r="E50" s="60">
        <f>IFERROR(VLOOKUP(Tableau11[[#This Row],[Article]],'TCD journal 2018'!$B$5:$O$9000,5,FALSE),0)</f>
        <v>140</v>
      </c>
      <c r="F50" s="60">
        <f>IFERROR(VLOOKUP(Tableau11[[#This Row],[Article]],'TCD journal 2018'!$B$5:$O$9000,6,FALSE),0)</f>
        <v>184</v>
      </c>
      <c r="G50" s="60">
        <f>IFERROR(VLOOKUP(Tableau11[[#This Row],[Article]],'TCD journal 2018'!$B$5:$O$9000,7,FALSE),0)</f>
        <v>2150</v>
      </c>
      <c r="H50" s="60">
        <f>IFERROR(VLOOKUP(Tableau11[[#This Row],[Article]],'TCD journal 2018'!$B$5:$O$9000,8,FALSE),0)</f>
        <v>144</v>
      </c>
      <c r="I50" s="60">
        <f>IFERROR(VLOOKUP(Tableau11[[#This Row],[Article]],'TCD journal 2018'!$B$5:$O$9000,9,FALSE),0)</f>
        <v>161</v>
      </c>
      <c r="J50" s="60">
        <f>IFERROR(VLOOKUP(Tableau11[[#This Row],[Article]],'TCD journal 2018'!$B$5:$O$9000,10,FALSE),0)</f>
        <v>97</v>
      </c>
      <c r="K50" s="61">
        <f>IFERROR(VLOOKUP(Tableau11[[#This Row],[Article]],'TCD journal 2018'!$B$5:$O$900,11,FALSE),0)</f>
        <v>135</v>
      </c>
      <c r="L50" s="60">
        <f>IFERROR(VLOOKUP(Tableau11[[#This Row],[Article]],'TCD journal 2018'!$B$5:$O$9000,12,FALSE),0)</f>
        <v>0</v>
      </c>
      <c r="M50" s="62">
        <f>IFERROR(VLOOKUP(Tableau11[[#This Row],[Article]],'TCD journal 2018'!$B$5:$O$9000,13,FALSE),0)</f>
        <v>0</v>
      </c>
      <c r="N50" s="154">
        <f>IFERROR(VLOOKUP(Tableau11[[#This Row],[Article]],'TCD journal 2018'!$B$5:$O$9000,14,FALSE),0)</f>
        <v>3017</v>
      </c>
      <c r="O50" s="73">
        <f>Tableau11[[#This Row],[Total général]]/8</f>
        <v>377.125</v>
      </c>
      <c r="P50" s="74">
        <f>ROUNDUP(Tableau11[[#This Row],[Conso mensuel]]/30,0)</f>
        <v>13</v>
      </c>
    </row>
    <row r="51" spans="1:16" ht="16.5" thickTop="1" thickBot="1" x14ac:dyDescent="0.3">
      <c r="A51" s="31">
        <v>842</v>
      </c>
      <c r="B51" s="34">
        <f t="shared" ref="B51:M51" si="22">B50/$N$50</f>
        <v>0</v>
      </c>
      <c r="C51" s="34">
        <f t="shared" si="22"/>
        <v>0</v>
      </c>
      <c r="D51" s="34">
        <f t="shared" si="22"/>
        <v>1.9887305270135896E-3</v>
      </c>
      <c r="E51" s="34">
        <f t="shared" si="22"/>
        <v>4.6403712296983757E-2</v>
      </c>
      <c r="F51" s="34">
        <f t="shared" si="22"/>
        <v>6.0987736161750086E-2</v>
      </c>
      <c r="G51" s="34">
        <f t="shared" si="22"/>
        <v>0.71262843884653626</v>
      </c>
      <c r="H51" s="34">
        <f t="shared" si="22"/>
        <v>4.7729532648326155E-2</v>
      </c>
      <c r="I51" s="34">
        <f t="shared" si="22"/>
        <v>5.336426914153132E-2</v>
      </c>
      <c r="J51" s="33">
        <f t="shared" si="22"/>
        <v>3.2151143520053035E-2</v>
      </c>
      <c r="K51" s="34">
        <f t="shared" si="22"/>
        <v>4.4746436857805764E-2</v>
      </c>
      <c r="L51" s="33">
        <f t="shared" si="22"/>
        <v>0</v>
      </c>
      <c r="M51" s="36">
        <f t="shared" si="22"/>
        <v>0</v>
      </c>
      <c r="N51" s="46">
        <f>SUM(Tableau11[[#This Row],[Janvier]:[Décembre]])</f>
        <v>0.99999999999999989</v>
      </c>
      <c r="O51" s="66">
        <f>ROUNDUP(Tableau11[[#This Row],[Total général]]/7,0)</f>
        <v>1</v>
      </c>
      <c r="P51" s="68">
        <f>Tableau11[[#This Row],[Total général]]/(30*7)</f>
        <v>4.7619047619047615E-3</v>
      </c>
    </row>
    <row r="52" spans="1:16" ht="17.25" thickTop="1" thickBot="1" x14ac:dyDescent="0.3">
      <c r="A52" s="45">
        <v>1583</v>
      </c>
      <c r="B52" s="58">
        <f>IFERROR(VLOOKUP(Tableau11[[#This Row],[Article]],'TCD journal 2018'!$B$5:$O$9000,2,FALSE),0)</f>
        <v>0</v>
      </c>
      <c r="C52" s="59">
        <f>IFERROR(VLOOKUP(Tableau11[[#This Row],[Article]],'TCD journal 2018'!$B$5:$O$900,3,FALSE),0)</f>
        <v>0</v>
      </c>
      <c r="D52" s="60">
        <f>IFERROR(VLOOKUP(Tableau11[[#This Row],[Article]],'TCD journal 2018'!$B$5:$O$9000,4,FALSE),0)</f>
        <v>0</v>
      </c>
      <c r="E52" s="60">
        <f>IFERROR(VLOOKUP(Tableau11[[#This Row],[Article]],'TCD journal 2018'!$B$5:$O$9000,5,FALSE),0)</f>
        <v>1350</v>
      </c>
      <c r="F52" s="60">
        <f>IFERROR(VLOOKUP(Tableau11[[#This Row],[Article]],'TCD journal 2018'!$B$5:$O$9000,6,FALSE),0)</f>
        <v>0</v>
      </c>
      <c r="G52" s="60">
        <f>IFERROR(VLOOKUP(Tableau11[[#This Row],[Article]],'TCD journal 2018'!$B$5:$O$9000,7,FALSE),0)</f>
        <v>0</v>
      </c>
      <c r="H52" s="60">
        <f>IFERROR(VLOOKUP(Tableau11[[#This Row],[Article]],'TCD journal 2018'!$B$5:$O$9000,8,FALSE),0)</f>
        <v>0</v>
      </c>
      <c r="I52" s="60">
        <f>IFERROR(VLOOKUP(Tableau11[[#This Row],[Article]],'TCD journal 2018'!$B$5:$O$9000,9,FALSE),0)</f>
        <v>0</v>
      </c>
      <c r="J52" s="60">
        <f>IFERROR(VLOOKUP(Tableau11[[#This Row],[Article]],'TCD journal 2018'!$B$5:$O$9000,10,FALSE),0)</f>
        <v>1150</v>
      </c>
      <c r="K52" s="61">
        <f>IFERROR(VLOOKUP(Tableau11[[#This Row],[Article]],'TCD journal 2018'!$B$5:$O$900,11,FALSE),0)</f>
        <v>400</v>
      </c>
      <c r="L52" s="60">
        <f>IFERROR(VLOOKUP(Tableau11[[#This Row],[Article]],'TCD journal 2018'!$B$5:$O$9000,12,FALSE),0)</f>
        <v>0</v>
      </c>
      <c r="M52" s="62">
        <f>IFERROR(VLOOKUP(Tableau11[[#This Row],[Article]],'TCD journal 2018'!$B$5:$O$9000,13,FALSE),0)</f>
        <v>0</v>
      </c>
      <c r="N52" s="154">
        <f>IFERROR(VLOOKUP(Tableau11[[#This Row],[Article]],'TCD journal 2018'!$B$5:$O$9000,14,FALSE),0)</f>
        <v>2900</v>
      </c>
      <c r="O52" s="73">
        <f>Tableau11[[#This Row],[Total général]]/8</f>
        <v>362.5</v>
      </c>
      <c r="P52" s="74">
        <f>ROUNDUP(Tableau11[[#This Row],[Conso mensuel]]/30,0)</f>
        <v>13</v>
      </c>
    </row>
    <row r="53" spans="1:16" ht="16.5" thickTop="1" thickBot="1" x14ac:dyDescent="0.3">
      <c r="A53" s="31">
        <v>1583</v>
      </c>
      <c r="B53" s="34">
        <f t="shared" ref="B53:M53" si="23">B52/$N$52</f>
        <v>0</v>
      </c>
      <c r="C53" s="34">
        <f t="shared" si="23"/>
        <v>0</v>
      </c>
      <c r="D53" s="34">
        <f t="shared" si="23"/>
        <v>0</v>
      </c>
      <c r="E53" s="34">
        <f t="shared" si="23"/>
        <v>0.46551724137931033</v>
      </c>
      <c r="F53" s="34">
        <f t="shared" si="23"/>
        <v>0</v>
      </c>
      <c r="G53" s="34">
        <f t="shared" si="23"/>
        <v>0</v>
      </c>
      <c r="H53" s="34">
        <f t="shared" si="23"/>
        <v>0</v>
      </c>
      <c r="I53" s="34">
        <f t="shared" si="23"/>
        <v>0</v>
      </c>
      <c r="J53" s="33">
        <f t="shared" si="23"/>
        <v>0.39655172413793105</v>
      </c>
      <c r="K53" s="34">
        <f t="shared" si="23"/>
        <v>0.13793103448275862</v>
      </c>
      <c r="L53" s="33">
        <f t="shared" si="23"/>
        <v>0</v>
      </c>
      <c r="M53" s="36">
        <f t="shared" si="23"/>
        <v>0</v>
      </c>
      <c r="N53" s="46">
        <f>SUM(Tableau11[[#This Row],[Janvier]:[Décembre]])</f>
        <v>1</v>
      </c>
      <c r="O53" s="66">
        <f>ROUNDUP(Tableau11[[#This Row],[Total général]]/7,0)</f>
        <v>1</v>
      </c>
      <c r="P53" s="68">
        <f>Tableau11[[#This Row],[Total général]]/(30*7)</f>
        <v>4.7619047619047623E-3</v>
      </c>
    </row>
    <row r="54" spans="1:16" ht="17.25" thickTop="1" thickBot="1" x14ac:dyDescent="0.3">
      <c r="A54" s="45">
        <v>274</v>
      </c>
      <c r="B54" s="58">
        <f>IFERROR(VLOOKUP(Tableau11[[#This Row],[Article]],'TCD journal 2018'!$B$5:$O$9000,2,FALSE),0)</f>
        <v>0</v>
      </c>
      <c r="C54" s="59">
        <f>IFERROR(VLOOKUP(Tableau11[[#This Row],[Article]],'TCD journal 2018'!$B$5:$O$900,3,FALSE),0)</f>
        <v>0</v>
      </c>
      <c r="D54" s="60">
        <f>IFERROR(VLOOKUP(Tableau11[[#This Row],[Article]],'TCD journal 2018'!$B$5:$O$9000,4,FALSE),0)</f>
        <v>0</v>
      </c>
      <c r="E54" s="60">
        <f>IFERROR(VLOOKUP(Tableau11[[#This Row],[Article]],'TCD journal 2018'!$B$5:$O$9000,5,FALSE),0)</f>
        <v>0</v>
      </c>
      <c r="F54" s="60">
        <f>IFERROR(VLOOKUP(Tableau11[[#This Row],[Article]],'TCD journal 2018'!$B$5:$O$9000,6,FALSE),0)</f>
        <v>0</v>
      </c>
      <c r="G54" s="60">
        <f>IFERROR(VLOOKUP(Tableau11[[#This Row],[Article]],'TCD journal 2018'!$B$5:$O$9000,7,FALSE),0)</f>
        <v>1582</v>
      </c>
      <c r="H54" s="60">
        <f>IFERROR(VLOOKUP(Tableau11[[#This Row],[Article]],'TCD journal 2018'!$B$5:$O$9000,8,FALSE),0)</f>
        <v>0</v>
      </c>
      <c r="I54" s="60">
        <f>IFERROR(VLOOKUP(Tableau11[[#This Row],[Article]],'TCD journal 2018'!$B$5:$O$9000,9,FALSE),0)</f>
        <v>332</v>
      </c>
      <c r="J54" s="60">
        <f>IFERROR(VLOOKUP(Tableau11[[#This Row],[Article]],'TCD journal 2018'!$B$5:$O$9000,10,FALSE),0)</f>
        <v>400</v>
      </c>
      <c r="K54" s="61">
        <f>IFERROR(VLOOKUP(Tableau11[[#This Row],[Article]],'TCD journal 2018'!$B$5:$O$900,11,FALSE),0)</f>
        <v>0</v>
      </c>
      <c r="L54" s="60">
        <f>IFERROR(VLOOKUP(Tableau11[[#This Row],[Article]],'TCD journal 2018'!$B$5:$O$9000,12,FALSE),0)</f>
        <v>0</v>
      </c>
      <c r="M54" s="62">
        <f>IFERROR(VLOOKUP(Tableau11[[#This Row],[Article]],'TCD journal 2018'!$B$5:$O$9000,13,FALSE),0)</f>
        <v>0</v>
      </c>
      <c r="N54" s="154">
        <f>IFERROR(VLOOKUP(Tableau11[[#This Row],[Article]],'TCD journal 2018'!$B$5:$O$9000,14,FALSE),0)</f>
        <v>2314</v>
      </c>
      <c r="O54" s="73">
        <f>Tableau11[[#This Row],[Total général]]/8</f>
        <v>289.25</v>
      </c>
      <c r="P54" s="74">
        <f>ROUNDUP(Tableau11[[#This Row],[Conso mensuel]]/30,0)</f>
        <v>10</v>
      </c>
    </row>
    <row r="55" spans="1:16" ht="16.5" thickTop="1" thickBot="1" x14ac:dyDescent="0.3">
      <c r="A55" s="31">
        <v>274</v>
      </c>
      <c r="B55" s="34">
        <f t="shared" ref="B55:M55" si="24">B54/$N$54</f>
        <v>0</v>
      </c>
      <c r="C55" s="34">
        <f t="shared" si="24"/>
        <v>0</v>
      </c>
      <c r="D55" s="34">
        <f t="shared" si="24"/>
        <v>0</v>
      </c>
      <c r="E55" s="34">
        <f t="shared" si="24"/>
        <v>0</v>
      </c>
      <c r="F55" s="34">
        <f t="shared" si="24"/>
        <v>0</v>
      </c>
      <c r="G55" s="34">
        <f t="shared" si="24"/>
        <v>0.68366464995678478</v>
      </c>
      <c r="H55" s="34">
        <f t="shared" si="24"/>
        <v>0</v>
      </c>
      <c r="I55" s="34">
        <f t="shared" si="24"/>
        <v>0.14347450302506481</v>
      </c>
      <c r="J55" s="33">
        <f t="shared" si="24"/>
        <v>0.17286084701815038</v>
      </c>
      <c r="K55" s="34">
        <f t="shared" si="24"/>
        <v>0</v>
      </c>
      <c r="L55" s="33">
        <f t="shared" si="24"/>
        <v>0</v>
      </c>
      <c r="M55" s="36">
        <f t="shared" si="24"/>
        <v>0</v>
      </c>
      <c r="N55" s="46">
        <f>SUM(Tableau11[[#This Row],[Janvier]:[Décembre]])</f>
        <v>1</v>
      </c>
      <c r="O55" s="66">
        <f>ROUNDUP(Tableau11[[#This Row],[Total général]]/7,0)</f>
        <v>1</v>
      </c>
      <c r="P55" s="68">
        <f>Tableau11[[#This Row],[Total général]]/(30*7)</f>
        <v>4.7619047619047623E-3</v>
      </c>
    </row>
    <row r="56" spans="1:16" ht="17.25" thickTop="1" thickBot="1" x14ac:dyDescent="0.3">
      <c r="A56" s="45">
        <v>188</v>
      </c>
      <c r="B56" s="58">
        <f>IFERROR(VLOOKUP(Tableau11[[#This Row],[Article]],'TCD journal 2018'!$B$5:$O$9000,2,FALSE),0)</f>
        <v>0</v>
      </c>
      <c r="C56" s="59">
        <f>IFERROR(VLOOKUP(Tableau11[[#This Row],[Article]],'TCD journal 2018'!$B$5:$O$900,3,FALSE),0)</f>
        <v>0</v>
      </c>
      <c r="D56" s="60">
        <f>IFERROR(VLOOKUP(Tableau11[[#This Row],[Article]],'TCD journal 2018'!$B$5:$O$9000,4,FALSE),0)</f>
        <v>200</v>
      </c>
      <c r="E56" s="60">
        <f>IFERROR(VLOOKUP(Tableau11[[#This Row],[Article]],'TCD journal 2018'!$B$5:$O$9000,5,FALSE),0)</f>
        <v>550</v>
      </c>
      <c r="F56" s="60">
        <f>IFERROR(VLOOKUP(Tableau11[[#This Row],[Article]],'TCD journal 2018'!$B$5:$O$9000,6,FALSE),0)</f>
        <v>350</v>
      </c>
      <c r="G56" s="60">
        <f>IFERROR(VLOOKUP(Tableau11[[#This Row],[Article]],'TCD journal 2018'!$B$5:$O$9000,7,FALSE),0)</f>
        <v>250</v>
      </c>
      <c r="H56" s="60">
        <f>IFERROR(VLOOKUP(Tableau11[[#This Row],[Article]],'TCD journal 2018'!$B$5:$O$9000,8,FALSE),0)</f>
        <v>300</v>
      </c>
      <c r="I56" s="60">
        <f>IFERROR(VLOOKUP(Tableau11[[#This Row],[Article]],'TCD journal 2018'!$B$5:$O$9000,9,FALSE),0)</f>
        <v>300</v>
      </c>
      <c r="J56" s="60">
        <f>IFERROR(VLOOKUP(Tableau11[[#This Row],[Article]],'TCD journal 2018'!$B$5:$O$9000,10,FALSE),0)</f>
        <v>350</v>
      </c>
      <c r="K56" s="61">
        <f>IFERROR(VLOOKUP(Tableau11[[#This Row],[Article]],'TCD journal 2018'!$B$5:$O$900,11,FALSE),0)</f>
        <v>400</v>
      </c>
      <c r="L56" s="60">
        <f>IFERROR(VLOOKUP(Tableau11[[#This Row],[Article]],'TCD journal 2018'!$B$5:$O$9000,12,FALSE),0)</f>
        <v>0</v>
      </c>
      <c r="M56" s="62">
        <f>IFERROR(VLOOKUP(Tableau11[[#This Row],[Article]],'TCD journal 2018'!$B$5:$O$9000,13,FALSE),0)</f>
        <v>0</v>
      </c>
      <c r="N56" s="154">
        <f>IFERROR(VLOOKUP(Tableau11[[#This Row],[Article]],'TCD journal 2018'!$B$5:$O$9000,14,FALSE),0)</f>
        <v>2700</v>
      </c>
      <c r="O56" s="73">
        <f>Tableau11[[#This Row],[Total général]]/8</f>
        <v>337.5</v>
      </c>
      <c r="P56" s="74">
        <f>ROUNDUP(Tableau11[[#This Row],[Conso mensuel]]/30,0)</f>
        <v>12</v>
      </c>
    </row>
    <row r="57" spans="1:16" ht="16.5" thickTop="1" thickBot="1" x14ac:dyDescent="0.3">
      <c r="A57" s="31">
        <v>188</v>
      </c>
      <c r="B57" s="34">
        <f t="shared" ref="B57:M57" si="25">B56/$N$56</f>
        <v>0</v>
      </c>
      <c r="C57" s="34">
        <f t="shared" si="25"/>
        <v>0</v>
      </c>
      <c r="D57" s="34">
        <f t="shared" si="25"/>
        <v>7.407407407407407E-2</v>
      </c>
      <c r="E57" s="34">
        <f t="shared" si="25"/>
        <v>0.20370370370370369</v>
      </c>
      <c r="F57" s="34">
        <f t="shared" si="25"/>
        <v>0.12962962962962962</v>
      </c>
      <c r="G57" s="34">
        <f t="shared" si="25"/>
        <v>9.2592592592592587E-2</v>
      </c>
      <c r="H57" s="34">
        <f t="shared" si="25"/>
        <v>0.1111111111111111</v>
      </c>
      <c r="I57" s="34">
        <f t="shared" si="25"/>
        <v>0.1111111111111111</v>
      </c>
      <c r="J57" s="33">
        <f t="shared" si="25"/>
        <v>0.12962962962962962</v>
      </c>
      <c r="K57" s="34">
        <f t="shared" si="25"/>
        <v>0.14814814814814814</v>
      </c>
      <c r="L57" s="33">
        <f t="shared" si="25"/>
        <v>0</v>
      </c>
      <c r="M57" s="36">
        <f t="shared" si="25"/>
        <v>0</v>
      </c>
      <c r="N57" s="46">
        <f>SUM(Tableau11[[#This Row],[Janvier]:[Décembre]])</f>
        <v>1</v>
      </c>
      <c r="O57" s="66">
        <f>ROUNDUP(Tableau11[[#This Row],[Total général]]/7,0)</f>
        <v>1</v>
      </c>
      <c r="P57" s="68">
        <f>Tableau11[[#This Row],[Total général]]/(30*7)</f>
        <v>4.7619047619047623E-3</v>
      </c>
    </row>
    <row r="58" spans="1:16" ht="17.25" thickTop="1" thickBot="1" x14ac:dyDescent="0.3">
      <c r="A58" s="45">
        <v>1305</v>
      </c>
      <c r="B58" s="58">
        <f>IFERROR(VLOOKUP(Tableau11[[#This Row],[Article]],'TCD journal 2018'!$B$5:$O$9000,2,FALSE),0)</f>
        <v>0</v>
      </c>
      <c r="C58" s="59">
        <f>IFERROR(VLOOKUP(Tableau11[[#This Row],[Article]],'TCD journal 2018'!$B$5:$O$900,3,FALSE),0)</f>
        <v>0</v>
      </c>
      <c r="D58" s="60">
        <f>IFERROR(VLOOKUP(Tableau11[[#This Row],[Article]],'TCD journal 2018'!$B$5:$O$9000,4,FALSE),0)</f>
        <v>0</v>
      </c>
      <c r="E58" s="60">
        <f>IFERROR(VLOOKUP(Tableau11[[#This Row],[Article]],'TCD journal 2018'!$B$5:$O$9000,5,FALSE),0)</f>
        <v>300</v>
      </c>
      <c r="F58" s="60">
        <f>IFERROR(VLOOKUP(Tableau11[[#This Row],[Article]],'TCD journal 2018'!$B$5:$O$9000,6,FALSE),0)</f>
        <v>200</v>
      </c>
      <c r="G58" s="60">
        <f>IFERROR(VLOOKUP(Tableau11[[#This Row],[Article]],'TCD journal 2018'!$B$5:$O$9000,7,FALSE),0)</f>
        <v>0</v>
      </c>
      <c r="H58" s="60">
        <f>IFERROR(VLOOKUP(Tableau11[[#This Row],[Article]],'TCD journal 2018'!$B$5:$O$9000,8,FALSE),0)</f>
        <v>302</v>
      </c>
      <c r="I58" s="60">
        <f>IFERROR(VLOOKUP(Tableau11[[#This Row],[Article]],'TCD journal 2018'!$B$5:$O$9000,9,FALSE),0)</f>
        <v>1348</v>
      </c>
      <c r="J58" s="60">
        <f>IFERROR(VLOOKUP(Tableau11[[#This Row],[Article]],'TCD journal 2018'!$B$5:$O$9000,10,FALSE),0)</f>
        <v>0</v>
      </c>
      <c r="K58" s="61">
        <f>IFERROR(VLOOKUP(Tableau11[[#This Row],[Article]],'TCD journal 2018'!$B$5:$O$900,11,FALSE),0)</f>
        <v>100</v>
      </c>
      <c r="L58" s="60">
        <f>IFERROR(VLOOKUP(Tableau11[[#This Row],[Article]],'TCD journal 2018'!$B$5:$O$9000,12,FALSE),0)</f>
        <v>0</v>
      </c>
      <c r="M58" s="62">
        <f>IFERROR(VLOOKUP(Tableau11[[#This Row],[Article]],'TCD journal 2018'!$B$5:$O$9000,13,FALSE),0)</f>
        <v>0</v>
      </c>
      <c r="N58" s="154">
        <f>IFERROR(VLOOKUP(Tableau11[[#This Row],[Article]],'TCD journal 2018'!$B$5:$O$9000,14,FALSE),0)</f>
        <v>2250</v>
      </c>
      <c r="O58" s="73">
        <f>Tableau11[[#This Row],[Total général]]/8</f>
        <v>281.25</v>
      </c>
      <c r="P58" s="74">
        <f>ROUNDUP(Tableau11[[#This Row],[Conso mensuel]]/30,0)</f>
        <v>10</v>
      </c>
    </row>
    <row r="59" spans="1:16" ht="16.5" thickTop="1" thickBot="1" x14ac:dyDescent="0.3">
      <c r="A59" s="31">
        <v>1305</v>
      </c>
      <c r="B59" s="34">
        <f t="shared" ref="B59:M59" si="26">B58/$N$58</f>
        <v>0</v>
      </c>
      <c r="C59" s="34">
        <f t="shared" si="26"/>
        <v>0</v>
      </c>
      <c r="D59" s="34">
        <f t="shared" si="26"/>
        <v>0</v>
      </c>
      <c r="E59" s="34">
        <f t="shared" si="26"/>
        <v>0.13333333333333333</v>
      </c>
      <c r="F59" s="34">
        <f t="shared" si="26"/>
        <v>8.8888888888888892E-2</v>
      </c>
      <c r="G59" s="34">
        <f t="shared" si="26"/>
        <v>0</v>
      </c>
      <c r="H59" s="34">
        <f t="shared" si="26"/>
        <v>0.13422222222222221</v>
      </c>
      <c r="I59" s="34">
        <f t="shared" si="26"/>
        <v>0.59911111111111115</v>
      </c>
      <c r="J59" s="33">
        <f t="shared" si="26"/>
        <v>0</v>
      </c>
      <c r="K59" s="34">
        <f t="shared" si="26"/>
        <v>4.4444444444444446E-2</v>
      </c>
      <c r="L59" s="33">
        <f t="shared" si="26"/>
        <v>0</v>
      </c>
      <c r="M59" s="36">
        <f t="shared" si="26"/>
        <v>0</v>
      </c>
      <c r="N59" s="46">
        <f>SUM(Tableau11[[#This Row],[Janvier]:[Décembre]])</f>
        <v>1</v>
      </c>
      <c r="O59" s="66">
        <f>ROUNDUP(Tableau11[[#This Row],[Total général]]/7,0)</f>
        <v>1</v>
      </c>
      <c r="P59" s="68">
        <f>Tableau11[[#This Row],[Total général]]/(30*7)</f>
        <v>4.7619047619047623E-3</v>
      </c>
    </row>
    <row r="60" spans="1:16" ht="17.25" thickTop="1" thickBot="1" x14ac:dyDescent="0.3">
      <c r="A60" s="45">
        <v>839</v>
      </c>
      <c r="B60" s="58">
        <f>IFERROR(VLOOKUP(Tableau11[[#This Row],[Article]],'TCD journal 2018'!$B$5:$O$9000,2,FALSE),0)</f>
        <v>0</v>
      </c>
      <c r="C60" s="59">
        <f>IFERROR(VLOOKUP(Tableau11[[#This Row],[Article]],'TCD journal 2018'!$B$5:$O$900,3,FALSE),0)</f>
        <v>0</v>
      </c>
      <c r="D60" s="60">
        <f>IFERROR(VLOOKUP(Tableau11[[#This Row],[Article]],'TCD journal 2018'!$B$5:$O$9000,4,FALSE),0)</f>
        <v>2000</v>
      </c>
      <c r="E60" s="60">
        <f>IFERROR(VLOOKUP(Tableau11[[#This Row],[Article]],'TCD journal 2018'!$B$5:$O$9000,5,FALSE),0)</f>
        <v>0</v>
      </c>
      <c r="F60" s="60">
        <f>IFERROR(VLOOKUP(Tableau11[[#This Row],[Article]],'TCD journal 2018'!$B$5:$O$9000,6,FALSE),0)</f>
        <v>0</v>
      </c>
      <c r="G60" s="60">
        <f>IFERROR(VLOOKUP(Tableau11[[#This Row],[Article]],'TCD journal 2018'!$B$5:$O$9000,7,FALSE),0)</f>
        <v>0</v>
      </c>
      <c r="H60" s="60">
        <f>IFERROR(VLOOKUP(Tableau11[[#This Row],[Article]],'TCD journal 2018'!$B$5:$O$9000,8,FALSE),0)</f>
        <v>0</v>
      </c>
      <c r="I60" s="60">
        <f>IFERROR(VLOOKUP(Tableau11[[#This Row],[Article]],'TCD journal 2018'!$B$5:$O$9000,9,FALSE),0)</f>
        <v>0</v>
      </c>
      <c r="J60" s="60">
        <f>IFERROR(VLOOKUP(Tableau11[[#This Row],[Article]],'TCD journal 2018'!$B$5:$O$9000,10,FALSE),0)</f>
        <v>0</v>
      </c>
      <c r="K60" s="61">
        <f>IFERROR(VLOOKUP(Tableau11[[#This Row],[Article]],'TCD journal 2018'!$B$5:$O$900,11,FALSE),0)</f>
        <v>0</v>
      </c>
      <c r="L60" s="60">
        <f>IFERROR(VLOOKUP(Tableau11[[#This Row],[Article]],'TCD journal 2018'!$B$5:$O$9000,12,FALSE),0)</f>
        <v>0</v>
      </c>
      <c r="M60" s="62">
        <f>IFERROR(VLOOKUP(Tableau11[[#This Row],[Article]],'TCD journal 2018'!$B$5:$O$9000,13,FALSE),0)</f>
        <v>0</v>
      </c>
      <c r="N60" s="154">
        <f>IFERROR(VLOOKUP(Tableau11[[#This Row],[Article]],'TCD journal 2018'!$B$5:$O$9000,14,FALSE),0)</f>
        <v>2000</v>
      </c>
      <c r="O60" s="73">
        <f>Tableau11[[#This Row],[Total général]]/8</f>
        <v>250</v>
      </c>
      <c r="P60" s="74">
        <f>ROUNDUP(Tableau11[[#This Row],[Conso mensuel]]/30,0)</f>
        <v>9</v>
      </c>
    </row>
    <row r="61" spans="1:16" ht="16.5" thickTop="1" thickBot="1" x14ac:dyDescent="0.3">
      <c r="A61" s="31">
        <v>839</v>
      </c>
      <c r="B61" s="34">
        <f t="shared" ref="B61:M61" si="27">B60/$N$60</f>
        <v>0</v>
      </c>
      <c r="C61" s="34">
        <f t="shared" si="27"/>
        <v>0</v>
      </c>
      <c r="D61" s="34">
        <f t="shared" si="27"/>
        <v>1</v>
      </c>
      <c r="E61" s="34">
        <f t="shared" si="27"/>
        <v>0</v>
      </c>
      <c r="F61" s="34">
        <f t="shared" si="27"/>
        <v>0</v>
      </c>
      <c r="G61" s="34">
        <f t="shared" si="27"/>
        <v>0</v>
      </c>
      <c r="H61" s="34">
        <f t="shared" si="27"/>
        <v>0</v>
      </c>
      <c r="I61" s="34">
        <f t="shared" si="27"/>
        <v>0</v>
      </c>
      <c r="J61" s="33">
        <f t="shared" si="27"/>
        <v>0</v>
      </c>
      <c r="K61" s="34">
        <f t="shared" si="27"/>
        <v>0</v>
      </c>
      <c r="L61" s="33">
        <f t="shared" si="27"/>
        <v>0</v>
      </c>
      <c r="M61" s="36">
        <f t="shared" si="27"/>
        <v>0</v>
      </c>
      <c r="N61" s="46">
        <f>SUM(Tableau11[[#This Row],[Janvier]:[Décembre]])</f>
        <v>1</v>
      </c>
      <c r="O61" s="66">
        <f>ROUNDUP(Tableau11[[#This Row],[Total général]]/7,0)</f>
        <v>1</v>
      </c>
      <c r="P61" s="68">
        <f>Tableau11[[#This Row],[Total général]]/(30*7)</f>
        <v>4.7619047619047623E-3</v>
      </c>
    </row>
    <row r="62" spans="1:16" ht="17.25" thickTop="1" thickBot="1" x14ac:dyDescent="0.3">
      <c r="A62" s="45">
        <v>979</v>
      </c>
      <c r="B62" s="58">
        <f>IFERROR(VLOOKUP(Tableau11[[#This Row],[Article]],'TCD journal 2018'!$B$5:$O$9000,2,FALSE),0)</f>
        <v>0</v>
      </c>
      <c r="C62" s="59">
        <f>IFERROR(VLOOKUP(Tableau11[[#This Row],[Article]],'TCD journal 2018'!$B$5:$O$900,3,FALSE),0)</f>
        <v>0</v>
      </c>
      <c r="D62" s="60">
        <f>IFERROR(VLOOKUP(Tableau11[[#This Row],[Article]],'TCD journal 2018'!$B$5:$O$9000,4,FALSE),0)</f>
        <v>100</v>
      </c>
      <c r="E62" s="60">
        <f>IFERROR(VLOOKUP(Tableau11[[#This Row],[Article]],'TCD journal 2018'!$B$5:$O$9000,5,FALSE),0)</f>
        <v>300</v>
      </c>
      <c r="F62" s="60">
        <f>IFERROR(VLOOKUP(Tableau11[[#This Row],[Article]],'TCD journal 2018'!$B$5:$O$9000,6,FALSE),0)</f>
        <v>350</v>
      </c>
      <c r="G62" s="60">
        <f>IFERROR(VLOOKUP(Tableau11[[#This Row],[Article]],'TCD journal 2018'!$B$5:$O$9000,7,FALSE),0)</f>
        <v>150</v>
      </c>
      <c r="H62" s="60">
        <f>IFERROR(VLOOKUP(Tableau11[[#This Row],[Article]],'TCD journal 2018'!$B$5:$O$9000,8,FALSE),0)</f>
        <v>150</v>
      </c>
      <c r="I62" s="60">
        <f>IFERROR(VLOOKUP(Tableau11[[#This Row],[Article]],'TCD journal 2018'!$B$5:$O$9000,9,FALSE),0)</f>
        <v>200</v>
      </c>
      <c r="J62" s="60">
        <f>IFERROR(VLOOKUP(Tableau11[[#This Row],[Article]],'TCD journal 2018'!$B$5:$O$9000,10,FALSE),0)</f>
        <v>600</v>
      </c>
      <c r="K62" s="61">
        <f>IFERROR(VLOOKUP(Tableau11[[#This Row],[Article]],'TCD journal 2018'!$B$5:$O$900,11,FALSE),0)</f>
        <v>200</v>
      </c>
      <c r="L62" s="60">
        <f>IFERROR(VLOOKUP(Tableau11[[#This Row],[Article]],'TCD journal 2018'!$B$5:$O$9000,12,FALSE),0)</f>
        <v>0</v>
      </c>
      <c r="M62" s="62">
        <f>IFERROR(VLOOKUP(Tableau11[[#This Row],[Article]],'TCD journal 2018'!$B$5:$O$9000,13,FALSE),0)</f>
        <v>0</v>
      </c>
      <c r="N62" s="154">
        <f>IFERROR(VLOOKUP(Tableau11[[#This Row],[Article]],'TCD journal 2018'!$B$5:$O$9000,14,FALSE),0)</f>
        <v>2050</v>
      </c>
      <c r="O62" s="73">
        <f>Tableau11[[#This Row],[Total général]]/8</f>
        <v>256.25</v>
      </c>
      <c r="P62" s="74">
        <f>ROUNDUP(Tableau11[[#This Row],[Conso mensuel]]/30,0)</f>
        <v>9</v>
      </c>
    </row>
    <row r="63" spans="1:16" ht="16.5" thickTop="1" thickBot="1" x14ac:dyDescent="0.3">
      <c r="A63" s="31">
        <v>979</v>
      </c>
      <c r="B63" s="34">
        <f t="shared" ref="B63:M63" si="28">B62/$N$62</f>
        <v>0</v>
      </c>
      <c r="C63" s="34">
        <f t="shared" si="28"/>
        <v>0</v>
      </c>
      <c r="D63" s="34">
        <f t="shared" si="28"/>
        <v>4.878048780487805E-2</v>
      </c>
      <c r="E63" s="34">
        <f t="shared" si="28"/>
        <v>0.14634146341463414</v>
      </c>
      <c r="F63" s="34">
        <f t="shared" si="28"/>
        <v>0.17073170731707318</v>
      </c>
      <c r="G63" s="34">
        <f t="shared" si="28"/>
        <v>7.3170731707317069E-2</v>
      </c>
      <c r="H63" s="34">
        <f t="shared" si="28"/>
        <v>7.3170731707317069E-2</v>
      </c>
      <c r="I63" s="34">
        <f t="shared" si="28"/>
        <v>9.7560975609756101E-2</v>
      </c>
      <c r="J63" s="33">
        <f t="shared" si="28"/>
        <v>0.29268292682926828</v>
      </c>
      <c r="K63" s="34">
        <f t="shared" si="28"/>
        <v>9.7560975609756101E-2</v>
      </c>
      <c r="L63" s="33">
        <f t="shared" si="28"/>
        <v>0</v>
      </c>
      <c r="M63" s="36">
        <f t="shared" si="28"/>
        <v>0</v>
      </c>
      <c r="N63" s="46">
        <f>SUM(Tableau11[[#This Row],[Janvier]:[Décembre]])</f>
        <v>0.99999999999999989</v>
      </c>
      <c r="O63" s="66">
        <f>ROUNDUP(Tableau11[[#This Row],[Total général]]/7,0)</f>
        <v>1</v>
      </c>
      <c r="P63" s="68">
        <f>Tableau11[[#This Row],[Total général]]/(30*7)</f>
        <v>4.7619047619047615E-3</v>
      </c>
    </row>
    <row r="64" spans="1:16" ht="17.25" thickTop="1" thickBot="1" x14ac:dyDescent="0.3">
      <c r="A64" s="45">
        <v>238</v>
      </c>
      <c r="B64" s="58">
        <f>IFERROR(VLOOKUP(Tableau11[[#This Row],[Article]],'TCD journal 2018'!$B$5:$O$9000,2,FALSE),0)</f>
        <v>0</v>
      </c>
      <c r="C64" s="59">
        <f>IFERROR(VLOOKUP(Tableau11[[#This Row],[Article]],'TCD journal 2018'!$B$5:$O$900,3,FALSE),0)</f>
        <v>0</v>
      </c>
      <c r="D64" s="60">
        <f>IFERROR(VLOOKUP(Tableau11[[#This Row],[Article]],'TCD journal 2018'!$B$5:$O$9000,4,FALSE),0)</f>
        <v>376</v>
      </c>
      <c r="E64" s="60">
        <f>IFERROR(VLOOKUP(Tableau11[[#This Row],[Article]],'TCD journal 2018'!$B$5:$O$9000,5,FALSE),0)</f>
        <v>125</v>
      </c>
      <c r="F64" s="60">
        <f>IFERROR(VLOOKUP(Tableau11[[#This Row],[Article]],'TCD journal 2018'!$B$5:$O$9000,6,FALSE),0)</f>
        <v>824</v>
      </c>
      <c r="G64" s="60">
        <f>IFERROR(VLOOKUP(Tableau11[[#This Row],[Article]],'TCD journal 2018'!$B$5:$O$9000,7,FALSE),0)</f>
        <v>0</v>
      </c>
      <c r="H64" s="60">
        <f>IFERROR(VLOOKUP(Tableau11[[#This Row],[Article]],'TCD journal 2018'!$B$5:$O$9000,8,FALSE),0)</f>
        <v>3</v>
      </c>
      <c r="I64" s="60">
        <f>IFERROR(VLOOKUP(Tableau11[[#This Row],[Article]],'TCD journal 2018'!$B$5:$O$9000,9,FALSE),0)</f>
        <v>497</v>
      </c>
      <c r="J64" s="60">
        <f>IFERROR(VLOOKUP(Tableau11[[#This Row],[Article]],'TCD journal 2018'!$B$5:$O$9000,10,FALSE),0)</f>
        <v>0</v>
      </c>
      <c r="K64" s="61">
        <f>IFERROR(VLOOKUP(Tableau11[[#This Row],[Article]],'TCD journal 2018'!$B$5:$O$900,11,FALSE),0)</f>
        <v>250</v>
      </c>
      <c r="L64" s="60">
        <f>IFERROR(VLOOKUP(Tableau11[[#This Row],[Article]],'TCD journal 2018'!$B$5:$O$9000,12,FALSE),0)</f>
        <v>0</v>
      </c>
      <c r="M64" s="62">
        <f>IFERROR(VLOOKUP(Tableau11[[#This Row],[Article]],'TCD journal 2018'!$B$5:$O$9000,13,FALSE),0)</f>
        <v>0</v>
      </c>
      <c r="N64" s="154">
        <f>IFERROR(VLOOKUP(Tableau11[[#This Row],[Article]],'TCD journal 2018'!$B$5:$O$9000,14,FALSE),0)</f>
        <v>2075</v>
      </c>
      <c r="O64" s="73">
        <f>Tableau11[[#This Row],[Total général]]/8</f>
        <v>259.375</v>
      </c>
      <c r="P64" s="74">
        <f>ROUNDUP(Tableau11[[#This Row],[Conso mensuel]]/30,0)</f>
        <v>9</v>
      </c>
    </row>
    <row r="65" spans="1:24" ht="16.5" thickTop="1" thickBot="1" x14ac:dyDescent="0.3">
      <c r="A65" s="31">
        <v>238</v>
      </c>
      <c r="B65" s="34">
        <f t="shared" ref="B65:M65" si="29">B64/$N$64</f>
        <v>0</v>
      </c>
      <c r="C65" s="34">
        <f t="shared" si="29"/>
        <v>0</v>
      </c>
      <c r="D65" s="34">
        <f t="shared" si="29"/>
        <v>0.18120481927710844</v>
      </c>
      <c r="E65" s="34">
        <f t="shared" si="29"/>
        <v>6.0240963855421686E-2</v>
      </c>
      <c r="F65" s="34">
        <f t="shared" si="29"/>
        <v>0.39710843373493976</v>
      </c>
      <c r="G65" s="34">
        <f t="shared" si="29"/>
        <v>0</v>
      </c>
      <c r="H65" s="34">
        <f t="shared" si="29"/>
        <v>1.4457831325301205E-3</v>
      </c>
      <c r="I65" s="34">
        <f t="shared" si="29"/>
        <v>0.23951807228915661</v>
      </c>
      <c r="J65" s="33">
        <f t="shared" si="29"/>
        <v>0</v>
      </c>
      <c r="K65" s="34">
        <f t="shared" si="29"/>
        <v>0.12048192771084337</v>
      </c>
      <c r="L65" s="33">
        <f t="shared" si="29"/>
        <v>0</v>
      </c>
      <c r="M65" s="36">
        <f t="shared" si="29"/>
        <v>0</v>
      </c>
      <c r="N65" s="46">
        <f>SUM(Tableau11[[#This Row],[Janvier]:[Décembre]])</f>
        <v>0.99999999999999978</v>
      </c>
      <c r="O65" s="66">
        <f>ROUNDUP(Tableau11[[#This Row],[Total général]]/7,0)</f>
        <v>1</v>
      </c>
      <c r="P65" s="68">
        <f>Tableau11[[#This Row],[Total général]]/(30*7)</f>
        <v>4.7619047619047606E-3</v>
      </c>
    </row>
    <row r="66" spans="1:24" ht="17.25" thickTop="1" thickBot="1" x14ac:dyDescent="0.3">
      <c r="A66" s="45">
        <v>372</v>
      </c>
      <c r="B66" s="58">
        <f>IFERROR(VLOOKUP(Tableau11[[#This Row],[Article]],'TCD journal 2018'!$B$5:$O$9000,2,FALSE),0)</f>
        <v>0</v>
      </c>
      <c r="C66" s="59">
        <f>IFERROR(VLOOKUP(Tableau11[[#This Row],[Article]],'TCD journal 2018'!$B$5:$O$900,3,FALSE),0)</f>
        <v>0</v>
      </c>
      <c r="D66" s="60">
        <f>IFERROR(VLOOKUP(Tableau11[[#This Row],[Article]],'TCD journal 2018'!$B$5:$O$9000,4,FALSE),0)</f>
        <v>0</v>
      </c>
      <c r="E66" s="60">
        <f>IFERROR(VLOOKUP(Tableau11[[#This Row],[Article]],'TCD journal 2018'!$B$5:$O$9000,5,FALSE),0)</f>
        <v>0</v>
      </c>
      <c r="F66" s="60">
        <f>IFERROR(VLOOKUP(Tableau11[[#This Row],[Article]],'TCD journal 2018'!$B$5:$O$9000,6,FALSE),0)</f>
        <v>0</v>
      </c>
      <c r="G66" s="60">
        <f>IFERROR(VLOOKUP(Tableau11[[#This Row],[Article]],'TCD journal 2018'!$B$5:$O$9000,7,FALSE),0)</f>
        <v>50</v>
      </c>
      <c r="H66" s="60">
        <f>IFERROR(VLOOKUP(Tableau11[[#This Row],[Article]],'TCD journal 2018'!$B$5:$O$9000,8,FALSE),0)</f>
        <v>1350</v>
      </c>
      <c r="I66" s="60">
        <f>IFERROR(VLOOKUP(Tableau11[[#This Row],[Article]],'TCD journal 2018'!$B$5:$O$9000,9,FALSE),0)</f>
        <v>250</v>
      </c>
      <c r="J66" s="60">
        <f>IFERROR(VLOOKUP(Tableau11[[#This Row],[Article]],'TCD journal 2018'!$B$5:$O$9000,10,FALSE),0)</f>
        <v>150</v>
      </c>
      <c r="K66" s="61">
        <f>IFERROR(VLOOKUP(Tableau11[[#This Row],[Article]],'TCD journal 2018'!$B$5:$O$900,11,FALSE),0)</f>
        <v>200</v>
      </c>
      <c r="L66" s="60">
        <f>IFERROR(VLOOKUP(Tableau11[[#This Row],[Article]],'TCD journal 2018'!$B$5:$O$9000,12,FALSE),0)</f>
        <v>0</v>
      </c>
      <c r="M66" s="62">
        <f>IFERROR(VLOOKUP(Tableau11[[#This Row],[Article]],'TCD journal 2018'!$B$5:$O$9000,13,FALSE),0)</f>
        <v>0</v>
      </c>
      <c r="N66" s="154">
        <f>IFERROR(VLOOKUP(Tableau11[[#This Row],[Article]],'TCD journal 2018'!$B$5:$O$9000,14,FALSE),0)</f>
        <v>2000</v>
      </c>
      <c r="O66" s="73">
        <f>Tableau11[[#This Row],[Total général]]/8</f>
        <v>250</v>
      </c>
      <c r="P66" s="74">
        <f>ROUNDUP(Tableau11[[#This Row],[Conso mensuel]]/30,0)</f>
        <v>9</v>
      </c>
      <c r="X66" s="38"/>
    </row>
    <row r="67" spans="1:24" ht="16.5" thickTop="1" thickBot="1" x14ac:dyDescent="0.3">
      <c r="A67" s="30">
        <v>372</v>
      </c>
      <c r="B67" s="34">
        <f t="shared" ref="B67:M67" si="30">B66/$N$66</f>
        <v>0</v>
      </c>
      <c r="C67" s="34">
        <f t="shared" si="30"/>
        <v>0</v>
      </c>
      <c r="D67" s="34">
        <f t="shared" si="30"/>
        <v>0</v>
      </c>
      <c r="E67" s="34">
        <f t="shared" si="30"/>
        <v>0</v>
      </c>
      <c r="F67" s="34">
        <f t="shared" si="30"/>
        <v>0</v>
      </c>
      <c r="G67" s="34">
        <f t="shared" si="30"/>
        <v>2.5000000000000001E-2</v>
      </c>
      <c r="H67" s="34">
        <f t="shared" si="30"/>
        <v>0.67500000000000004</v>
      </c>
      <c r="I67" s="34">
        <f t="shared" si="30"/>
        <v>0.125</v>
      </c>
      <c r="J67" s="33">
        <f t="shared" si="30"/>
        <v>7.4999999999999997E-2</v>
      </c>
      <c r="K67" s="34">
        <f t="shared" si="30"/>
        <v>0.1</v>
      </c>
      <c r="L67" s="33">
        <f t="shared" si="30"/>
        <v>0</v>
      </c>
      <c r="M67" s="36">
        <f t="shared" si="30"/>
        <v>0</v>
      </c>
      <c r="N67" s="46">
        <f>SUM(Tableau11[[#This Row],[Janvier]:[Décembre]])</f>
        <v>1</v>
      </c>
      <c r="O67" s="66">
        <f>ROUNDUP(Tableau11[[#This Row],[Total général]]/7,0)</f>
        <v>1</v>
      </c>
      <c r="P67" s="68">
        <f>Tableau11[[#This Row],[Total général]]/(30*7)</f>
        <v>4.7619047619047623E-3</v>
      </c>
    </row>
    <row r="68" spans="1:24" ht="17.25" thickTop="1" thickBot="1" x14ac:dyDescent="0.3">
      <c r="A68" s="45">
        <v>305</v>
      </c>
      <c r="B68" s="58">
        <f>IFERROR(VLOOKUP(Tableau11[[#This Row],[Article]],'TCD journal 2018'!$B$5:$O$9000,2,FALSE),0)</f>
        <v>0</v>
      </c>
      <c r="C68" s="59">
        <f>IFERROR(VLOOKUP(Tableau11[[#This Row],[Article]],'TCD journal 2018'!$B$5:$O$900,3,FALSE),0)</f>
        <v>0</v>
      </c>
      <c r="D68" s="60">
        <f>IFERROR(VLOOKUP(Tableau11[[#This Row],[Article]],'TCD journal 2018'!$B$5:$O$9000,4,FALSE),0)</f>
        <v>75</v>
      </c>
      <c r="E68" s="60">
        <f>IFERROR(VLOOKUP(Tableau11[[#This Row],[Article]],'TCD journal 2018'!$B$5:$O$9000,5,FALSE),0)</f>
        <v>275</v>
      </c>
      <c r="F68" s="60">
        <f>IFERROR(VLOOKUP(Tableau11[[#This Row],[Article]],'TCD journal 2018'!$B$5:$O$9000,6,FALSE),0)</f>
        <v>275</v>
      </c>
      <c r="G68" s="60">
        <f>IFERROR(VLOOKUP(Tableau11[[#This Row],[Article]],'TCD journal 2018'!$B$5:$O$9000,7,FALSE),0)</f>
        <v>225</v>
      </c>
      <c r="H68" s="60">
        <f>IFERROR(VLOOKUP(Tableau11[[#This Row],[Article]],'TCD journal 2018'!$B$5:$O$9000,8,FALSE),0)</f>
        <v>325</v>
      </c>
      <c r="I68" s="60">
        <f>IFERROR(VLOOKUP(Tableau11[[#This Row],[Article]],'TCD journal 2018'!$B$5:$O$9000,9,FALSE),0)</f>
        <v>175</v>
      </c>
      <c r="J68" s="60">
        <f>IFERROR(VLOOKUP(Tableau11[[#This Row],[Article]],'TCD journal 2018'!$B$5:$O$9000,10,FALSE),0)</f>
        <v>275</v>
      </c>
      <c r="K68" s="61">
        <f>IFERROR(VLOOKUP(Tableau11[[#This Row],[Article]],'TCD journal 2018'!$B$5:$O$900,11,FALSE),0)</f>
        <v>150</v>
      </c>
      <c r="L68" s="60">
        <f>IFERROR(VLOOKUP(Tableau11[[#This Row],[Article]],'TCD journal 2018'!$B$5:$O$9000,12,FALSE),0)</f>
        <v>0</v>
      </c>
      <c r="M68" s="62">
        <f>IFERROR(VLOOKUP(Tableau11[[#This Row],[Article]],'TCD journal 2018'!$B$5:$O$9000,13,FALSE),0)</f>
        <v>0</v>
      </c>
      <c r="N68" s="154">
        <f>IFERROR(VLOOKUP(Tableau11[[#This Row],[Article]],'TCD journal 2018'!$B$5:$O$9000,14,FALSE),0)</f>
        <v>1775</v>
      </c>
      <c r="O68" s="73">
        <f>Tableau11[[#This Row],[Total général]]/8</f>
        <v>221.875</v>
      </c>
      <c r="P68" s="74">
        <f>ROUNDUP(Tableau11[[#This Row],[Conso mensuel]]/30,0)</f>
        <v>8</v>
      </c>
    </row>
    <row r="69" spans="1:24" ht="16.5" thickTop="1" thickBot="1" x14ac:dyDescent="0.3">
      <c r="A69" s="31">
        <v>305</v>
      </c>
      <c r="B69" s="34">
        <f t="shared" ref="B69:M69" si="31">B68/$N$68</f>
        <v>0</v>
      </c>
      <c r="C69" s="34">
        <f t="shared" si="31"/>
        <v>0</v>
      </c>
      <c r="D69" s="34">
        <f t="shared" si="31"/>
        <v>4.2253521126760563E-2</v>
      </c>
      <c r="E69" s="34">
        <f t="shared" si="31"/>
        <v>0.15492957746478872</v>
      </c>
      <c r="F69" s="34">
        <f t="shared" si="31"/>
        <v>0.15492957746478872</v>
      </c>
      <c r="G69" s="34">
        <f t="shared" si="31"/>
        <v>0.12676056338028169</v>
      </c>
      <c r="H69" s="34">
        <f t="shared" si="31"/>
        <v>0.18309859154929578</v>
      </c>
      <c r="I69" s="34">
        <f t="shared" si="31"/>
        <v>9.8591549295774641E-2</v>
      </c>
      <c r="J69" s="33">
        <f t="shared" si="31"/>
        <v>0.15492957746478872</v>
      </c>
      <c r="K69" s="34">
        <f t="shared" si="31"/>
        <v>8.4507042253521125E-2</v>
      </c>
      <c r="L69" s="33">
        <f t="shared" si="31"/>
        <v>0</v>
      </c>
      <c r="M69" s="36">
        <f t="shared" si="31"/>
        <v>0</v>
      </c>
      <c r="N69" s="46">
        <f>SUM(Tableau11[[#This Row],[Janvier]:[Décembre]])</f>
        <v>1</v>
      </c>
      <c r="O69" s="66">
        <f>ROUNDUP(Tableau11[[#This Row],[Total général]]/7,0)</f>
        <v>1</v>
      </c>
      <c r="P69" s="68">
        <f>Tableau11[[#This Row],[Total général]]/(30*7)</f>
        <v>4.7619047619047623E-3</v>
      </c>
    </row>
    <row r="70" spans="1:24" ht="17.25" thickTop="1" thickBot="1" x14ac:dyDescent="0.3">
      <c r="A70" s="45">
        <v>1038</v>
      </c>
      <c r="B70" s="58">
        <f>IFERROR(VLOOKUP(Tableau11[[#This Row],[Article]],'TCD journal 2018'!$B$5:$O$9000,2,FALSE),0)</f>
        <v>0</v>
      </c>
      <c r="C70" s="59">
        <f>IFERROR(VLOOKUP(Tableau11[[#This Row],[Article]],'TCD journal 2018'!$B$5:$O$900,3,FALSE),0)</f>
        <v>0</v>
      </c>
      <c r="D70" s="60">
        <f>IFERROR(VLOOKUP(Tableau11[[#This Row],[Article]],'TCD journal 2018'!$B$5:$O$9000,4,FALSE),0)</f>
        <v>0</v>
      </c>
      <c r="E70" s="60">
        <f>IFERROR(VLOOKUP(Tableau11[[#This Row],[Article]],'TCD journal 2018'!$B$5:$O$9000,5,FALSE),0)</f>
        <v>0</v>
      </c>
      <c r="F70" s="60">
        <f>IFERROR(VLOOKUP(Tableau11[[#This Row],[Article]],'TCD journal 2018'!$B$5:$O$9000,6,FALSE),0)</f>
        <v>0</v>
      </c>
      <c r="G70" s="60">
        <f>IFERROR(VLOOKUP(Tableau11[[#This Row],[Article]],'TCD journal 2018'!$B$5:$O$9000,7,FALSE),0)</f>
        <v>0</v>
      </c>
      <c r="H70" s="60">
        <f>IFERROR(VLOOKUP(Tableau11[[#This Row],[Article]],'TCD journal 2018'!$B$5:$O$9000,8,FALSE),0)</f>
        <v>0</v>
      </c>
      <c r="I70" s="60">
        <f>IFERROR(VLOOKUP(Tableau11[[#This Row],[Article]],'TCD journal 2018'!$B$5:$O$9000,9,FALSE),0)</f>
        <v>0</v>
      </c>
      <c r="J70" s="60">
        <f>IFERROR(VLOOKUP(Tableau11[[#This Row],[Article]],'TCD journal 2018'!$B$5:$O$9000,10,FALSE),0)</f>
        <v>1550</v>
      </c>
      <c r="K70" s="61">
        <f>IFERROR(VLOOKUP(Tableau11[[#This Row],[Article]],'TCD journal 2018'!$B$5:$O$900,11,FALSE),0)</f>
        <v>1550</v>
      </c>
      <c r="L70" s="60">
        <f>IFERROR(VLOOKUP(Tableau11[[#This Row],[Article]],'TCD journal 2018'!$B$5:$O$9000,12,FALSE),0)</f>
        <v>0</v>
      </c>
      <c r="M70" s="62">
        <f>IFERROR(VLOOKUP(Tableau11[[#This Row],[Article]],'TCD journal 2018'!$B$5:$O$9000,13,FALSE),0)</f>
        <v>0</v>
      </c>
      <c r="N70" s="154">
        <f>IFERROR(VLOOKUP(Tableau11[[#This Row],[Article]],'TCD journal 2018'!$B$5:$O$9000,14,FALSE),0)</f>
        <v>3100</v>
      </c>
      <c r="O70" s="73">
        <f>Tableau11[[#This Row],[Total général]]/8</f>
        <v>387.5</v>
      </c>
      <c r="P70" s="74">
        <f>ROUNDUP(Tableau11[[#This Row],[Conso mensuel]]/30,0)</f>
        <v>13</v>
      </c>
    </row>
    <row r="71" spans="1:24" ht="16.5" thickTop="1" thickBot="1" x14ac:dyDescent="0.3">
      <c r="A71" s="31">
        <v>1038</v>
      </c>
      <c r="B71" s="34">
        <f t="shared" ref="B71:M71" si="32">B70/$N$70</f>
        <v>0</v>
      </c>
      <c r="C71" s="34">
        <f t="shared" si="32"/>
        <v>0</v>
      </c>
      <c r="D71" s="34">
        <f t="shared" si="32"/>
        <v>0</v>
      </c>
      <c r="E71" s="34">
        <f t="shared" si="32"/>
        <v>0</v>
      </c>
      <c r="F71" s="34">
        <f t="shared" si="32"/>
        <v>0</v>
      </c>
      <c r="G71" s="34">
        <f t="shared" si="32"/>
        <v>0</v>
      </c>
      <c r="H71" s="34">
        <f t="shared" si="32"/>
        <v>0</v>
      </c>
      <c r="I71" s="34">
        <f t="shared" si="32"/>
        <v>0</v>
      </c>
      <c r="J71" s="33">
        <f t="shared" si="32"/>
        <v>0.5</v>
      </c>
      <c r="K71" s="34">
        <f t="shared" si="32"/>
        <v>0.5</v>
      </c>
      <c r="L71" s="33">
        <f t="shared" si="32"/>
        <v>0</v>
      </c>
      <c r="M71" s="36">
        <f t="shared" si="32"/>
        <v>0</v>
      </c>
      <c r="N71" s="46">
        <f>SUM(Tableau11[[#This Row],[Janvier]:[Décembre]])</f>
        <v>1</v>
      </c>
      <c r="O71" s="66">
        <f>ROUNDUP(Tableau11[[#This Row],[Total général]]/7,0)</f>
        <v>1</v>
      </c>
      <c r="P71" s="68">
        <f>Tableau11[[#This Row],[Total général]]/(30*7)</f>
        <v>4.7619047619047623E-3</v>
      </c>
    </row>
    <row r="72" spans="1:24" ht="17.25" thickTop="1" thickBot="1" x14ac:dyDescent="0.3">
      <c r="A72" s="45">
        <v>5064</v>
      </c>
      <c r="B72" s="58">
        <f>IFERROR(VLOOKUP(Tableau11[[#This Row],[Article]],'TCD journal 2018'!$B$5:$O$9000,2,FALSE),0)</f>
        <v>0</v>
      </c>
      <c r="C72" s="59">
        <f>IFERROR(VLOOKUP(Tableau11[[#This Row],[Article]],'TCD journal 2018'!$B$5:$O$900,3,FALSE),0)</f>
        <v>0</v>
      </c>
      <c r="D72" s="60">
        <f>IFERROR(VLOOKUP(Tableau11[[#This Row],[Article]],'TCD journal 2018'!$B$5:$O$9000,4,FALSE),0)</f>
        <v>5</v>
      </c>
      <c r="E72" s="60">
        <f>IFERROR(VLOOKUP(Tableau11[[#This Row],[Article]],'TCD journal 2018'!$B$5:$O$9000,5,FALSE),0)</f>
        <v>15</v>
      </c>
      <c r="F72" s="60">
        <f>IFERROR(VLOOKUP(Tableau11[[#This Row],[Article]],'TCD journal 2018'!$B$5:$O$9000,6,FALSE),0)</f>
        <v>10</v>
      </c>
      <c r="G72" s="60">
        <f>IFERROR(VLOOKUP(Tableau11[[#This Row],[Article]],'TCD journal 2018'!$B$5:$O$9000,7,FALSE),0)</f>
        <v>1479</v>
      </c>
      <c r="H72" s="60">
        <f>IFERROR(VLOOKUP(Tableau11[[#This Row],[Article]],'TCD journal 2018'!$B$5:$O$9000,8,FALSE),0)</f>
        <v>12</v>
      </c>
      <c r="I72" s="60">
        <f>IFERROR(VLOOKUP(Tableau11[[#This Row],[Article]],'TCD journal 2018'!$B$5:$O$9000,9,FALSE),0)</f>
        <v>4</v>
      </c>
      <c r="J72" s="60">
        <f>IFERROR(VLOOKUP(Tableau11[[#This Row],[Article]],'TCD journal 2018'!$B$5:$O$9000,10,FALSE),0)</f>
        <v>4</v>
      </c>
      <c r="K72" s="61">
        <f>IFERROR(VLOOKUP(Tableau11[[#This Row],[Article]],'TCD journal 2018'!$B$5:$O$900,11,FALSE),0)</f>
        <v>13</v>
      </c>
      <c r="L72" s="60">
        <f>IFERROR(VLOOKUP(Tableau11[[#This Row],[Article]],'TCD journal 2018'!$B$5:$O$9000,12,FALSE),0)</f>
        <v>0</v>
      </c>
      <c r="M72" s="62">
        <f>IFERROR(VLOOKUP(Tableau11[[#This Row],[Article]],'TCD journal 2018'!$B$5:$O$9000,13,FALSE),0)</f>
        <v>0</v>
      </c>
      <c r="N72" s="154">
        <f>IFERROR(VLOOKUP(Tableau11[[#This Row],[Article]],'TCD journal 2018'!$B$5:$O$9000,14,FALSE),0)</f>
        <v>1542</v>
      </c>
      <c r="O72" s="73">
        <f>Tableau11[[#This Row],[Total général]]/8</f>
        <v>192.75</v>
      </c>
      <c r="P72" s="74">
        <f>ROUNDUP(Tableau11[[#This Row],[Conso mensuel]]/30,0)</f>
        <v>7</v>
      </c>
    </row>
    <row r="73" spans="1:24" ht="16.5" thickTop="1" thickBot="1" x14ac:dyDescent="0.3">
      <c r="A73" s="31">
        <v>5064</v>
      </c>
      <c r="B73" s="34">
        <f t="shared" ref="B73:M73" si="33">B72/$N$72</f>
        <v>0</v>
      </c>
      <c r="C73" s="34">
        <f t="shared" si="33"/>
        <v>0</v>
      </c>
      <c r="D73" s="34">
        <f t="shared" si="33"/>
        <v>3.2425421530479898E-3</v>
      </c>
      <c r="E73" s="34">
        <f t="shared" si="33"/>
        <v>9.727626459143969E-3</v>
      </c>
      <c r="F73" s="34">
        <f t="shared" si="33"/>
        <v>6.4850843060959796E-3</v>
      </c>
      <c r="G73" s="34">
        <f t="shared" si="33"/>
        <v>0.95914396887159536</v>
      </c>
      <c r="H73" s="34">
        <f t="shared" si="33"/>
        <v>7.7821011673151752E-3</v>
      </c>
      <c r="I73" s="34">
        <f t="shared" si="33"/>
        <v>2.5940337224383916E-3</v>
      </c>
      <c r="J73" s="33">
        <f t="shared" si="33"/>
        <v>2.5940337224383916E-3</v>
      </c>
      <c r="K73" s="34">
        <f t="shared" si="33"/>
        <v>8.4306095979247726E-3</v>
      </c>
      <c r="L73" s="33">
        <f t="shared" si="33"/>
        <v>0</v>
      </c>
      <c r="M73" s="36">
        <f t="shared" si="33"/>
        <v>0</v>
      </c>
      <c r="N73" s="46">
        <f>SUM(Tableau11[[#This Row],[Janvier]:[Décembre]])</f>
        <v>1</v>
      </c>
      <c r="O73" s="66">
        <f>ROUNDUP(Tableau11[[#This Row],[Total général]]/7,0)</f>
        <v>1</v>
      </c>
      <c r="P73" s="68">
        <f>Tableau11[[#This Row],[Total général]]/(30*7)</f>
        <v>4.7619047619047623E-3</v>
      </c>
    </row>
    <row r="74" spans="1:24" ht="17.25" thickTop="1" thickBot="1" x14ac:dyDescent="0.3">
      <c r="A74" s="45">
        <v>5019</v>
      </c>
      <c r="B74" s="58">
        <f>IFERROR(VLOOKUP(Tableau11[[#This Row],[Article]],'TCD journal 2018'!$B$5:$O$9000,2,FALSE),0)</f>
        <v>0</v>
      </c>
      <c r="C74" s="59">
        <f>IFERROR(VLOOKUP(Tableau11[[#This Row],[Article]],'TCD journal 2018'!$B$5:$O$900,3,FALSE),0)</f>
        <v>0</v>
      </c>
      <c r="D74" s="60">
        <f>IFERROR(VLOOKUP(Tableau11[[#This Row],[Article]],'TCD journal 2018'!$B$5:$O$9000,4,FALSE),0)</f>
        <v>0</v>
      </c>
      <c r="E74" s="60">
        <f>IFERROR(VLOOKUP(Tableau11[[#This Row],[Article]],'TCD journal 2018'!$B$5:$O$9000,5,FALSE),0)</f>
        <v>0</v>
      </c>
      <c r="F74" s="60">
        <f>IFERROR(VLOOKUP(Tableau11[[#This Row],[Article]],'TCD journal 2018'!$B$5:$O$9000,6,FALSE),0)</f>
        <v>0</v>
      </c>
      <c r="G74" s="60">
        <f>IFERROR(VLOOKUP(Tableau11[[#This Row],[Article]],'TCD journal 2018'!$B$5:$O$9000,7,FALSE),0)</f>
        <v>0</v>
      </c>
      <c r="H74" s="60">
        <f>IFERROR(VLOOKUP(Tableau11[[#This Row],[Article]],'TCD journal 2018'!$B$5:$O$9000,8,FALSE),0)</f>
        <v>501</v>
      </c>
      <c r="I74" s="60">
        <f>IFERROR(VLOOKUP(Tableau11[[#This Row],[Article]],'TCD journal 2018'!$B$5:$O$9000,9,FALSE),0)</f>
        <v>520</v>
      </c>
      <c r="J74" s="60">
        <f>IFERROR(VLOOKUP(Tableau11[[#This Row],[Article]],'TCD journal 2018'!$B$5:$O$9000,10,FALSE),0)</f>
        <v>500</v>
      </c>
      <c r="K74" s="61">
        <f>IFERROR(VLOOKUP(Tableau11[[#This Row],[Article]],'TCD journal 2018'!$B$5:$O$900,11,FALSE),0)</f>
        <v>0</v>
      </c>
      <c r="L74" s="60">
        <f>IFERROR(VLOOKUP(Tableau11[[#This Row],[Article]],'TCD journal 2018'!$B$5:$O$9000,12,FALSE),0)</f>
        <v>0</v>
      </c>
      <c r="M74" s="62">
        <f>IFERROR(VLOOKUP(Tableau11[[#This Row],[Article]],'TCD journal 2018'!$B$5:$O$9000,13,FALSE),0)</f>
        <v>0</v>
      </c>
      <c r="N74" s="154">
        <f>IFERROR(VLOOKUP(Tableau11[[#This Row],[Article]],'TCD journal 2018'!$B$5:$O$9000,14,FALSE),0)</f>
        <v>1521</v>
      </c>
      <c r="O74" s="73">
        <f>Tableau11[[#This Row],[Total général]]/8</f>
        <v>190.125</v>
      </c>
      <c r="P74" s="74">
        <f>ROUNDUP(Tableau11[[#This Row],[Conso mensuel]]/30,0)</f>
        <v>7</v>
      </c>
    </row>
    <row r="75" spans="1:24" ht="16.5" thickTop="1" thickBot="1" x14ac:dyDescent="0.3">
      <c r="A75" s="31">
        <v>5019</v>
      </c>
      <c r="B75" s="34">
        <f t="shared" ref="B75:M75" si="34">B74/$N$74</f>
        <v>0</v>
      </c>
      <c r="C75" s="34">
        <f t="shared" si="34"/>
        <v>0</v>
      </c>
      <c r="D75" s="34">
        <f t="shared" si="34"/>
        <v>0</v>
      </c>
      <c r="E75" s="34">
        <f t="shared" si="34"/>
        <v>0</v>
      </c>
      <c r="F75" s="34">
        <f t="shared" si="34"/>
        <v>0</v>
      </c>
      <c r="G75" s="34">
        <f t="shared" si="34"/>
        <v>0</v>
      </c>
      <c r="H75" s="34">
        <f t="shared" si="34"/>
        <v>0.32938856015779094</v>
      </c>
      <c r="I75" s="34">
        <f t="shared" si="34"/>
        <v>0.34188034188034189</v>
      </c>
      <c r="J75" s="33">
        <f t="shared" si="34"/>
        <v>0.32873109796186717</v>
      </c>
      <c r="K75" s="34">
        <f t="shared" si="34"/>
        <v>0</v>
      </c>
      <c r="L75" s="33">
        <f t="shared" si="34"/>
        <v>0</v>
      </c>
      <c r="M75" s="36">
        <f t="shared" si="34"/>
        <v>0</v>
      </c>
      <c r="N75" s="46">
        <f>SUM(Tableau11[[#This Row],[Janvier]:[Décembre]])</f>
        <v>1</v>
      </c>
      <c r="O75" s="66">
        <f>ROUNDUP(Tableau11[[#This Row],[Total général]]/7,0)</f>
        <v>1</v>
      </c>
      <c r="P75" s="68">
        <f>Tableau11[[#This Row],[Total général]]/(30*7)</f>
        <v>4.7619047619047623E-3</v>
      </c>
    </row>
    <row r="76" spans="1:24" ht="17.25" thickTop="1" thickBot="1" x14ac:dyDescent="0.3">
      <c r="A76" s="45">
        <v>4911</v>
      </c>
      <c r="B76" s="58">
        <f>IFERROR(VLOOKUP(Tableau11[[#This Row],[Article]],'TCD journal 2018'!$B$5:$O$9000,2,FALSE),0)</f>
        <v>0</v>
      </c>
      <c r="C76" s="59">
        <f>IFERROR(VLOOKUP(Tableau11[[#This Row],[Article]],'TCD journal 2018'!$B$5:$O$900,3,FALSE),0)</f>
        <v>0</v>
      </c>
      <c r="D76" s="60">
        <f>IFERROR(VLOOKUP(Tableau11[[#This Row],[Article]],'TCD journal 2018'!$B$5:$O$9000,4,FALSE),0)</f>
        <v>90</v>
      </c>
      <c r="E76" s="60">
        <f>IFERROR(VLOOKUP(Tableau11[[#This Row],[Article]],'TCD journal 2018'!$B$5:$O$9000,5,FALSE),0)</f>
        <v>214</v>
      </c>
      <c r="F76" s="60">
        <f>IFERROR(VLOOKUP(Tableau11[[#This Row],[Article]],'TCD journal 2018'!$B$5:$O$9000,6,FALSE),0)</f>
        <v>297</v>
      </c>
      <c r="G76" s="60">
        <f>IFERROR(VLOOKUP(Tableau11[[#This Row],[Article]],'TCD journal 2018'!$B$5:$O$9000,7,FALSE),0)</f>
        <v>182</v>
      </c>
      <c r="H76" s="60">
        <f>IFERROR(VLOOKUP(Tableau11[[#This Row],[Article]],'TCD journal 2018'!$B$5:$O$9000,8,FALSE),0)</f>
        <v>224</v>
      </c>
      <c r="I76" s="60">
        <f>IFERROR(VLOOKUP(Tableau11[[#This Row],[Article]],'TCD journal 2018'!$B$5:$O$9000,9,FALSE),0)</f>
        <v>178</v>
      </c>
      <c r="J76" s="60">
        <f>IFERROR(VLOOKUP(Tableau11[[#This Row],[Article]],'TCD journal 2018'!$B$5:$O$9000,10,FALSE),0)</f>
        <v>291</v>
      </c>
      <c r="K76" s="61">
        <f>IFERROR(VLOOKUP(Tableau11[[#This Row],[Article]],'TCD journal 2018'!$B$5:$O$900,11,FALSE),0)</f>
        <v>277</v>
      </c>
      <c r="L76" s="60">
        <f>IFERROR(VLOOKUP(Tableau11[[#This Row],[Article]],'TCD journal 2018'!$B$5:$O$9000,12,FALSE),0)</f>
        <v>0</v>
      </c>
      <c r="M76" s="62">
        <f>IFERROR(VLOOKUP(Tableau11[[#This Row],[Article]],'TCD journal 2018'!$B$5:$O$9000,13,FALSE),0)</f>
        <v>0</v>
      </c>
      <c r="N76" s="154">
        <f>IFERROR(VLOOKUP(Tableau11[[#This Row],[Article]],'TCD journal 2018'!$B$5:$O$9000,14,FALSE),0)</f>
        <v>1753</v>
      </c>
      <c r="O76" s="73">
        <f>Tableau11[[#This Row],[Total général]]/8</f>
        <v>219.125</v>
      </c>
      <c r="P76" s="74">
        <f>ROUNDUP(Tableau11[[#This Row],[Conso mensuel]]/30,0)</f>
        <v>8</v>
      </c>
    </row>
    <row r="77" spans="1:24" ht="16.5" thickTop="1" thickBot="1" x14ac:dyDescent="0.3">
      <c r="A77" s="31">
        <v>4911</v>
      </c>
      <c r="B77" s="34">
        <f t="shared" ref="B77:M77" si="35">B76/$N$76</f>
        <v>0</v>
      </c>
      <c r="C77" s="34">
        <f t="shared" si="35"/>
        <v>0</v>
      </c>
      <c r="D77" s="34">
        <f t="shared" si="35"/>
        <v>5.1340559041642898E-2</v>
      </c>
      <c r="E77" s="34">
        <f t="shared" si="35"/>
        <v>0.12207644038790645</v>
      </c>
      <c r="F77" s="34">
        <f t="shared" si="35"/>
        <v>0.16942384483742157</v>
      </c>
      <c r="G77" s="34">
        <f t="shared" si="35"/>
        <v>0.1038220193953223</v>
      </c>
      <c r="H77" s="34">
        <f t="shared" si="35"/>
        <v>0.127780946948089</v>
      </c>
      <c r="I77" s="34">
        <f t="shared" si="35"/>
        <v>0.10154021677124929</v>
      </c>
      <c r="J77" s="33">
        <f t="shared" si="35"/>
        <v>0.16600114090131204</v>
      </c>
      <c r="K77" s="34">
        <f t="shared" si="35"/>
        <v>0.15801483171705646</v>
      </c>
      <c r="L77" s="33">
        <f t="shared" si="35"/>
        <v>0</v>
      </c>
      <c r="M77" s="36">
        <f t="shared" si="35"/>
        <v>0</v>
      </c>
      <c r="N77" s="46">
        <f>SUM(Tableau11[[#This Row],[Janvier]:[Décembre]])</f>
        <v>0.99999999999999989</v>
      </c>
      <c r="O77" s="66">
        <f>ROUNDUP(Tableau11[[#This Row],[Total général]]/7,0)</f>
        <v>1</v>
      </c>
      <c r="P77" s="68">
        <f>Tableau11[[#This Row],[Total général]]/(30*7)</f>
        <v>4.7619047619047615E-3</v>
      </c>
    </row>
    <row r="78" spans="1:24" ht="17.25" thickTop="1" thickBot="1" x14ac:dyDescent="0.3">
      <c r="A78" s="45">
        <v>4233</v>
      </c>
      <c r="B78" s="58">
        <f>IFERROR(VLOOKUP(Tableau11[[#This Row],[Article]],'TCD journal 2018'!$B$5:$O$9000,2,FALSE),0)</f>
        <v>0</v>
      </c>
      <c r="C78" s="59">
        <f>IFERROR(VLOOKUP(Tableau11[[#This Row],[Article]],'TCD journal 2018'!$B$5:$O$900,3,FALSE),0)</f>
        <v>0</v>
      </c>
      <c r="D78" s="60">
        <f>IFERROR(VLOOKUP(Tableau11[[#This Row],[Article]],'TCD journal 2018'!$B$5:$O$9000,4,FALSE),0)</f>
        <v>0</v>
      </c>
      <c r="E78" s="60">
        <f>IFERROR(VLOOKUP(Tableau11[[#This Row],[Article]],'TCD journal 2018'!$B$5:$O$9000,5,FALSE),0)</f>
        <v>0</v>
      </c>
      <c r="F78" s="60">
        <f>IFERROR(VLOOKUP(Tableau11[[#This Row],[Article]],'TCD journal 2018'!$B$5:$O$9000,6,FALSE),0)</f>
        <v>900</v>
      </c>
      <c r="G78" s="60">
        <f>IFERROR(VLOOKUP(Tableau11[[#This Row],[Article]],'TCD journal 2018'!$B$5:$O$9000,7,FALSE),0)</f>
        <v>0</v>
      </c>
      <c r="H78" s="60">
        <f>IFERROR(VLOOKUP(Tableau11[[#This Row],[Article]],'TCD journal 2018'!$B$5:$O$9000,8,FALSE),0)</f>
        <v>0</v>
      </c>
      <c r="I78" s="60">
        <f>IFERROR(VLOOKUP(Tableau11[[#This Row],[Article]],'TCD journal 2018'!$B$5:$O$9000,9,FALSE),0)</f>
        <v>0</v>
      </c>
      <c r="J78" s="60">
        <f>IFERROR(VLOOKUP(Tableau11[[#This Row],[Article]],'TCD journal 2018'!$B$5:$O$9000,10,FALSE),0)</f>
        <v>500</v>
      </c>
      <c r="K78" s="61">
        <f>IFERROR(VLOOKUP(Tableau11[[#This Row],[Article]],'TCD journal 2018'!$B$5:$O$900,11,FALSE),0)</f>
        <v>0</v>
      </c>
      <c r="L78" s="60">
        <f>IFERROR(VLOOKUP(Tableau11[[#This Row],[Article]],'TCD journal 2018'!$B$5:$O$9000,12,FALSE),0)</f>
        <v>0</v>
      </c>
      <c r="M78" s="62">
        <f>IFERROR(VLOOKUP(Tableau11[[#This Row],[Article]],'TCD journal 2018'!$B$5:$O$9000,13,FALSE),0)</f>
        <v>0</v>
      </c>
      <c r="N78" s="154">
        <f>IFERROR(VLOOKUP(Tableau11[[#This Row],[Article]],'TCD journal 2018'!$B$5:$O$9000,14,FALSE),0)</f>
        <v>1400</v>
      </c>
      <c r="O78" s="73">
        <f>Tableau11[[#This Row],[Total général]]/8</f>
        <v>175</v>
      </c>
      <c r="P78" s="74">
        <f>ROUNDUP(Tableau11[[#This Row],[Conso mensuel]]/30,0)</f>
        <v>6</v>
      </c>
    </row>
    <row r="79" spans="1:24" ht="16.5" thickTop="1" thickBot="1" x14ac:dyDescent="0.3">
      <c r="A79" s="31">
        <v>4233</v>
      </c>
      <c r="B79" s="34">
        <f t="shared" ref="B79:M79" si="36">B78/$N$78</f>
        <v>0</v>
      </c>
      <c r="C79" s="34">
        <f t="shared" si="36"/>
        <v>0</v>
      </c>
      <c r="D79" s="34">
        <f t="shared" si="36"/>
        <v>0</v>
      </c>
      <c r="E79" s="34">
        <f t="shared" si="36"/>
        <v>0</v>
      </c>
      <c r="F79" s="34">
        <f t="shared" si="36"/>
        <v>0.6428571428571429</v>
      </c>
      <c r="G79" s="34">
        <f t="shared" si="36"/>
        <v>0</v>
      </c>
      <c r="H79" s="34">
        <f t="shared" si="36"/>
        <v>0</v>
      </c>
      <c r="I79" s="34">
        <f t="shared" si="36"/>
        <v>0</v>
      </c>
      <c r="J79" s="33">
        <f t="shared" si="36"/>
        <v>0.35714285714285715</v>
      </c>
      <c r="K79" s="34">
        <f t="shared" si="36"/>
        <v>0</v>
      </c>
      <c r="L79" s="33">
        <f t="shared" si="36"/>
        <v>0</v>
      </c>
      <c r="M79" s="36">
        <f t="shared" si="36"/>
        <v>0</v>
      </c>
      <c r="N79" s="46">
        <f>SUM(Tableau11[[#This Row],[Janvier]:[Décembre]])</f>
        <v>1</v>
      </c>
      <c r="O79" s="66">
        <f>ROUNDUP(Tableau11[[#This Row],[Total général]]/7,0)</f>
        <v>1</v>
      </c>
      <c r="P79" s="68">
        <f>Tableau11[[#This Row],[Total général]]/(30*7)</f>
        <v>4.7619047619047623E-3</v>
      </c>
    </row>
    <row r="80" spans="1:24" ht="17.25" thickTop="1" thickBot="1" x14ac:dyDescent="0.3">
      <c r="A80" s="45">
        <v>4916</v>
      </c>
      <c r="B80" s="58">
        <f>IFERROR(VLOOKUP(Tableau11[[#This Row],[Article]],'TCD journal 2018'!$B$5:$O$9000,2,FALSE),0)</f>
        <v>0</v>
      </c>
      <c r="C80" s="59">
        <f>IFERROR(VLOOKUP(Tableau11[[#This Row],[Article]],'TCD journal 2018'!$B$5:$O$900,3,FALSE),0)</f>
        <v>0</v>
      </c>
      <c r="D80" s="60">
        <f>IFERROR(VLOOKUP(Tableau11[[#This Row],[Article]],'TCD journal 2018'!$B$5:$O$9000,4,FALSE),0)</f>
        <v>0</v>
      </c>
      <c r="E80" s="60">
        <f>IFERROR(VLOOKUP(Tableau11[[#This Row],[Article]],'TCD journal 2018'!$B$5:$O$9000,5,FALSE),0)</f>
        <v>0</v>
      </c>
      <c r="F80" s="60">
        <f>IFERROR(VLOOKUP(Tableau11[[#This Row],[Article]],'TCD journal 2018'!$B$5:$O$9000,6,FALSE),0)</f>
        <v>0</v>
      </c>
      <c r="G80" s="60">
        <f>IFERROR(VLOOKUP(Tableau11[[#This Row],[Article]],'TCD journal 2018'!$B$5:$O$9000,7,FALSE),0)</f>
        <v>565</v>
      </c>
      <c r="H80" s="60">
        <f>IFERROR(VLOOKUP(Tableau11[[#This Row],[Article]],'TCD journal 2018'!$B$5:$O$9000,8,FALSE),0)</f>
        <v>325</v>
      </c>
      <c r="I80" s="60">
        <f>IFERROR(VLOOKUP(Tableau11[[#This Row],[Article]],'TCD journal 2018'!$B$5:$O$9000,9,FALSE),0)</f>
        <v>255</v>
      </c>
      <c r="J80" s="60">
        <f>IFERROR(VLOOKUP(Tableau11[[#This Row],[Article]],'TCD journal 2018'!$B$5:$O$9000,10,FALSE),0)</f>
        <v>170</v>
      </c>
      <c r="K80" s="61">
        <f>IFERROR(VLOOKUP(Tableau11[[#This Row],[Article]],'TCD journal 2018'!$B$5:$O$900,11,FALSE),0)</f>
        <v>377</v>
      </c>
      <c r="L80" s="60">
        <f>IFERROR(VLOOKUP(Tableau11[[#This Row],[Article]],'TCD journal 2018'!$B$5:$O$9000,12,FALSE),0)</f>
        <v>0</v>
      </c>
      <c r="M80" s="62">
        <f>IFERROR(VLOOKUP(Tableau11[[#This Row],[Article]],'TCD journal 2018'!$B$5:$O$9000,13,FALSE),0)</f>
        <v>0</v>
      </c>
      <c r="N80" s="154">
        <f>IFERROR(VLOOKUP(Tableau11[[#This Row],[Article]],'TCD journal 2018'!$B$5:$O$9000,14,FALSE),0)</f>
        <v>1692</v>
      </c>
      <c r="O80" s="73">
        <f>Tableau11[[#This Row],[Total général]]/8</f>
        <v>211.5</v>
      </c>
      <c r="P80" s="74">
        <f>ROUNDUP(Tableau11[[#This Row],[Conso mensuel]]/30,0)</f>
        <v>8</v>
      </c>
    </row>
    <row r="81" spans="1:16" ht="16.5" thickTop="1" thickBot="1" x14ac:dyDescent="0.3">
      <c r="A81" s="31">
        <v>4916</v>
      </c>
      <c r="B81" s="34">
        <f t="shared" ref="B81:M81" si="37">B80/$N$80</f>
        <v>0</v>
      </c>
      <c r="C81" s="34">
        <f t="shared" si="37"/>
        <v>0</v>
      </c>
      <c r="D81" s="34">
        <f t="shared" si="37"/>
        <v>0</v>
      </c>
      <c r="E81" s="34">
        <f t="shared" si="37"/>
        <v>0</v>
      </c>
      <c r="F81" s="34">
        <f t="shared" si="37"/>
        <v>0</v>
      </c>
      <c r="G81" s="34">
        <f t="shared" si="37"/>
        <v>0.3339243498817967</v>
      </c>
      <c r="H81" s="34">
        <f t="shared" si="37"/>
        <v>0.19208037825059102</v>
      </c>
      <c r="I81" s="34">
        <f t="shared" si="37"/>
        <v>0.15070921985815602</v>
      </c>
      <c r="J81" s="33">
        <f t="shared" si="37"/>
        <v>0.10047281323877069</v>
      </c>
      <c r="K81" s="34">
        <f t="shared" si="37"/>
        <v>0.22281323877068557</v>
      </c>
      <c r="L81" s="33">
        <f t="shared" si="37"/>
        <v>0</v>
      </c>
      <c r="M81" s="36">
        <f t="shared" si="37"/>
        <v>0</v>
      </c>
      <c r="N81" s="46">
        <f>SUM(Tableau11[[#This Row],[Janvier]:[Décembre]])</f>
        <v>1</v>
      </c>
      <c r="O81" s="66">
        <f>ROUNDUP(Tableau11[[#This Row],[Total général]]/7,0)</f>
        <v>1</v>
      </c>
      <c r="P81" s="68">
        <f>Tableau11[[#This Row],[Total général]]/(30*7)</f>
        <v>4.7619047619047623E-3</v>
      </c>
    </row>
    <row r="82" spans="1:16" ht="17.25" thickTop="1" thickBot="1" x14ac:dyDescent="0.3">
      <c r="A82" s="45">
        <v>4388</v>
      </c>
      <c r="B82" s="58">
        <f>IFERROR(VLOOKUP(Tableau11[[#This Row],[Article]],'TCD journal 2018'!$B$5:$O$9000,2,FALSE),0)</f>
        <v>0</v>
      </c>
      <c r="C82" s="59">
        <f>IFERROR(VLOOKUP(Tableau11[[#This Row],[Article]],'TCD journal 2018'!$B$5:$O$900,3,FALSE),0)</f>
        <v>0</v>
      </c>
      <c r="D82" s="60">
        <f>IFERROR(VLOOKUP(Tableau11[[#This Row],[Article]],'TCD journal 2018'!$B$5:$O$9000,4,FALSE),0)</f>
        <v>0</v>
      </c>
      <c r="E82" s="60">
        <f>IFERROR(VLOOKUP(Tableau11[[#This Row],[Article]],'TCD journal 2018'!$B$5:$O$9000,5,FALSE),0)</f>
        <v>0</v>
      </c>
      <c r="F82" s="60">
        <f>IFERROR(VLOOKUP(Tableau11[[#This Row],[Article]],'TCD journal 2018'!$B$5:$O$9000,6,FALSE),0)</f>
        <v>0</v>
      </c>
      <c r="G82" s="60">
        <f>IFERROR(VLOOKUP(Tableau11[[#This Row],[Article]],'TCD journal 2018'!$B$5:$O$9000,7,FALSE),0)</f>
        <v>366</v>
      </c>
      <c r="H82" s="60">
        <f>IFERROR(VLOOKUP(Tableau11[[#This Row],[Article]],'TCD journal 2018'!$B$5:$O$9000,8,FALSE),0)</f>
        <v>325</v>
      </c>
      <c r="I82" s="60">
        <f>IFERROR(VLOOKUP(Tableau11[[#This Row],[Article]],'TCD journal 2018'!$B$5:$O$9000,9,FALSE),0)</f>
        <v>280</v>
      </c>
      <c r="J82" s="60">
        <f>IFERROR(VLOOKUP(Tableau11[[#This Row],[Article]],'TCD journal 2018'!$B$5:$O$9000,10,FALSE),0)</f>
        <v>285</v>
      </c>
      <c r="K82" s="61">
        <f>IFERROR(VLOOKUP(Tableau11[[#This Row],[Article]],'TCD journal 2018'!$B$5:$O$900,11,FALSE),0)</f>
        <v>182</v>
      </c>
      <c r="L82" s="60">
        <f>IFERROR(VLOOKUP(Tableau11[[#This Row],[Article]],'TCD journal 2018'!$B$5:$O$9000,12,FALSE),0)</f>
        <v>0</v>
      </c>
      <c r="M82" s="62">
        <f>IFERROR(VLOOKUP(Tableau11[[#This Row],[Article]],'TCD journal 2018'!$B$5:$O$9000,13,FALSE),0)</f>
        <v>0</v>
      </c>
      <c r="N82" s="154">
        <f>IFERROR(VLOOKUP(Tableau11[[#This Row],[Article]],'TCD journal 2018'!$B$5:$O$9000,14,FALSE),0)</f>
        <v>1438</v>
      </c>
      <c r="O82" s="73">
        <f>Tableau11[[#This Row],[Total général]]/8</f>
        <v>179.75</v>
      </c>
      <c r="P82" s="74">
        <f>ROUNDUP(Tableau11[[#This Row],[Conso mensuel]]/30,0)</f>
        <v>6</v>
      </c>
    </row>
    <row r="83" spans="1:16" ht="16.5" thickTop="1" thickBot="1" x14ac:dyDescent="0.3">
      <c r="A83" s="31">
        <v>4388</v>
      </c>
      <c r="B83" s="34">
        <f t="shared" ref="B83:M83" si="38">B82/$N$82</f>
        <v>0</v>
      </c>
      <c r="C83" s="34">
        <f t="shared" si="38"/>
        <v>0</v>
      </c>
      <c r="D83" s="34">
        <f t="shared" si="38"/>
        <v>0</v>
      </c>
      <c r="E83" s="34">
        <f t="shared" si="38"/>
        <v>0</v>
      </c>
      <c r="F83" s="34">
        <f t="shared" si="38"/>
        <v>0</v>
      </c>
      <c r="G83" s="34">
        <f t="shared" si="38"/>
        <v>0.25452016689847012</v>
      </c>
      <c r="H83" s="34">
        <f t="shared" si="38"/>
        <v>0.22600834492350486</v>
      </c>
      <c r="I83" s="34">
        <f t="shared" si="38"/>
        <v>0.19471488178025034</v>
      </c>
      <c r="J83" s="33">
        <f t="shared" si="38"/>
        <v>0.19819193324061196</v>
      </c>
      <c r="K83" s="34">
        <f t="shared" si="38"/>
        <v>0.12656467315716272</v>
      </c>
      <c r="L83" s="33">
        <f t="shared" si="38"/>
        <v>0</v>
      </c>
      <c r="M83" s="36">
        <f t="shared" si="38"/>
        <v>0</v>
      </c>
      <c r="N83" s="46">
        <f>SUM(Tableau11[[#This Row],[Janvier]:[Décembre]])</f>
        <v>0.99999999999999989</v>
      </c>
      <c r="O83" s="69">
        <f>ROUNDUP(Tableau11[[#This Row],[Total général]]/7,0)</f>
        <v>1</v>
      </c>
      <c r="P83" s="70">
        <f>Tableau11[[#This Row],[Total général]]/(30*7)</f>
        <v>4.7619047619047615E-3</v>
      </c>
    </row>
    <row r="84" spans="1:16" ht="17.25" thickTop="1" thickBot="1" x14ac:dyDescent="0.3">
      <c r="A84" s="45">
        <v>189</v>
      </c>
      <c r="B84" s="58">
        <f>IFERROR(VLOOKUP(Tableau11[[#This Row],[Article]],'TCD journal 2018'!$B$5:$O$9000,2,FALSE),0)</f>
        <v>0</v>
      </c>
      <c r="C84" s="59">
        <f>IFERROR(VLOOKUP(Tableau11[[#This Row],[Article]],'TCD journal 2018'!$B$5:$O$900,3,FALSE),0)</f>
        <v>0</v>
      </c>
      <c r="D84" s="60">
        <f>IFERROR(VLOOKUP(Tableau11[[#This Row],[Article]],'TCD journal 2018'!$B$5:$O$9000,4,FALSE),0)</f>
        <v>50</v>
      </c>
      <c r="E84" s="60">
        <f>IFERROR(VLOOKUP(Tableau11[[#This Row],[Article]],'TCD journal 2018'!$B$5:$O$9000,5,FALSE),0)</f>
        <v>122</v>
      </c>
      <c r="F84" s="60">
        <f>IFERROR(VLOOKUP(Tableau11[[#This Row],[Article]],'TCD journal 2018'!$B$5:$O$9000,6,FALSE),0)</f>
        <v>78</v>
      </c>
      <c r="G84" s="60">
        <f>IFERROR(VLOOKUP(Tableau11[[#This Row],[Article]],'TCD journal 2018'!$B$5:$O$9000,7,FALSE),0)</f>
        <v>50</v>
      </c>
      <c r="H84" s="60">
        <f>IFERROR(VLOOKUP(Tableau11[[#This Row],[Article]],'TCD journal 2018'!$B$5:$O$9000,8,FALSE),0)</f>
        <v>250</v>
      </c>
      <c r="I84" s="60">
        <f>IFERROR(VLOOKUP(Tableau11[[#This Row],[Article]],'TCD journal 2018'!$B$5:$O$9000,9,FALSE),0)</f>
        <v>350</v>
      </c>
      <c r="J84" s="60">
        <f>IFERROR(VLOOKUP(Tableau11[[#This Row],[Article]],'TCD journal 2018'!$B$5:$O$9000,10,FALSE),0)</f>
        <v>350</v>
      </c>
      <c r="K84" s="61">
        <f>IFERROR(VLOOKUP(Tableau11[[#This Row],[Article]],'TCD journal 2018'!$B$5:$O$900,11,FALSE),0)</f>
        <v>400</v>
      </c>
      <c r="L84" s="60">
        <f>IFERROR(VLOOKUP(Tableau11[[#This Row],[Article]],'TCD journal 2018'!$B$5:$O$9000,12,FALSE),0)</f>
        <v>0</v>
      </c>
      <c r="M84" s="62">
        <f>IFERROR(VLOOKUP(Tableau11[[#This Row],[Article]],'TCD journal 2018'!$B$5:$O$9000,13,FALSE),0)</f>
        <v>0</v>
      </c>
      <c r="N84" s="154">
        <f>IFERROR(VLOOKUP(Tableau11[[#This Row],[Article]],'TCD journal 2018'!$B$5:$O$9000,14,FALSE),0)</f>
        <v>1650</v>
      </c>
      <c r="O84" s="73">
        <f>Tableau11[[#This Row],[Total général]]/8</f>
        <v>206.25</v>
      </c>
      <c r="P84" s="74">
        <f>ROUNDUP(Tableau11[[#This Row],[Conso mensuel]]/30,0)</f>
        <v>7</v>
      </c>
    </row>
    <row r="85" spans="1:16" ht="16.5" thickTop="1" thickBot="1" x14ac:dyDescent="0.3">
      <c r="A85" s="31">
        <v>189</v>
      </c>
      <c r="B85" s="34">
        <f t="shared" ref="B85:M85" si="39">B84/$N$84</f>
        <v>0</v>
      </c>
      <c r="C85" s="34">
        <f t="shared" si="39"/>
        <v>0</v>
      </c>
      <c r="D85" s="34">
        <f t="shared" si="39"/>
        <v>3.0303030303030304E-2</v>
      </c>
      <c r="E85" s="34">
        <f t="shared" si="39"/>
        <v>7.3939393939393944E-2</v>
      </c>
      <c r="F85" s="34">
        <f t="shared" si="39"/>
        <v>4.7272727272727272E-2</v>
      </c>
      <c r="G85" s="34">
        <f t="shared" si="39"/>
        <v>3.0303030303030304E-2</v>
      </c>
      <c r="H85" s="34">
        <f t="shared" si="39"/>
        <v>0.15151515151515152</v>
      </c>
      <c r="I85" s="34">
        <f t="shared" si="39"/>
        <v>0.21212121212121213</v>
      </c>
      <c r="J85" s="33">
        <f t="shared" si="39"/>
        <v>0.21212121212121213</v>
      </c>
      <c r="K85" s="34">
        <f t="shared" si="39"/>
        <v>0.24242424242424243</v>
      </c>
      <c r="L85" s="33">
        <f t="shared" si="39"/>
        <v>0</v>
      </c>
      <c r="M85" s="36">
        <f t="shared" si="39"/>
        <v>0</v>
      </c>
      <c r="N85" s="46">
        <f>SUM(Tableau11[[#This Row],[Janvier]:[Décembre]])</f>
        <v>1</v>
      </c>
      <c r="O85" s="69">
        <f>ROUNDUP(Tableau11[[#This Row],[Total général]]/7,0)</f>
        <v>1</v>
      </c>
      <c r="P85" s="70">
        <f>Tableau11[[#This Row],[Total général]]/(30*7)</f>
        <v>4.7619047619047623E-3</v>
      </c>
    </row>
    <row r="86" spans="1:16" ht="17.25" thickTop="1" thickBot="1" x14ac:dyDescent="0.3">
      <c r="A86" s="45">
        <v>10713</v>
      </c>
      <c r="B86" s="58">
        <f>IFERROR(VLOOKUP(Tableau11[[#This Row],[Article]],'TCD journal 2018'!$B$5:$O$9000,2,FALSE),0)</f>
        <v>0</v>
      </c>
      <c r="C86" s="59">
        <f>IFERROR(VLOOKUP(Tableau11[[#This Row],[Article]],'TCD journal 2018'!$B$5:$O$900,3,FALSE),0)</f>
        <v>0</v>
      </c>
      <c r="D86" s="60">
        <f>IFERROR(VLOOKUP(Tableau11[[#This Row],[Article]],'TCD journal 2018'!$B$5:$O$9000,4,FALSE),0)</f>
        <v>0</v>
      </c>
      <c r="E86" s="60">
        <f>IFERROR(VLOOKUP(Tableau11[[#This Row],[Article]],'TCD journal 2018'!$B$5:$O$9000,5,FALSE),0)</f>
        <v>0</v>
      </c>
      <c r="F86" s="60">
        <f>IFERROR(VLOOKUP(Tableau11[[#This Row],[Article]],'TCD journal 2018'!$B$5:$O$9000,6,FALSE),0)</f>
        <v>0</v>
      </c>
      <c r="G86" s="60">
        <f>IFERROR(VLOOKUP(Tableau11[[#This Row],[Article]],'TCD journal 2018'!$B$5:$O$9000,7,FALSE),0)</f>
        <v>0</v>
      </c>
      <c r="H86" s="60">
        <f>IFERROR(VLOOKUP(Tableau11[[#This Row],[Article]],'TCD journal 2018'!$B$5:$O$9000,8,FALSE),0)</f>
        <v>200</v>
      </c>
      <c r="I86" s="60">
        <f>IFERROR(VLOOKUP(Tableau11[[#This Row],[Article]],'TCD journal 2018'!$B$5:$O$9000,9,FALSE),0)</f>
        <v>1000</v>
      </c>
      <c r="J86" s="60">
        <f>IFERROR(VLOOKUP(Tableau11[[#This Row],[Article]],'TCD journal 2018'!$B$5:$O$9000,10,FALSE),0)</f>
        <v>0</v>
      </c>
      <c r="K86" s="61">
        <f>IFERROR(VLOOKUP(Tableau11[[#This Row],[Article]],'TCD journal 2018'!$B$5:$O$900,11,FALSE),0)</f>
        <v>0</v>
      </c>
      <c r="L86" s="60">
        <f>IFERROR(VLOOKUP(Tableau11[[#This Row],[Article]],'TCD journal 2018'!$B$5:$O$9000,12,FALSE),0)</f>
        <v>0</v>
      </c>
      <c r="M86" s="62">
        <f>IFERROR(VLOOKUP(Tableau11[[#This Row],[Article]],'TCD journal 2018'!$B$5:$O$9000,13,FALSE),0)</f>
        <v>0</v>
      </c>
      <c r="N86" s="154">
        <f>IFERROR(VLOOKUP(Tableau11[[#This Row],[Article]],'TCD journal 2018'!$B$5:$O$9000,14,FALSE),0)</f>
        <v>1200</v>
      </c>
      <c r="O86" s="73">
        <f>Tableau11[[#This Row],[Total général]]/8</f>
        <v>150</v>
      </c>
      <c r="P86" s="74">
        <f>ROUNDUP(Tableau11[[#This Row],[Conso mensuel]]/30,0)</f>
        <v>5</v>
      </c>
    </row>
    <row r="87" spans="1:16" ht="16.5" thickTop="1" thickBot="1" x14ac:dyDescent="0.3">
      <c r="A87" s="31">
        <v>10713</v>
      </c>
      <c r="B87" s="34">
        <f t="shared" ref="B87:M87" si="40">B86/$N$86</f>
        <v>0</v>
      </c>
      <c r="C87" s="34">
        <f t="shared" si="40"/>
        <v>0</v>
      </c>
      <c r="D87" s="34">
        <f t="shared" si="40"/>
        <v>0</v>
      </c>
      <c r="E87" s="34">
        <f t="shared" si="40"/>
        <v>0</v>
      </c>
      <c r="F87" s="34">
        <f t="shared" si="40"/>
        <v>0</v>
      </c>
      <c r="G87" s="34">
        <f t="shared" si="40"/>
        <v>0</v>
      </c>
      <c r="H87" s="34">
        <f t="shared" si="40"/>
        <v>0.16666666666666666</v>
      </c>
      <c r="I87" s="34">
        <f t="shared" si="40"/>
        <v>0.83333333333333337</v>
      </c>
      <c r="J87" s="33">
        <f t="shared" si="40"/>
        <v>0</v>
      </c>
      <c r="K87" s="34">
        <f t="shared" si="40"/>
        <v>0</v>
      </c>
      <c r="L87" s="33">
        <f t="shared" si="40"/>
        <v>0</v>
      </c>
      <c r="M87" s="36">
        <f t="shared" si="40"/>
        <v>0</v>
      </c>
      <c r="N87" s="46">
        <f>SUM(Tableau11[[#This Row],[Janvier]:[Décembre]])</f>
        <v>1</v>
      </c>
      <c r="O87" s="69">
        <f>ROUNDUP(Tableau11[[#This Row],[Total général]]/7,0)</f>
        <v>1</v>
      </c>
      <c r="P87" s="70">
        <f>Tableau11[[#This Row],[Total général]]/(30*7)</f>
        <v>4.7619047619047623E-3</v>
      </c>
    </row>
    <row r="88" spans="1:16" ht="17.25" thickTop="1" thickBot="1" x14ac:dyDescent="0.3">
      <c r="A88" s="45">
        <v>365</v>
      </c>
      <c r="B88" s="58">
        <f>IFERROR(VLOOKUP(Tableau11[[#This Row],[Article]],'TCD journal 2018'!$B$5:$O$9000,2,FALSE),0)</f>
        <v>0</v>
      </c>
      <c r="C88" s="59">
        <f>IFERROR(VLOOKUP(Tableau11[[#This Row],[Article]],'TCD journal 2018'!$B$5:$O$900,3,FALSE),0)</f>
        <v>0</v>
      </c>
      <c r="D88" s="60">
        <f>IFERROR(VLOOKUP(Tableau11[[#This Row],[Article]],'TCD journal 2018'!$B$5:$O$9000,4,FALSE),0)</f>
        <v>0</v>
      </c>
      <c r="E88" s="60">
        <f>IFERROR(VLOOKUP(Tableau11[[#This Row],[Article]],'TCD journal 2018'!$B$5:$O$9000,5,FALSE),0)</f>
        <v>0</v>
      </c>
      <c r="F88" s="60">
        <f>IFERROR(VLOOKUP(Tableau11[[#This Row],[Article]],'TCD journal 2018'!$B$5:$O$9000,6,FALSE),0)</f>
        <v>0</v>
      </c>
      <c r="G88" s="60">
        <f>IFERROR(VLOOKUP(Tableau11[[#This Row],[Article]],'TCD journal 2018'!$B$5:$O$9000,7,FALSE),0)</f>
        <v>220</v>
      </c>
      <c r="H88" s="60">
        <f>IFERROR(VLOOKUP(Tableau11[[#This Row],[Article]],'TCD journal 2018'!$B$5:$O$9000,8,FALSE),0)</f>
        <v>0</v>
      </c>
      <c r="I88" s="60">
        <f>IFERROR(VLOOKUP(Tableau11[[#This Row],[Article]],'TCD journal 2018'!$B$5:$O$9000,9,FALSE),0)</f>
        <v>370</v>
      </c>
      <c r="J88" s="60">
        <f>IFERROR(VLOOKUP(Tableau11[[#This Row],[Article]],'TCD journal 2018'!$B$5:$O$9000,10,FALSE),0)</f>
        <v>559</v>
      </c>
      <c r="K88" s="61">
        <f>IFERROR(VLOOKUP(Tableau11[[#This Row],[Article]],'TCD journal 2018'!$B$5:$O$900,11,FALSE),0)</f>
        <v>420</v>
      </c>
      <c r="L88" s="60">
        <f>IFERROR(VLOOKUP(Tableau11[[#This Row],[Article]],'TCD journal 2018'!$B$5:$O$9000,12,FALSE),0)</f>
        <v>0</v>
      </c>
      <c r="M88" s="62">
        <f>IFERROR(VLOOKUP(Tableau11[[#This Row],[Article]],'TCD journal 2018'!$B$5:$O$9000,13,FALSE),0)</f>
        <v>0</v>
      </c>
      <c r="N88" s="154">
        <f>IFERROR(VLOOKUP(Tableau11[[#This Row],[Article]],'TCD journal 2018'!$B$5:$O$9000,14,FALSE),0)</f>
        <v>1569</v>
      </c>
      <c r="O88" s="73">
        <f>Tableau11[[#This Row],[Total général]]/8</f>
        <v>196.125</v>
      </c>
      <c r="P88" s="74">
        <f>ROUNDUP(Tableau11[[#This Row],[Conso mensuel]]/30,0)</f>
        <v>7</v>
      </c>
    </row>
    <row r="89" spans="1:16" ht="16.5" thickTop="1" thickBot="1" x14ac:dyDescent="0.3">
      <c r="A89" s="31">
        <v>365</v>
      </c>
      <c r="B89" s="34">
        <f t="shared" ref="B89:M89" si="41">B88/$N$88</f>
        <v>0</v>
      </c>
      <c r="C89" s="34">
        <f t="shared" si="41"/>
        <v>0</v>
      </c>
      <c r="D89" s="34">
        <f t="shared" si="41"/>
        <v>0</v>
      </c>
      <c r="E89" s="34">
        <f t="shared" si="41"/>
        <v>0</v>
      </c>
      <c r="F89" s="34">
        <f t="shared" si="41"/>
        <v>0</v>
      </c>
      <c r="G89" s="34">
        <f t="shared" si="41"/>
        <v>0.14021669853409816</v>
      </c>
      <c r="H89" s="34">
        <f t="shared" si="41"/>
        <v>0</v>
      </c>
      <c r="I89" s="34">
        <f t="shared" si="41"/>
        <v>0.23581899298916506</v>
      </c>
      <c r="J89" s="33">
        <f t="shared" si="41"/>
        <v>0.35627788400254939</v>
      </c>
      <c r="K89" s="34">
        <f t="shared" si="41"/>
        <v>0.26768642447418739</v>
      </c>
      <c r="L89" s="33">
        <f t="shared" si="41"/>
        <v>0</v>
      </c>
      <c r="M89" s="36">
        <f t="shared" si="41"/>
        <v>0</v>
      </c>
      <c r="N89" s="46">
        <f>SUM(Tableau11[[#This Row],[Janvier]:[Décembre]])</f>
        <v>1</v>
      </c>
      <c r="O89" s="69">
        <f>ROUNDUP(Tableau11[[#This Row],[Total général]]/7,0)</f>
        <v>1</v>
      </c>
      <c r="P89" s="70">
        <f>Tableau11[[#This Row],[Total général]]/(30*7)</f>
        <v>4.7619047619047623E-3</v>
      </c>
    </row>
    <row r="90" spans="1:16" ht="17.25" thickTop="1" thickBot="1" x14ac:dyDescent="0.3">
      <c r="A90" s="45">
        <v>4910</v>
      </c>
      <c r="B90" s="58">
        <f>IFERROR(VLOOKUP(Tableau11[[#This Row],[Article]],'TCD journal 2018'!$B$5:$O$9000,2,FALSE),0)</f>
        <v>0</v>
      </c>
      <c r="C90" s="59">
        <f>IFERROR(VLOOKUP(Tableau11[[#This Row],[Article]],'TCD journal 2018'!$B$5:$O$900,3,FALSE),0)</f>
        <v>0</v>
      </c>
      <c r="D90" s="60">
        <f>IFERROR(VLOOKUP(Tableau11[[#This Row],[Article]],'TCD journal 2018'!$B$5:$O$9000,4,FALSE),0)</f>
        <v>41</v>
      </c>
      <c r="E90" s="60">
        <f>IFERROR(VLOOKUP(Tableau11[[#This Row],[Article]],'TCD journal 2018'!$B$5:$O$9000,5,FALSE),0)</f>
        <v>130</v>
      </c>
      <c r="F90" s="60">
        <f>IFERROR(VLOOKUP(Tableau11[[#This Row],[Article]],'TCD journal 2018'!$B$5:$O$9000,6,FALSE),0)</f>
        <v>161</v>
      </c>
      <c r="G90" s="60">
        <f>IFERROR(VLOOKUP(Tableau11[[#This Row],[Article]],'TCD journal 2018'!$B$5:$O$9000,7,FALSE),0)</f>
        <v>178</v>
      </c>
      <c r="H90" s="60">
        <f>IFERROR(VLOOKUP(Tableau11[[#This Row],[Article]],'TCD journal 2018'!$B$5:$O$9000,8,FALSE),0)</f>
        <v>208</v>
      </c>
      <c r="I90" s="60">
        <f>IFERROR(VLOOKUP(Tableau11[[#This Row],[Article]],'TCD journal 2018'!$B$5:$O$9000,9,FALSE),0)</f>
        <v>158</v>
      </c>
      <c r="J90" s="60">
        <f>IFERROR(VLOOKUP(Tableau11[[#This Row],[Article]],'TCD journal 2018'!$B$5:$O$9000,10,FALSE),0)</f>
        <v>272</v>
      </c>
      <c r="K90" s="61">
        <f>IFERROR(VLOOKUP(Tableau11[[#This Row],[Article]],'TCD journal 2018'!$B$5:$O$900,11,FALSE),0)</f>
        <v>279</v>
      </c>
      <c r="L90" s="60">
        <f>IFERROR(VLOOKUP(Tableau11[[#This Row],[Article]],'TCD journal 2018'!$B$5:$O$9000,12,FALSE),0)</f>
        <v>0</v>
      </c>
      <c r="M90" s="62">
        <f>IFERROR(VLOOKUP(Tableau11[[#This Row],[Article]],'TCD journal 2018'!$B$5:$O$9000,13,FALSE),0)</f>
        <v>0</v>
      </c>
      <c r="N90" s="154">
        <f>IFERROR(VLOOKUP(Tableau11[[#This Row],[Article]],'TCD journal 2018'!$B$5:$O$9000,14,FALSE),0)</f>
        <v>1427</v>
      </c>
      <c r="O90" s="73">
        <f>Tableau11[[#This Row],[Total général]]/8</f>
        <v>178.375</v>
      </c>
      <c r="P90" s="74">
        <f>ROUNDUP(Tableau11[[#This Row],[Conso mensuel]]/30,0)</f>
        <v>6</v>
      </c>
    </row>
    <row r="91" spans="1:16" ht="16.5" thickTop="1" thickBot="1" x14ac:dyDescent="0.3">
      <c r="A91" s="30">
        <v>4910</v>
      </c>
      <c r="B91" s="33">
        <f t="shared" ref="B91:M91" si="42">B90/$N$90</f>
        <v>0</v>
      </c>
      <c r="C91" s="33">
        <f t="shared" si="42"/>
        <v>0</v>
      </c>
      <c r="D91" s="33">
        <f t="shared" si="42"/>
        <v>2.8731604765241767E-2</v>
      </c>
      <c r="E91" s="33">
        <f t="shared" si="42"/>
        <v>9.1100210231254378E-2</v>
      </c>
      <c r="F91" s="33">
        <f t="shared" si="42"/>
        <v>0.11282410651716888</v>
      </c>
      <c r="G91" s="33">
        <f t="shared" si="42"/>
        <v>0.12473721093202522</v>
      </c>
      <c r="H91" s="33">
        <f t="shared" si="42"/>
        <v>0.14576033637000702</v>
      </c>
      <c r="I91" s="33">
        <f t="shared" si="42"/>
        <v>0.1107217939733707</v>
      </c>
      <c r="J91" s="33">
        <f t="shared" si="42"/>
        <v>0.19060967063770148</v>
      </c>
      <c r="K91" s="33">
        <f t="shared" si="42"/>
        <v>0.19551506657323056</v>
      </c>
      <c r="L91" s="33">
        <f t="shared" si="42"/>
        <v>0</v>
      </c>
      <c r="M91" s="35">
        <f t="shared" si="42"/>
        <v>0</v>
      </c>
      <c r="N91" s="46">
        <f>SUM(Tableau11[[#This Row],[Janvier]:[Décembre]])</f>
        <v>1</v>
      </c>
      <c r="O91" s="69">
        <f>ROUNDUP(Tableau11[[#This Row],[Total général]]/7,0)</f>
        <v>1</v>
      </c>
      <c r="P91" s="70">
        <f>Tableau11[[#This Row],[Total général]]/(30*7)</f>
        <v>4.7619047619047623E-3</v>
      </c>
    </row>
    <row r="92" spans="1:16" ht="17.25" thickTop="1" thickBot="1" x14ac:dyDescent="0.3">
      <c r="A92" s="45">
        <v>4907</v>
      </c>
      <c r="B92" s="58">
        <f>IFERROR(VLOOKUP(Tableau11[[#This Row],[Article]],'TCD journal 2018'!$B$5:$O$9000,2,FALSE),0)</f>
        <v>0</v>
      </c>
      <c r="C92" s="59">
        <f>IFERROR(VLOOKUP(Tableau11[[#This Row],[Article]],'TCD journal 2018'!$B$5:$O$900,3,FALSE),0)</f>
        <v>0</v>
      </c>
      <c r="D92" s="60">
        <f>IFERROR(VLOOKUP(Tableau11[[#This Row],[Article]],'TCD journal 2018'!$B$5:$O$9000,4,FALSE),0)</f>
        <v>10</v>
      </c>
      <c r="E92" s="60">
        <f>IFERROR(VLOOKUP(Tableau11[[#This Row],[Article]],'TCD journal 2018'!$B$5:$O$9000,5,FALSE),0)</f>
        <v>85</v>
      </c>
      <c r="F92" s="60">
        <f>IFERROR(VLOOKUP(Tableau11[[#This Row],[Article]],'TCD journal 2018'!$B$5:$O$9000,6,FALSE),0)</f>
        <v>220</v>
      </c>
      <c r="G92" s="60">
        <f>IFERROR(VLOOKUP(Tableau11[[#This Row],[Article]],'TCD journal 2018'!$B$5:$O$9000,7,FALSE),0)</f>
        <v>110</v>
      </c>
      <c r="H92" s="60">
        <f>IFERROR(VLOOKUP(Tableau11[[#This Row],[Article]],'TCD journal 2018'!$B$5:$O$9000,8,FALSE),0)</f>
        <v>240</v>
      </c>
      <c r="I92" s="60">
        <f>IFERROR(VLOOKUP(Tableau11[[#This Row],[Article]],'TCD journal 2018'!$B$5:$O$9000,9,FALSE),0)</f>
        <v>146</v>
      </c>
      <c r="J92" s="60">
        <f>IFERROR(VLOOKUP(Tableau11[[#This Row],[Article]],'TCD journal 2018'!$B$5:$O$9000,10,FALSE),0)</f>
        <v>286</v>
      </c>
      <c r="K92" s="61">
        <f>IFERROR(VLOOKUP(Tableau11[[#This Row],[Article]],'TCD journal 2018'!$B$5:$O$900,11,FALSE),0)</f>
        <v>268</v>
      </c>
      <c r="L92" s="60">
        <f>IFERROR(VLOOKUP(Tableau11[[#This Row],[Article]],'TCD journal 2018'!$B$5:$O$9000,12,FALSE),0)</f>
        <v>0</v>
      </c>
      <c r="M92" s="62">
        <f>IFERROR(VLOOKUP(Tableau11[[#This Row],[Article]],'TCD journal 2018'!$B$5:$O$9000,13,FALSE),0)</f>
        <v>0</v>
      </c>
      <c r="N92" s="154">
        <f>IFERROR(VLOOKUP(Tableau11[[#This Row],[Article]],'TCD journal 2018'!$B$5:$O$9000,14,FALSE),0)</f>
        <v>1365</v>
      </c>
      <c r="O92" s="73">
        <f>Tableau11[[#This Row],[Total général]]/8</f>
        <v>170.625</v>
      </c>
      <c r="P92" s="74">
        <f>ROUNDUP(Tableau11[[#This Row],[Conso mensuel]]/30,0)</f>
        <v>6</v>
      </c>
    </row>
    <row r="93" spans="1:16" ht="16.5" thickTop="1" thickBot="1" x14ac:dyDescent="0.3">
      <c r="A93" s="31">
        <v>4907</v>
      </c>
      <c r="B93" s="34">
        <f t="shared" ref="B93:M93" si="43">B92/$N$92</f>
        <v>0</v>
      </c>
      <c r="C93" s="34">
        <f t="shared" si="43"/>
        <v>0</v>
      </c>
      <c r="D93" s="34">
        <f t="shared" si="43"/>
        <v>7.326007326007326E-3</v>
      </c>
      <c r="E93" s="34">
        <f t="shared" si="43"/>
        <v>6.2271062271062272E-2</v>
      </c>
      <c r="F93" s="34">
        <f t="shared" si="43"/>
        <v>0.16117216117216118</v>
      </c>
      <c r="G93" s="34">
        <f t="shared" si="43"/>
        <v>8.0586080586080591E-2</v>
      </c>
      <c r="H93" s="34">
        <f t="shared" si="43"/>
        <v>0.17582417582417584</v>
      </c>
      <c r="I93" s="34">
        <f t="shared" si="43"/>
        <v>0.10695970695970695</v>
      </c>
      <c r="J93" s="33">
        <f t="shared" si="43"/>
        <v>0.20952380952380953</v>
      </c>
      <c r="K93" s="34">
        <f t="shared" si="43"/>
        <v>0.19633699633699633</v>
      </c>
      <c r="L93" s="33">
        <f t="shared" si="43"/>
        <v>0</v>
      </c>
      <c r="M93" s="36">
        <f t="shared" si="43"/>
        <v>0</v>
      </c>
      <c r="N93" s="46">
        <f>SUM(Tableau11[[#This Row],[Janvier]:[Décembre]])</f>
        <v>1</v>
      </c>
      <c r="O93" s="69">
        <f>ROUNDUP(Tableau11[[#This Row],[Total général]]/7,0)</f>
        <v>1</v>
      </c>
      <c r="P93" s="70">
        <f>Tableau11[[#This Row],[Total général]]/(30*7)</f>
        <v>4.7619047619047623E-3</v>
      </c>
    </row>
    <row r="94" spans="1:16" ht="17.25" thickTop="1" thickBot="1" x14ac:dyDescent="0.3">
      <c r="A94" s="45">
        <v>4900</v>
      </c>
      <c r="B94" s="58">
        <f>IFERROR(VLOOKUP(Tableau11[[#This Row],[Article]],'TCD journal 2018'!$B$5:$O$9000,2,FALSE),0)</f>
        <v>0</v>
      </c>
      <c r="C94" s="59">
        <f>IFERROR(VLOOKUP(Tableau11[[#This Row],[Article]],'TCD journal 2018'!$B$5:$O$900,3,FALSE),0)</f>
        <v>0</v>
      </c>
      <c r="D94" s="60">
        <f>IFERROR(VLOOKUP(Tableau11[[#This Row],[Article]],'TCD journal 2018'!$B$5:$O$9000,4,FALSE),0)</f>
        <v>0</v>
      </c>
      <c r="E94" s="60">
        <f>IFERROR(VLOOKUP(Tableau11[[#This Row],[Article]],'TCD journal 2018'!$B$5:$O$9000,5,FALSE),0)</f>
        <v>0</v>
      </c>
      <c r="F94" s="60">
        <f>IFERROR(VLOOKUP(Tableau11[[#This Row],[Article]],'TCD journal 2018'!$B$5:$O$9000,6,FALSE),0)</f>
        <v>0</v>
      </c>
      <c r="G94" s="60">
        <f>IFERROR(VLOOKUP(Tableau11[[#This Row],[Article]],'TCD journal 2018'!$B$5:$O$9000,7,FALSE),0)</f>
        <v>0</v>
      </c>
      <c r="H94" s="60">
        <f>IFERROR(VLOOKUP(Tableau11[[#This Row],[Article]],'TCD journal 2018'!$B$5:$O$9000,8,FALSE),0)</f>
        <v>575</v>
      </c>
      <c r="I94" s="60">
        <f>IFERROR(VLOOKUP(Tableau11[[#This Row],[Article]],'TCD journal 2018'!$B$5:$O$9000,9,FALSE),0)</f>
        <v>345</v>
      </c>
      <c r="J94" s="60">
        <f>IFERROR(VLOOKUP(Tableau11[[#This Row],[Article]],'TCD journal 2018'!$B$5:$O$9000,10,FALSE),0)</f>
        <v>115</v>
      </c>
      <c r="K94" s="61">
        <f>IFERROR(VLOOKUP(Tableau11[[#This Row],[Article]],'TCD journal 2018'!$B$5:$O$900,11,FALSE),0)</f>
        <v>0</v>
      </c>
      <c r="L94" s="60">
        <f>IFERROR(VLOOKUP(Tableau11[[#This Row],[Article]],'TCD journal 2018'!$B$5:$O$9000,12,FALSE),0)</f>
        <v>0</v>
      </c>
      <c r="M94" s="62">
        <f>IFERROR(VLOOKUP(Tableau11[[#This Row],[Article]],'TCD journal 2018'!$B$5:$O$9000,13,FALSE),0)</f>
        <v>0</v>
      </c>
      <c r="N94" s="154">
        <f>IFERROR(VLOOKUP(Tableau11[[#This Row],[Article]],'TCD journal 2018'!$B$5:$O$9000,14,FALSE),0)</f>
        <v>1035</v>
      </c>
      <c r="O94" s="73">
        <f>Tableau11[[#This Row],[Total général]]/8</f>
        <v>129.375</v>
      </c>
      <c r="P94" s="74">
        <f>ROUNDUP(Tableau11[[#This Row],[Conso mensuel]]/30,0)</f>
        <v>5</v>
      </c>
    </row>
    <row r="95" spans="1:16" ht="16.5" thickTop="1" thickBot="1" x14ac:dyDescent="0.3">
      <c r="A95" s="31">
        <v>4900</v>
      </c>
      <c r="B95" s="34">
        <f t="shared" ref="B95:M95" si="44">B94/$N$94</f>
        <v>0</v>
      </c>
      <c r="C95" s="34">
        <f t="shared" si="44"/>
        <v>0</v>
      </c>
      <c r="D95" s="34">
        <f t="shared" si="44"/>
        <v>0</v>
      </c>
      <c r="E95" s="34">
        <f t="shared" si="44"/>
        <v>0</v>
      </c>
      <c r="F95" s="34">
        <f t="shared" si="44"/>
        <v>0</v>
      </c>
      <c r="G95" s="34">
        <f t="shared" si="44"/>
        <v>0</v>
      </c>
      <c r="H95" s="34">
        <f t="shared" si="44"/>
        <v>0.55555555555555558</v>
      </c>
      <c r="I95" s="34">
        <f t="shared" si="44"/>
        <v>0.33333333333333331</v>
      </c>
      <c r="J95" s="33">
        <f t="shared" si="44"/>
        <v>0.1111111111111111</v>
      </c>
      <c r="K95" s="34">
        <f t="shared" si="44"/>
        <v>0</v>
      </c>
      <c r="L95" s="33">
        <f t="shared" si="44"/>
        <v>0</v>
      </c>
      <c r="M95" s="36">
        <f t="shared" si="44"/>
        <v>0</v>
      </c>
      <c r="N95" s="46">
        <f>SUM(Tableau11[[#This Row],[Janvier]:[Décembre]])</f>
        <v>1</v>
      </c>
      <c r="O95" s="69">
        <f>ROUNDUP(Tableau11[[#This Row],[Total général]]/7,0)</f>
        <v>1</v>
      </c>
      <c r="P95" s="70">
        <f>Tableau11[[#This Row],[Total général]]/(30*7)</f>
        <v>4.7619047619047623E-3</v>
      </c>
    </row>
    <row r="96" spans="1:16" ht="17.25" thickTop="1" thickBot="1" x14ac:dyDescent="0.3">
      <c r="A96" s="45">
        <v>308</v>
      </c>
      <c r="B96" s="58">
        <f>IFERROR(VLOOKUP(Tableau11[[#This Row],[Article]],'TCD journal 2018'!$B$5:$O$9000,2,FALSE),0)</f>
        <v>0</v>
      </c>
      <c r="C96" s="59">
        <f>IFERROR(VLOOKUP(Tableau11[[#This Row],[Article]],'TCD journal 2018'!$B$5:$O$900,3,FALSE),0)</f>
        <v>0</v>
      </c>
      <c r="D96" s="60">
        <f>IFERROR(VLOOKUP(Tableau11[[#This Row],[Article]],'TCD journal 2018'!$B$5:$O$9000,4,FALSE),0)</f>
        <v>0</v>
      </c>
      <c r="E96" s="60">
        <f>IFERROR(VLOOKUP(Tableau11[[#This Row],[Article]],'TCD journal 2018'!$B$5:$O$9000,5,FALSE),0)</f>
        <v>1004</v>
      </c>
      <c r="F96" s="60">
        <f>IFERROR(VLOOKUP(Tableau11[[#This Row],[Article]],'TCD journal 2018'!$B$5:$O$9000,6,FALSE),0)</f>
        <v>2</v>
      </c>
      <c r="G96" s="60">
        <f>IFERROR(VLOOKUP(Tableau11[[#This Row],[Article]],'TCD journal 2018'!$B$5:$O$9000,7,FALSE),0)</f>
        <v>6</v>
      </c>
      <c r="H96" s="60">
        <f>IFERROR(VLOOKUP(Tableau11[[#This Row],[Article]],'TCD journal 2018'!$B$5:$O$9000,8,FALSE),0)</f>
        <v>3</v>
      </c>
      <c r="I96" s="60">
        <f>IFERROR(VLOOKUP(Tableau11[[#This Row],[Article]],'TCD journal 2018'!$B$5:$O$9000,9,FALSE),0)</f>
        <v>6</v>
      </c>
      <c r="J96" s="60">
        <f>IFERROR(VLOOKUP(Tableau11[[#This Row],[Article]],'TCD journal 2018'!$B$5:$O$9000,10,FALSE),0)</f>
        <v>3</v>
      </c>
      <c r="K96" s="61">
        <f>IFERROR(VLOOKUP(Tableau11[[#This Row],[Article]],'TCD journal 2018'!$B$5:$O$900,11,FALSE),0)</f>
        <v>3</v>
      </c>
      <c r="L96" s="60">
        <f>IFERROR(VLOOKUP(Tableau11[[#This Row],[Article]],'TCD journal 2018'!$B$5:$O$9000,12,FALSE),0)</f>
        <v>0</v>
      </c>
      <c r="M96" s="62">
        <f>IFERROR(VLOOKUP(Tableau11[[#This Row],[Article]],'TCD journal 2018'!$B$5:$O$9000,13,FALSE),0)</f>
        <v>0</v>
      </c>
      <c r="N96" s="154">
        <f>IFERROR(VLOOKUP(Tableau11[[#This Row],[Article]],'TCD journal 2018'!$B$5:$O$9000,14,FALSE),0)</f>
        <v>1027</v>
      </c>
      <c r="O96" s="73">
        <f>Tableau11[[#This Row],[Total général]]/8</f>
        <v>128.375</v>
      </c>
      <c r="P96" s="74">
        <f>ROUNDUP(Tableau11[[#This Row],[Conso mensuel]]/30,0)</f>
        <v>5</v>
      </c>
    </row>
    <row r="97" spans="1:16" ht="16.5" thickTop="1" thickBot="1" x14ac:dyDescent="0.3">
      <c r="A97" s="31">
        <v>308</v>
      </c>
      <c r="B97" s="34">
        <f t="shared" ref="B97:M97" si="45">B96/$N$96</f>
        <v>0</v>
      </c>
      <c r="C97" s="34">
        <f t="shared" si="45"/>
        <v>0</v>
      </c>
      <c r="D97" s="34">
        <f t="shared" si="45"/>
        <v>0</v>
      </c>
      <c r="E97" s="34">
        <f t="shared" si="45"/>
        <v>0.9776046738072055</v>
      </c>
      <c r="F97" s="34">
        <f t="shared" si="45"/>
        <v>1.9474196689386564E-3</v>
      </c>
      <c r="G97" s="34">
        <f t="shared" si="45"/>
        <v>5.8422590068159686E-3</v>
      </c>
      <c r="H97" s="34">
        <f t="shared" si="45"/>
        <v>2.9211295034079843E-3</v>
      </c>
      <c r="I97" s="34">
        <f t="shared" si="45"/>
        <v>5.8422590068159686E-3</v>
      </c>
      <c r="J97" s="33">
        <f t="shared" si="45"/>
        <v>2.9211295034079843E-3</v>
      </c>
      <c r="K97" s="34">
        <f t="shared" si="45"/>
        <v>2.9211295034079843E-3</v>
      </c>
      <c r="L97" s="33">
        <f t="shared" si="45"/>
        <v>0</v>
      </c>
      <c r="M97" s="36">
        <f t="shared" si="45"/>
        <v>0</v>
      </c>
      <c r="N97" s="46">
        <f>SUM(Tableau11[[#This Row],[Janvier]:[Décembre]])</f>
        <v>1</v>
      </c>
      <c r="O97" s="69">
        <f>ROUNDUP(Tableau11[[#This Row],[Total général]]/7,0)</f>
        <v>1</v>
      </c>
      <c r="P97" s="70">
        <f>Tableau11[[#This Row],[Total général]]/(30*7)</f>
        <v>4.7619047619047623E-3</v>
      </c>
    </row>
    <row r="98" spans="1:16" ht="17.25" thickTop="1" thickBot="1" x14ac:dyDescent="0.3">
      <c r="A98" s="45">
        <v>8465</v>
      </c>
      <c r="B98" s="58">
        <f>IFERROR(VLOOKUP(Tableau11[[#This Row],[Article]],'TCD journal 2018'!$B$5:$O$9000,2,FALSE),0)</f>
        <v>0</v>
      </c>
      <c r="C98" s="59">
        <f>IFERROR(VLOOKUP(Tableau11[[#This Row],[Article]],'TCD journal 2018'!$B$5:$O$900,3,FALSE),0)</f>
        <v>0</v>
      </c>
      <c r="D98" s="60">
        <f>IFERROR(VLOOKUP(Tableau11[[#This Row],[Article]],'TCD journal 2018'!$B$5:$O$9000,4,FALSE),0)</f>
        <v>0</v>
      </c>
      <c r="E98" s="60">
        <f>IFERROR(VLOOKUP(Tableau11[[#This Row],[Article]],'TCD journal 2018'!$B$5:$O$9000,5,FALSE),0)</f>
        <v>0</v>
      </c>
      <c r="F98" s="60">
        <f>IFERROR(VLOOKUP(Tableau11[[#This Row],[Article]],'TCD journal 2018'!$B$5:$O$9000,6,FALSE),0)</f>
        <v>0</v>
      </c>
      <c r="G98" s="60">
        <f>IFERROR(VLOOKUP(Tableau11[[#This Row],[Article]],'TCD journal 2018'!$B$5:$O$9000,7,FALSE),0)</f>
        <v>1000</v>
      </c>
      <c r="H98" s="60">
        <f>IFERROR(VLOOKUP(Tableau11[[#This Row],[Article]],'TCD journal 2018'!$B$5:$O$9000,8,FALSE),0)</f>
        <v>0</v>
      </c>
      <c r="I98" s="60">
        <f>IFERROR(VLOOKUP(Tableau11[[#This Row],[Article]],'TCD journal 2018'!$B$5:$O$9000,9,FALSE),0)</f>
        <v>0</v>
      </c>
      <c r="J98" s="60">
        <f>IFERROR(VLOOKUP(Tableau11[[#This Row],[Article]],'TCD journal 2018'!$B$5:$O$9000,10,FALSE),0)</f>
        <v>1</v>
      </c>
      <c r="K98" s="61">
        <f>IFERROR(VLOOKUP(Tableau11[[#This Row],[Article]],'TCD journal 2018'!$B$5:$O$900,11,FALSE),0)</f>
        <v>1</v>
      </c>
      <c r="L98" s="60">
        <f>IFERROR(VLOOKUP(Tableau11[[#This Row],[Article]],'TCD journal 2018'!$B$5:$O$9000,12,FALSE),0)</f>
        <v>0</v>
      </c>
      <c r="M98" s="62">
        <f>IFERROR(VLOOKUP(Tableau11[[#This Row],[Article]],'TCD journal 2018'!$B$5:$O$9000,13,FALSE),0)</f>
        <v>0</v>
      </c>
      <c r="N98" s="154">
        <f>IFERROR(VLOOKUP(Tableau11[[#This Row],[Article]],'TCD journal 2018'!$B$5:$O$9000,14,FALSE),0)</f>
        <v>1002</v>
      </c>
      <c r="O98" s="73">
        <f>Tableau11[[#This Row],[Total général]]/8</f>
        <v>125.25</v>
      </c>
      <c r="P98" s="74">
        <f>ROUNDUP(Tableau11[[#This Row],[Conso mensuel]]/30,0)</f>
        <v>5</v>
      </c>
    </row>
    <row r="99" spans="1:16" ht="16.5" thickTop="1" thickBot="1" x14ac:dyDescent="0.3">
      <c r="A99" s="31">
        <v>8465</v>
      </c>
      <c r="B99" s="34">
        <f t="shared" ref="B99:M99" si="46">B98/$N$98</f>
        <v>0</v>
      </c>
      <c r="C99" s="34">
        <f t="shared" si="46"/>
        <v>0</v>
      </c>
      <c r="D99" s="34">
        <f t="shared" si="46"/>
        <v>0</v>
      </c>
      <c r="E99" s="34">
        <f t="shared" si="46"/>
        <v>0</v>
      </c>
      <c r="F99" s="34">
        <f t="shared" si="46"/>
        <v>0</v>
      </c>
      <c r="G99" s="34">
        <f t="shared" si="46"/>
        <v>0.99800399201596801</v>
      </c>
      <c r="H99" s="34">
        <f t="shared" si="46"/>
        <v>0</v>
      </c>
      <c r="I99" s="34">
        <f t="shared" si="46"/>
        <v>0</v>
      </c>
      <c r="J99" s="33">
        <f t="shared" si="46"/>
        <v>9.9800399201596798E-4</v>
      </c>
      <c r="K99" s="34">
        <f t="shared" si="46"/>
        <v>9.9800399201596798E-4</v>
      </c>
      <c r="L99" s="33">
        <f t="shared" si="46"/>
        <v>0</v>
      </c>
      <c r="M99" s="36">
        <f t="shared" si="46"/>
        <v>0</v>
      </c>
      <c r="N99" s="46">
        <f>SUM(Tableau11[[#This Row],[Janvier]:[Décembre]])</f>
        <v>1</v>
      </c>
      <c r="O99" s="69">
        <f>ROUNDUP(Tableau11[[#This Row],[Total général]]/7,0)</f>
        <v>1</v>
      </c>
      <c r="P99" s="70">
        <f>Tableau11[[#This Row],[Total général]]/(30*7)</f>
        <v>4.7619047619047623E-3</v>
      </c>
    </row>
    <row r="100" spans="1:16" ht="17.25" thickTop="1" thickBot="1" x14ac:dyDescent="0.3">
      <c r="A100" s="45">
        <v>2268</v>
      </c>
      <c r="B100" s="58">
        <f>IFERROR(VLOOKUP(Tableau11[[#This Row],[Article]],'TCD journal 2018'!$B$5:$O$9000,2,FALSE),0)</f>
        <v>0</v>
      </c>
      <c r="C100" s="59">
        <f>IFERROR(VLOOKUP(Tableau11[[#This Row],[Article]],'TCD journal 2018'!$B$5:$O$900,3,FALSE),0)</f>
        <v>0</v>
      </c>
      <c r="D100" s="60">
        <f>IFERROR(VLOOKUP(Tableau11[[#This Row],[Article]],'TCD journal 2018'!$B$5:$O$9000,4,FALSE),0)</f>
        <v>0</v>
      </c>
      <c r="E100" s="60">
        <f>IFERROR(VLOOKUP(Tableau11[[#This Row],[Article]],'TCD journal 2018'!$B$5:$O$9000,5,FALSE),0)</f>
        <v>0</v>
      </c>
      <c r="F100" s="60">
        <f>IFERROR(VLOOKUP(Tableau11[[#This Row],[Article]],'TCD journal 2018'!$B$5:$O$9000,6,FALSE),0)</f>
        <v>0</v>
      </c>
      <c r="G100" s="60">
        <f>IFERROR(VLOOKUP(Tableau11[[#This Row],[Article]],'TCD journal 2018'!$B$5:$O$9000,7,FALSE),0)</f>
        <v>0</v>
      </c>
      <c r="H100" s="60">
        <f>IFERROR(VLOOKUP(Tableau11[[#This Row],[Article]],'TCD journal 2018'!$B$5:$O$9000,8,FALSE),0)</f>
        <v>0</v>
      </c>
      <c r="I100" s="60">
        <f>IFERROR(VLOOKUP(Tableau11[[#This Row],[Article]],'TCD journal 2018'!$B$5:$O$9000,9,FALSE),0)</f>
        <v>1000</v>
      </c>
      <c r="J100" s="60">
        <f>IFERROR(VLOOKUP(Tableau11[[#This Row],[Article]],'TCD journal 2018'!$B$5:$O$9000,10,FALSE),0)</f>
        <v>0</v>
      </c>
      <c r="K100" s="61">
        <f>IFERROR(VLOOKUP(Tableau11[[#This Row],[Article]],'TCD journal 2018'!$B$5:$O$900,11,FALSE),0)</f>
        <v>0</v>
      </c>
      <c r="L100" s="60">
        <f>IFERROR(VLOOKUP(Tableau11[[#This Row],[Article]],'TCD journal 2018'!$B$5:$O$9000,12,FALSE),0)</f>
        <v>0</v>
      </c>
      <c r="M100" s="62">
        <f>IFERROR(VLOOKUP(Tableau11[[#This Row],[Article]],'TCD journal 2018'!$B$5:$O$9000,13,FALSE),0)</f>
        <v>0</v>
      </c>
      <c r="N100" s="154">
        <f>IFERROR(VLOOKUP(Tableau11[[#This Row],[Article]],'TCD journal 2018'!$B$5:$O$9000,14,FALSE),0)</f>
        <v>1000</v>
      </c>
      <c r="O100" s="73">
        <f>Tableau11[[#This Row],[Total général]]/8</f>
        <v>125</v>
      </c>
      <c r="P100" s="74">
        <f>ROUNDUP(Tableau11[[#This Row],[Conso mensuel]]/30,0)</f>
        <v>5</v>
      </c>
    </row>
    <row r="101" spans="1:16" ht="16.5" thickTop="1" thickBot="1" x14ac:dyDescent="0.3">
      <c r="A101" s="31">
        <v>2268</v>
      </c>
      <c r="B101" s="34">
        <f t="shared" ref="B101:M101" si="47">B100/$N$100</f>
        <v>0</v>
      </c>
      <c r="C101" s="34">
        <f t="shared" si="47"/>
        <v>0</v>
      </c>
      <c r="D101" s="34">
        <f t="shared" si="47"/>
        <v>0</v>
      </c>
      <c r="E101" s="34">
        <f t="shared" si="47"/>
        <v>0</v>
      </c>
      <c r="F101" s="34">
        <f t="shared" si="47"/>
        <v>0</v>
      </c>
      <c r="G101" s="34">
        <f t="shared" si="47"/>
        <v>0</v>
      </c>
      <c r="H101" s="34">
        <f t="shared" si="47"/>
        <v>0</v>
      </c>
      <c r="I101" s="34">
        <f t="shared" si="47"/>
        <v>1</v>
      </c>
      <c r="J101" s="33">
        <f t="shared" si="47"/>
        <v>0</v>
      </c>
      <c r="K101" s="34">
        <f t="shared" si="47"/>
        <v>0</v>
      </c>
      <c r="L101" s="33">
        <f t="shared" si="47"/>
        <v>0</v>
      </c>
      <c r="M101" s="36">
        <f t="shared" si="47"/>
        <v>0</v>
      </c>
      <c r="N101" s="46">
        <f>SUM(Tableau11[[#This Row],[Janvier]:[Décembre]])</f>
        <v>1</v>
      </c>
      <c r="O101" s="69">
        <f>ROUNDUP(Tableau11[[#This Row],[Total général]]/7,0)</f>
        <v>1</v>
      </c>
      <c r="P101" s="70">
        <f>Tableau11[[#This Row],[Total général]]/(30*7)</f>
        <v>4.7619047619047623E-3</v>
      </c>
    </row>
    <row r="102" spans="1:16" ht="17.25" thickTop="1" thickBot="1" x14ac:dyDescent="0.3">
      <c r="A102" s="45">
        <v>2191</v>
      </c>
      <c r="B102" s="58">
        <f>IFERROR(VLOOKUP(Tableau11[[#This Row],[Article]],'TCD journal 2018'!$B$5:$O$9000,2,FALSE),0)</f>
        <v>0</v>
      </c>
      <c r="C102" s="59">
        <f>IFERROR(VLOOKUP(Tableau11[[#This Row],[Article]],'TCD journal 2018'!$B$5:$O$900,3,FALSE),0)</f>
        <v>0</v>
      </c>
      <c r="D102" s="60">
        <f>IFERROR(VLOOKUP(Tableau11[[#This Row],[Article]],'TCD journal 2018'!$B$5:$O$9000,4,FALSE),0)</f>
        <v>0</v>
      </c>
      <c r="E102" s="60">
        <f>IFERROR(VLOOKUP(Tableau11[[#This Row],[Article]],'TCD journal 2018'!$B$5:$O$9000,5,FALSE),0)</f>
        <v>500</v>
      </c>
      <c r="F102" s="60">
        <f>IFERROR(VLOOKUP(Tableau11[[#This Row],[Article]],'TCD journal 2018'!$B$5:$O$9000,6,FALSE),0)</f>
        <v>0</v>
      </c>
      <c r="G102" s="60">
        <f>IFERROR(VLOOKUP(Tableau11[[#This Row],[Article]],'TCD journal 2018'!$B$5:$O$9000,7,FALSE),0)</f>
        <v>0</v>
      </c>
      <c r="H102" s="60">
        <f>IFERROR(VLOOKUP(Tableau11[[#This Row],[Article]],'TCD journal 2018'!$B$5:$O$9000,8,FALSE),0)</f>
        <v>500</v>
      </c>
      <c r="I102" s="60">
        <f>IFERROR(VLOOKUP(Tableau11[[#This Row],[Article]],'TCD journal 2018'!$B$5:$O$9000,9,FALSE),0)</f>
        <v>0</v>
      </c>
      <c r="J102" s="60">
        <f>IFERROR(VLOOKUP(Tableau11[[#This Row],[Article]],'TCD journal 2018'!$B$5:$O$9000,10,FALSE),0)</f>
        <v>0</v>
      </c>
      <c r="K102" s="61">
        <f>IFERROR(VLOOKUP(Tableau11[[#This Row],[Article]],'TCD journal 2018'!$B$5:$O$900,11,FALSE),0)</f>
        <v>200</v>
      </c>
      <c r="L102" s="60">
        <f>IFERROR(VLOOKUP(Tableau11[[#This Row],[Article]],'TCD journal 2018'!$B$5:$O$9000,12,FALSE),0)</f>
        <v>0</v>
      </c>
      <c r="M102" s="62">
        <f>IFERROR(VLOOKUP(Tableau11[[#This Row],[Article]],'TCD journal 2018'!$B$5:$O$9000,13,FALSE),0)</f>
        <v>0</v>
      </c>
      <c r="N102" s="154">
        <f>IFERROR(VLOOKUP(Tableau11[[#This Row],[Article]],'TCD journal 2018'!$B$5:$O$9000,14,FALSE),0)</f>
        <v>1200</v>
      </c>
      <c r="O102" s="73">
        <f>Tableau11[[#This Row],[Total général]]/8</f>
        <v>150</v>
      </c>
      <c r="P102" s="74">
        <f>ROUNDUP(Tableau11[[#This Row],[Conso mensuel]]/30,0)</f>
        <v>5</v>
      </c>
    </row>
    <row r="103" spans="1:16" ht="16.5" thickTop="1" thickBot="1" x14ac:dyDescent="0.3">
      <c r="A103" s="31">
        <v>2191</v>
      </c>
      <c r="B103" s="34">
        <f t="shared" ref="B103:M103" si="48">B102/$N$102</f>
        <v>0</v>
      </c>
      <c r="C103" s="34">
        <f t="shared" si="48"/>
        <v>0</v>
      </c>
      <c r="D103" s="34">
        <f t="shared" si="48"/>
        <v>0</v>
      </c>
      <c r="E103" s="34">
        <f t="shared" si="48"/>
        <v>0.41666666666666669</v>
      </c>
      <c r="F103" s="34">
        <f t="shared" si="48"/>
        <v>0</v>
      </c>
      <c r="G103" s="34">
        <f t="shared" si="48"/>
        <v>0</v>
      </c>
      <c r="H103" s="34">
        <f t="shared" si="48"/>
        <v>0.41666666666666669</v>
      </c>
      <c r="I103" s="34">
        <f t="shared" si="48"/>
        <v>0</v>
      </c>
      <c r="J103" s="33">
        <f t="shared" si="48"/>
        <v>0</v>
      </c>
      <c r="K103" s="34">
        <f t="shared" si="48"/>
        <v>0.16666666666666666</v>
      </c>
      <c r="L103" s="33">
        <f t="shared" si="48"/>
        <v>0</v>
      </c>
      <c r="M103" s="36">
        <f t="shared" si="48"/>
        <v>0</v>
      </c>
      <c r="N103" s="46">
        <f>SUM(Tableau11[[#This Row],[Janvier]:[Décembre]])</f>
        <v>1</v>
      </c>
      <c r="O103" s="69">
        <f>ROUNDUP(Tableau11[[#This Row],[Total général]]/7,0)</f>
        <v>1</v>
      </c>
      <c r="P103" s="70">
        <f>Tableau11[[#This Row],[Total général]]/(30*7)</f>
        <v>4.7619047619047623E-3</v>
      </c>
    </row>
    <row r="104" spans="1:16" ht="17.25" thickTop="1" thickBot="1" x14ac:dyDescent="0.3">
      <c r="A104" s="45">
        <v>1585</v>
      </c>
      <c r="B104" s="58">
        <f>IFERROR(VLOOKUP(Tableau11[[#This Row],[Article]],'TCD journal 2018'!$B$5:$O$9000,2,FALSE),0)</f>
        <v>0</v>
      </c>
      <c r="C104" s="59">
        <f>IFERROR(VLOOKUP(Tableau11[[#This Row],[Article]],'TCD journal 2018'!$B$5:$O$900,3,FALSE),0)</f>
        <v>0</v>
      </c>
      <c r="D104" s="60">
        <f>IFERROR(VLOOKUP(Tableau11[[#This Row],[Article]],'TCD journal 2018'!$B$5:$O$9000,4,FALSE),0)</f>
        <v>0</v>
      </c>
      <c r="E104" s="60">
        <f>IFERROR(VLOOKUP(Tableau11[[#This Row],[Article]],'TCD journal 2018'!$B$5:$O$9000,5,FALSE),0)</f>
        <v>100</v>
      </c>
      <c r="F104" s="60">
        <f>IFERROR(VLOOKUP(Tableau11[[#This Row],[Article]],'TCD journal 2018'!$B$5:$O$9000,6,FALSE),0)</f>
        <v>200</v>
      </c>
      <c r="G104" s="60">
        <f>IFERROR(VLOOKUP(Tableau11[[#This Row],[Article]],'TCD journal 2018'!$B$5:$O$9000,7,FALSE),0)</f>
        <v>100</v>
      </c>
      <c r="H104" s="60">
        <f>IFERROR(VLOOKUP(Tableau11[[#This Row],[Article]],'TCD journal 2018'!$B$5:$O$9000,8,FALSE),0)</f>
        <v>302</v>
      </c>
      <c r="I104" s="60">
        <f>IFERROR(VLOOKUP(Tableau11[[#This Row],[Article]],'TCD journal 2018'!$B$5:$O$9000,9,FALSE),0)</f>
        <v>198</v>
      </c>
      <c r="J104" s="60">
        <f>IFERROR(VLOOKUP(Tableau11[[#This Row],[Article]],'TCD journal 2018'!$B$5:$O$9000,10,FALSE),0)</f>
        <v>0</v>
      </c>
      <c r="K104" s="61">
        <f>IFERROR(VLOOKUP(Tableau11[[#This Row],[Article]],'TCD journal 2018'!$B$5:$O$900,11,FALSE),0)</f>
        <v>0</v>
      </c>
      <c r="L104" s="60">
        <f>IFERROR(VLOOKUP(Tableau11[[#This Row],[Article]],'TCD journal 2018'!$B$5:$O$9000,12,FALSE),0)</f>
        <v>0</v>
      </c>
      <c r="M104" s="62">
        <f>IFERROR(VLOOKUP(Tableau11[[#This Row],[Article]],'TCD journal 2018'!$B$5:$O$9000,13,FALSE),0)</f>
        <v>0</v>
      </c>
      <c r="N104" s="154">
        <f>IFERROR(VLOOKUP(Tableau11[[#This Row],[Article]],'TCD journal 2018'!$B$5:$O$9000,14,FALSE),0)</f>
        <v>900</v>
      </c>
      <c r="O104" s="73">
        <f>Tableau11[[#This Row],[Total général]]/8</f>
        <v>112.5</v>
      </c>
      <c r="P104" s="74">
        <f>ROUNDUP(Tableau11[[#This Row],[Conso mensuel]]/30,0)</f>
        <v>4</v>
      </c>
    </row>
    <row r="105" spans="1:16" ht="16.5" thickTop="1" thickBot="1" x14ac:dyDescent="0.3">
      <c r="A105" s="31">
        <v>1585</v>
      </c>
      <c r="B105" s="34">
        <f t="shared" ref="B105:M105" si="49">B104/$N$104</f>
        <v>0</v>
      </c>
      <c r="C105" s="34">
        <f t="shared" si="49"/>
        <v>0</v>
      </c>
      <c r="D105" s="34">
        <f t="shared" si="49"/>
        <v>0</v>
      </c>
      <c r="E105" s="34">
        <f t="shared" si="49"/>
        <v>0.1111111111111111</v>
      </c>
      <c r="F105" s="34">
        <f t="shared" si="49"/>
        <v>0.22222222222222221</v>
      </c>
      <c r="G105" s="34">
        <f t="shared" si="49"/>
        <v>0.1111111111111111</v>
      </c>
      <c r="H105" s="34">
        <f t="shared" si="49"/>
        <v>0.33555555555555555</v>
      </c>
      <c r="I105" s="34">
        <f t="shared" si="49"/>
        <v>0.22</v>
      </c>
      <c r="J105" s="33">
        <f t="shared" si="49"/>
        <v>0</v>
      </c>
      <c r="K105" s="34">
        <f t="shared" si="49"/>
        <v>0</v>
      </c>
      <c r="L105" s="33">
        <f t="shared" si="49"/>
        <v>0</v>
      </c>
      <c r="M105" s="36">
        <f t="shared" si="49"/>
        <v>0</v>
      </c>
      <c r="N105" s="46">
        <f>SUM(Tableau11[[#This Row],[Janvier]:[Décembre]])</f>
        <v>1</v>
      </c>
      <c r="O105" s="69">
        <f>ROUNDUP(Tableau11[[#This Row],[Total général]]/7,0)</f>
        <v>1</v>
      </c>
      <c r="P105" s="70">
        <f>Tableau11[[#This Row],[Total général]]/(30*7)</f>
        <v>4.7619047619047623E-3</v>
      </c>
    </row>
    <row r="106" spans="1:16" ht="17.25" thickTop="1" thickBot="1" x14ac:dyDescent="0.3">
      <c r="A106" s="45">
        <v>367</v>
      </c>
      <c r="B106" s="58">
        <f>IFERROR(VLOOKUP(Tableau11[[#This Row],[Article]],'TCD journal 2018'!$B$5:$O$9000,2,FALSE),0)</f>
        <v>0</v>
      </c>
      <c r="C106" s="59">
        <f>IFERROR(VLOOKUP(Tableau11[[#This Row],[Article]],'TCD journal 2018'!$B$5:$O$900,3,FALSE),0)</f>
        <v>0</v>
      </c>
      <c r="D106" s="60">
        <f>IFERROR(VLOOKUP(Tableau11[[#This Row],[Article]],'TCD journal 2018'!$B$5:$O$9000,4,FALSE),0)</f>
        <v>0</v>
      </c>
      <c r="E106" s="60">
        <f>IFERROR(VLOOKUP(Tableau11[[#This Row],[Article]],'TCD journal 2018'!$B$5:$O$9000,5,FALSE),0)</f>
        <v>0</v>
      </c>
      <c r="F106" s="60">
        <f>IFERROR(VLOOKUP(Tableau11[[#This Row],[Article]],'TCD journal 2018'!$B$5:$O$9000,6,FALSE),0)</f>
        <v>0</v>
      </c>
      <c r="G106" s="60">
        <f>IFERROR(VLOOKUP(Tableau11[[#This Row],[Article]],'TCD journal 2018'!$B$5:$O$9000,7,FALSE),0)</f>
        <v>30</v>
      </c>
      <c r="H106" s="60">
        <f>IFERROR(VLOOKUP(Tableau11[[#This Row],[Article]],'TCD journal 2018'!$B$5:$O$9000,8,FALSE),0)</f>
        <v>130</v>
      </c>
      <c r="I106" s="60">
        <f>IFERROR(VLOOKUP(Tableau11[[#This Row],[Article]],'TCD journal 2018'!$B$5:$O$9000,9,FALSE),0)</f>
        <v>420</v>
      </c>
      <c r="J106" s="60">
        <f>IFERROR(VLOOKUP(Tableau11[[#This Row],[Article]],'TCD journal 2018'!$B$5:$O$9000,10,FALSE),0)</f>
        <v>233</v>
      </c>
      <c r="K106" s="61">
        <f>IFERROR(VLOOKUP(Tableau11[[#This Row],[Article]],'TCD journal 2018'!$B$5:$O$900,11,FALSE),0)</f>
        <v>151</v>
      </c>
      <c r="L106" s="60">
        <f>IFERROR(VLOOKUP(Tableau11[[#This Row],[Article]],'TCD journal 2018'!$B$5:$O$9000,12,FALSE),0)</f>
        <v>0</v>
      </c>
      <c r="M106" s="62">
        <f>IFERROR(VLOOKUP(Tableau11[[#This Row],[Article]],'TCD journal 2018'!$B$5:$O$9000,13,FALSE),0)</f>
        <v>0</v>
      </c>
      <c r="N106" s="154">
        <f>IFERROR(VLOOKUP(Tableau11[[#This Row],[Article]],'TCD journal 2018'!$B$5:$O$9000,14,FALSE),0)</f>
        <v>964</v>
      </c>
      <c r="O106" s="73">
        <f>Tableau11[[#This Row],[Total général]]/8</f>
        <v>120.5</v>
      </c>
      <c r="P106" s="74">
        <f>ROUNDUP(Tableau11[[#This Row],[Conso mensuel]]/30,0)</f>
        <v>5</v>
      </c>
    </row>
    <row r="107" spans="1:16" ht="16.5" thickTop="1" thickBot="1" x14ac:dyDescent="0.3">
      <c r="A107" s="31">
        <v>367</v>
      </c>
      <c r="B107" s="34">
        <f t="shared" ref="B107:M107" si="50">B106/$N$106</f>
        <v>0</v>
      </c>
      <c r="C107" s="34">
        <f t="shared" si="50"/>
        <v>0</v>
      </c>
      <c r="D107" s="34">
        <f t="shared" si="50"/>
        <v>0</v>
      </c>
      <c r="E107" s="34">
        <f t="shared" si="50"/>
        <v>0</v>
      </c>
      <c r="F107" s="34">
        <f t="shared" si="50"/>
        <v>0</v>
      </c>
      <c r="G107" s="34">
        <f t="shared" si="50"/>
        <v>3.1120331950207469E-2</v>
      </c>
      <c r="H107" s="34">
        <f t="shared" si="50"/>
        <v>0.13485477178423236</v>
      </c>
      <c r="I107" s="34">
        <f t="shared" si="50"/>
        <v>0.43568464730290457</v>
      </c>
      <c r="J107" s="33">
        <f t="shared" si="50"/>
        <v>0.24170124481327801</v>
      </c>
      <c r="K107" s="34">
        <f t="shared" si="50"/>
        <v>0.15663900414937759</v>
      </c>
      <c r="L107" s="33">
        <f t="shared" si="50"/>
        <v>0</v>
      </c>
      <c r="M107" s="36">
        <f t="shared" si="50"/>
        <v>0</v>
      </c>
      <c r="N107" s="46">
        <f>SUM(Tableau11[[#This Row],[Janvier]:[Décembre]])</f>
        <v>1</v>
      </c>
      <c r="O107" s="69">
        <f>ROUNDUP(Tableau11[[#This Row],[Total général]]/7,0)</f>
        <v>1</v>
      </c>
      <c r="P107" s="70">
        <f>Tableau11[[#This Row],[Total général]]/(30*7)</f>
        <v>4.7619047619047623E-3</v>
      </c>
    </row>
    <row r="108" spans="1:16" ht="17.25" thickTop="1" thickBot="1" x14ac:dyDescent="0.3">
      <c r="A108" s="45">
        <v>1307</v>
      </c>
      <c r="B108" s="58">
        <f>IFERROR(VLOOKUP(Tableau11[[#This Row],[Article]],'TCD journal 2018'!$B$5:$O$9000,2,FALSE),0)</f>
        <v>0</v>
      </c>
      <c r="C108" s="59">
        <f>IFERROR(VLOOKUP(Tableau11[[#This Row],[Article]],'TCD journal 2018'!$B$5:$O$900,3,FALSE),0)</f>
        <v>0</v>
      </c>
      <c r="D108" s="60">
        <f>IFERROR(VLOOKUP(Tableau11[[#This Row],[Article]],'TCD journal 2018'!$B$5:$O$9000,4,FALSE),0)</f>
        <v>0</v>
      </c>
      <c r="E108" s="60">
        <f>IFERROR(VLOOKUP(Tableau11[[#This Row],[Article]],'TCD journal 2018'!$B$5:$O$9000,5,FALSE),0)</f>
        <v>100</v>
      </c>
      <c r="F108" s="60">
        <f>IFERROR(VLOOKUP(Tableau11[[#This Row],[Article]],'TCD journal 2018'!$B$5:$O$9000,6,FALSE),0)</f>
        <v>200</v>
      </c>
      <c r="G108" s="60">
        <f>IFERROR(VLOOKUP(Tableau11[[#This Row],[Article]],'TCD journal 2018'!$B$5:$O$9000,7,FALSE),0)</f>
        <v>0</v>
      </c>
      <c r="H108" s="60">
        <f>IFERROR(VLOOKUP(Tableau11[[#This Row],[Article]],'TCD journal 2018'!$B$5:$O$9000,8,FALSE),0)</f>
        <v>302</v>
      </c>
      <c r="I108" s="60">
        <f>IFERROR(VLOOKUP(Tableau11[[#This Row],[Article]],'TCD journal 2018'!$B$5:$O$9000,9,FALSE),0)</f>
        <v>198</v>
      </c>
      <c r="J108" s="60">
        <f>IFERROR(VLOOKUP(Tableau11[[#This Row],[Article]],'TCD journal 2018'!$B$5:$O$9000,10,FALSE),0)</f>
        <v>0</v>
      </c>
      <c r="K108" s="61">
        <f>IFERROR(VLOOKUP(Tableau11[[#This Row],[Article]],'TCD journal 2018'!$B$5:$O$900,11,FALSE),0)</f>
        <v>200</v>
      </c>
      <c r="L108" s="60">
        <f>IFERROR(VLOOKUP(Tableau11[[#This Row],[Article]],'TCD journal 2018'!$B$5:$O$9000,12,FALSE),0)</f>
        <v>0</v>
      </c>
      <c r="M108" s="62">
        <f>IFERROR(VLOOKUP(Tableau11[[#This Row],[Article]],'TCD journal 2018'!$B$5:$O$9000,13,FALSE),0)</f>
        <v>0</v>
      </c>
      <c r="N108" s="154">
        <f>IFERROR(VLOOKUP(Tableau11[[#This Row],[Article]],'TCD journal 2018'!$B$5:$O$9000,14,FALSE),0)</f>
        <v>1000</v>
      </c>
      <c r="O108" s="73">
        <f>Tableau11[[#This Row],[Total général]]/8</f>
        <v>125</v>
      </c>
      <c r="P108" s="74">
        <f>ROUNDUP(Tableau11[[#This Row],[Conso mensuel]]/30,0)</f>
        <v>5</v>
      </c>
    </row>
    <row r="109" spans="1:16" ht="16.5" thickTop="1" thickBot="1" x14ac:dyDescent="0.3">
      <c r="A109" s="31">
        <v>1307</v>
      </c>
      <c r="B109" s="34">
        <f t="shared" ref="B109:M109" si="51">B108/$N$108</f>
        <v>0</v>
      </c>
      <c r="C109" s="34">
        <f t="shared" si="51"/>
        <v>0</v>
      </c>
      <c r="D109" s="34">
        <f t="shared" si="51"/>
        <v>0</v>
      </c>
      <c r="E109" s="34">
        <f t="shared" si="51"/>
        <v>0.1</v>
      </c>
      <c r="F109" s="34">
        <f t="shared" si="51"/>
        <v>0.2</v>
      </c>
      <c r="G109" s="34">
        <f t="shared" si="51"/>
        <v>0</v>
      </c>
      <c r="H109" s="34">
        <f t="shared" si="51"/>
        <v>0.30199999999999999</v>
      </c>
      <c r="I109" s="34">
        <f t="shared" si="51"/>
        <v>0.19800000000000001</v>
      </c>
      <c r="J109" s="33">
        <f t="shared" si="51"/>
        <v>0</v>
      </c>
      <c r="K109" s="34">
        <f t="shared" si="51"/>
        <v>0.2</v>
      </c>
      <c r="L109" s="33">
        <f t="shared" si="51"/>
        <v>0</v>
      </c>
      <c r="M109" s="36">
        <f t="shared" si="51"/>
        <v>0</v>
      </c>
      <c r="N109" s="46">
        <f>SUM(Tableau11[[#This Row],[Janvier]:[Décembre]])</f>
        <v>1</v>
      </c>
      <c r="O109" s="69">
        <f>ROUNDUP(Tableau11[[#This Row],[Total général]]/7,0)</f>
        <v>1</v>
      </c>
      <c r="P109" s="70">
        <f>Tableau11[[#This Row],[Total général]]/(30*7)</f>
        <v>4.7619047619047623E-3</v>
      </c>
    </row>
    <row r="110" spans="1:16" ht="17.25" thickTop="1" thickBot="1" x14ac:dyDescent="0.3">
      <c r="A110" s="45">
        <v>3600</v>
      </c>
      <c r="B110" s="58">
        <f>IFERROR(VLOOKUP(Tableau11[[#This Row],[Article]],'TCD journal 2018'!$B$5:$O$9000,2,FALSE),0)</f>
        <v>0</v>
      </c>
      <c r="C110" s="59">
        <f>IFERROR(VLOOKUP(Tableau11[[#This Row],[Article]],'TCD journal 2018'!$B$5:$O$900,3,FALSE),0)</f>
        <v>0</v>
      </c>
      <c r="D110" s="60">
        <f>IFERROR(VLOOKUP(Tableau11[[#This Row],[Article]],'TCD journal 2018'!$B$5:$O$9000,4,FALSE),0)</f>
        <v>0</v>
      </c>
      <c r="E110" s="60">
        <f>IFERROR(VLOOKUP(Tableau11[[#This Row],[Article]],'TCD journal 2018'!$B$5:$O$9000,5,FALSE),0)</f>
        <v>0</v>
      </c>
      <c r="F110" s="60">
        <f>IFERROR(VLOOKUP(Tableau11[[#This Row],[Article]],'TCD journal 2018'!$B$5:$O$9000,6,FALSE),0)</f>
        <v>0</v>
      </c>
      <c r="G110" s="60">
        <f>IFERROR(VLOOKUP(Tableau11[[#This Row],[Article]],'TCD journal 2018'!$B$5:$O$9000,7,FALSE),0)</f>
        <v>0</v>
      </c>
      <c r="H110" s="60">
        <f>IFERROR(VLOOKUP(Tableau11[[#This Row],[Article]],'TCD journal 2018'!$B$5:$O$9000,8,FALSE),0)</f>
        <v>300</v>
      </c>
      <c r="I110" s="60">
        <f>IFERROR(VLOOKUP(Tableau11[[#This Row],[Article]],'TCD journal 2018'!$B$5:$O$9000,9,FALSE),0)</f>
        <v>270</v>
      </c>
      <c r="J110" s="60">
        <f>IFERROR(VLOOKUP(Tableau11[[#This Row],[Article]],'TCD journal 2018'!$B$5:$O$9000,10,FALSE),0)</f>
        <v>200</v>
      </c>
      <c r="K110" s="61">
        <f>IFERROR(VLOOKUP(Tableau11[[#This Row],[Article]],'TCD journal 2018'!$B$5:$O$900,11,FALSE),0)</f>
        <v>100</v>
      </c>
      <c r="L110" s="60">
        <f>IFERROR(VLOOKUP(Tableau11[[#This Row],[Article]],'TCD journal 2018'!$B$5:$O$9000,12,FALSE),0)</f>
        <v>0</v>
      </c>
      <c r="M110" s="62">
        <f>IFERROR(VLOOKUP(Tableau11[[#This Row],[Article]],'TCD journal 2018'!$B$5:$O$9000,13,FALSE),0)</f>
        <v>0</v>
      </c>
      <c r="N110" s="154">
        <f>IFERROR(VLOOKUP(Tableau11[[#This Row],[Article]],'TCD journal 2018'!$B$5:$O$9000,14,FALSE),0)</f>
        <v>870</v>
      </c>
      <c r="O110" s="73">
        <f>Tableau11[[#This Row],[Total général]]/8</f>
        <v>108.75</v>
      </c>
      <c r="P110" s="74">
        <f>ROUNDUP(Tableau11[[#This Row],[Conso mensuel]]/30,0)</f>
        <v>4</v>
      </c>
    </row>
    <row r="111" spans="1:16" ht="16.5" thickTop="1" thickBot="1" x14ac:dyDescent="0.3">
      <c r="A111" s="31">
        <v>3600</v>
      </c>
      <c r="B111" s="34">
        <f t="shared" ref="B111:M111" si="52">B110/$N$110</f>
        <v>0</v>
      </c>
      <c r="C111" s="34">
        <f t="shared" si="52"/>
        <v>0</v>
      </c>
      <c r="D111" s="34">
        <f t="shared" si="52"/>
        <v>0</v>
      </c>
      <c r="E111" s="34">
        <f t="shared" si="52"/>
        <v>0</v>
      </c>
      <c r="F111" s="34">
        <f t="shared" si="52"/>
        <v>0</v>
      </c>
      <c r="G111" s="34">
        <f t="shared" si="52"/>
        <v>0</v>
      </c>
      <c r="H111" s="34">
        <f t="shared" si="52"/>
        <v>0.34482758620689657</v>
      </c>
      <c r="I111" s="34">
        <f t="shared" si="52"/>
        <v>0.31034482758620691</v>
      </c>
      <c r="J111" s="33">
        <f t="shared" si="52"/>
        <v>0.22988505747126436</v>
      </c>
      <c r="K111" s="34">
        <f t="shared" si="52"/>
        <v>0.11494252873563218</v>
      </c>
      <c r="L111" s="33">
        <f t="shared" si="52"/>
        <v>0</v>
      </c>
      <c r="M111" s="36">
        <f t="shared" si="52"/>
        <v>0</v>
      </c>
      <c r="N111" s="46">
        <f>SUM(Tableau11[[#This Row],[Janvier]:[Décembre]])</f>
        <v>0.99999999999999989</v>
      </c>
      <c r="O111" s="69">
        <f>ROUNDUP(Tableau11[[#This Row],[Total général]]/7,0)</f>
        <v>1</v>
      </c>
      <c r="P111" s="70">
        <f>Tableau11[[#This Row],[Total général]]/(30*7)</f>
        <v>4.7619047619047615E-3</v>
      </c>
    </row>
    <row r="112" spans="1:16" ht="17.25" thickTop="1" thickBot="1" x14ac:dyDescent="0.3">
      <c r="A112" s="45">
        <v>5020</v>
      </c>
      <c r="B112" s="58">
        <f>IFERROR(VLOOKUP(Tableau11[[#This Row],[Article]],'TCD journal 2018'!$B$5:$O$9000,2,FALSE),0)</f>
        <v>0</v>
      </c>
      <c r="C112" s="59">
        <f>IFERROR(VLOOKUP(Tableau11[[#This Row],[Article]],'TCD journal 2018'!$B$5:$O$900,3,FALSE),0)</f>
        <v>0</v>
      </c>
      <c r="D112" s="60">
        <f>IFERROR(VLOOKUP(Tableau11[[#This Row],[Article]],'TCD journal 2018'!$B$5:$O$9000,4,FALSE),0)</f>
        <v>0</v>
      </c>
      <c r="E112" s="60">
        <f>IFERROR(VLOOKUP(Tableau11[[#This Row],[Article]],'TCD journal 2018'!$B$5:$O$9000,5,FALSE),0)</f>
        <v>0</v>
      </c>
      <c r="F112" s="60">
        <f>IFERROR(VLOOKUP(Tableau11[[#This Row],[Article]],'TCD journal 2018'!$B$5:$O$9000,6,FALSE),0)</f>
        <v>0</v>
      </c>
      <c r="G112" s="60">
        <f>IFERROR(VLOOKUP(Tableau11[[#This Row],[Article]],'TCD journal 2018'!$B$5:$O$9000,7,FALSE),0)</f>
        <v>0</v>
      </c>
      <c r="H112" s="60">
        <f>IFERROR(VLOOKUP(Tableau11[[#This Row],[Article]],'TCD journal 2018'!$B$5:$O$9000,8,FALSE),0)</f>
        <v>0</v>
      </c>
      <c r="I112" s="60">
        <f>IFERROR(VLOOKUP(Tableau11[[#This Row],[Article]],'TCD journal 2018'!$B$5:$O$9000,9,FALSE),0)</f>
        <v>617</v>
      </c>
      <c r="J112" s="60">
        <f>IFERROR(VLOOKUP(Tableau11[[#This Row],[Article]],'TCD journal 2018'!$B$5:$O$9000,10,FALSE),0)</f>
        <v>130</v>
      </c>
      <c r="K112" s="61">
        <f>IFERROR(VLOOKUP(Tableau11[[#This Row],[Article]],'TCD journal 2018'!$B$5:$O$900,11,FALSE),0)</f>
        <v>550</v>
      </c>
      <c r="L112" s="60">
        <f>IFERROR(VLOOKUP(Tableau11[[#This Row],[Article]],'TCD journal 2018'!$B$5:$O$9000,12,FALSE),0)</f>
        <v>0</v>
      </c>
      <c r="M112" s="62">
        <f>IFERROR(VLOOKUP(Tableau11[[#This Row],[Article]],'TCD journal 2018'!$B$5:$O$9000,13,FALSE),0)</f>
        <v>0</v>
      </c>
      <c r="N112" s="154">
        <f>IFERROR(VLOOKUP(Tableau11[[#This Row],[Article]],'TCD journal 2018'!$B$5:$O$9000,14,FALSE),0)</f>
        <v>1297</v>
      </c>
      <c r="O112" s="73">
        <f>Tableau11[[#This Row],[Total général]]/8</f>
        <v>162.125</v>
      </c>
      <c r="P112" s="74">
        <f>ROUNDUP(Tableau11[[#This Row],[Conso mensuel]]/30,0)</f>
        <v>6</v>
      </c>
    </row>
    <row r="113" spans="1:16" ht="16.5" thickTop="1" thickBot="1" x14ac:dyDescent="0.3">
      <c r="A113" s="31">
        <v>5020</v>
      </c>
      <c r="B113" s="34">
        <f t="shared" ref="B113:M113" si="53">B112/$N$112</f>
        <v>0</v>
      </c>
      <c r="C113" s="34">
        <f t="shared" si="53"/>
        <v>0</v>
      </c>
      <c r="D113" s="34">
        <f t="shared" si="53"/>
        <v>0</v>
      </c>
      <c r="E113" s="34">
        <f t="shared" si="53"/>
        <v>0</v>
      </c>
      <c r="F113" s="34">
        <f t="shared" si="53"/>
        <v>0</v>
      </c>
      <c r="G113" s="34">
        <f t="shared" si="53"/>
        <v>0</v>
      </c>
      <c r="H113" s="34">
        <f t="shared" si="53"/>
        <v>0</v>
      </c>
      <c r="I113" s="34">
        <f t="shared" si="53"/>
        <v>0.47571318427139553</v>
      </c>
      <c r="J113" s="33">
        <f t="shared" si="53"/>
        <v>0.1002313030069391</v>
      </c>
      <c r="K113" s="34">
        <f t="shared" si="53"/>
        <v>0.42405551272166536</v>
      </c>
      <c r="L113" s="33">
        <f t="shared" si="53"/>
        <v>0</v>
      </c>
      <c r="M113" s="36">
        <f t="shared" si="53"/>
        <v>0</v>
      </c>
      <c r="N113" s="46">
        <f>SUM(Tableau11[[#This Row],[Janvier]:[Décembre]])</f>
        <v>1</v>
      </c>
      <c r="O113" s="66">
        <f>ROUNDUP(Tableau11[[#This Row],[Total général]]/7,0)</f>
        <v>1</v>
      </c>
      <c r="P113" s="68">
        <f>Tableau11[[#This Row],[Total général]]/(30*7)</f>
        <v>4.7619047619047623E-3</v>
      </c>
    </row>
    <row r="114" spans="1:16" ht="17.25" thickTop="1" thickBot="1" x14ac:dyDescent="0.3">
      <c r="A114" s="45">
        <v>8798</v>
      </c>
      <c r="B114" s="58">
        <f>IFERROR(VLOOKUP(Tableau11[[#This Row],[Article]],'TCD journal 2018'!$B$5:$O$9000,2,FALSE),0)</f>
        <v>0</v>
      </c>
      <c r="C114" s="59">
        <f>IFERROR(VLOOKUP(Tableau11[[#This Row],[Article]],'TCD journal 2018'!$B$5:$O$900,3,FALSE),0)</f>
        <v>0</v>
      </c>
      <c r="D114" s="60">
        <f>IFERROR(VLOOKUP(Tableau11[[#This Row],[Article]],'TCD journal 2018'!$B$5:$O$9000,4,FALSE),0)</f>
        <v>0</v>
      </c>
      <c r="E114" s="60">
        <f>IFERROR(VLOOKUP(Tableau11[[#This Row],[Article]],'TCD journal 2018'!$B$5:$O$9000,5,FALSE),0)</f>
        <v>98</v>
      </c>
      <c r="F114" s="60">
        <f>IFERROR(VLOOKUP(Tableau11[[#This Row],[Article]],'TCD journal 2018'!$B$5:$O$9000,6,FALSE),0)</f>
        <v>100</v>
      </c>
      <c r="G114" s="60">
        <f>IFERROR(VLOOKUP(Tableau11[[#This Row],[Article]],'TCD journal 2018'!$B$5:$O$9000,7,FALSE),0)</f>
        <v>155</v>
      </c>
      <c r="H114" s="60">
        <f>IFERROR(VLOOKUP(Tableau11[[#This Row],[Article]],'TCD journal 2018'!$B$5:$O$9000,8,FALSE),0)</f>
        <v>347</v>
      </c>
      <c r="I114" s="60">
        <f>IFERROR(VLOOKUP(Tableau11[[#This Row],[Article]],'TCD journal 2018'!$B$5:$O$9000,9,FALSE),0)</f>
        <v>6</v>
      </c>
      <c r="J114" s="60">
        <f>IFERROR(VLOOKUP(Tableau11[[#This Row],[Article]],'TCD journal 2018'!$B$5:$O$9000,10,FALSE),0)</f>
        <v>0</v>
      </c>
      <c r="K114" s="61">
        <f>IFERROR(VLOOKUP(Tableau11[[#This Row],[Article]],'TCD journal 2018'!$B$5:$O$900,11,FALSE),0)</f>
        <v>0</v>
      </c>
      <c r="L114" s="60">
        <f>IFERROR(VLOOKUP(Tableau11[[#This Row],[Article]],'TCD journal 2018'!$B$5:$O$9000,12,FALSE),0)</f>
        <v>0</v>
      </c>
      <c r="M114" s="62">
        <f>IFERROR(VLOOKUP(Tableau11[[#This Row],[Article]],'TCD journal 2018'!$B$5:$O$9000,13,FALSE),0)</f>
        <v>0</v>
      </c>
      <c r="N114" s="154">
        <f>IFERROR(VLOOKUP(Tableau11[[#This Row],[Article]],'TCD journal 2018'!$B$5:$O$9000,14,FALSE),0)</f>
        <v>706</v>
      </c>
      <c r="O114" s="73">
        <f>Tableau11[[#This Row],[Total général]]/8</f>
        <v>88.25</v>
      </c>
      <c r="P114" s="74">
        <f>ROUNDUP(Tableau11[[#This Row],[Conso mensuel]]/30,0)</f>
        <v>3</v>
      </c>
    </row>
    <row r="115" spans="1:16" ht="16.5" thickTop="1" thickBot="1" x14ac:dyDescent="0.3">
      <c r="A115" s="31">
        <v>8798</v>
      </c>
      <c r="B115" s="34">
        <f t="shared" ref="B115:M115" si="54">B114/$N$114</f>
        <v>0</v>
      </c>
      <c r="C115" s="34">
        <f t="shared" si="54"/>
        <v>0</v>
      </c>
      <c r="D115" s="34">
        <f t="shared" si="54"/>
        <v>0</v>
      </c>
      <c r="E115" s="34">
        <f t="shared" si="54"/>
        <v>0.13881019830028329</v>
      </c>
      <c r="F115" s="34">
        <f t="shared" si="54"/>
        <v>0.14164305949008499</v>
      </c>
      <c r="G115" s="34">
        <f t="shared" si="54"/>
        <v>0.21954674220963172</v>
      </c>
      <c r="H115" s="34">
        <f t="shared" si="54"/>
        <v>0.49150141643059492</v>
      </c>
      <c r="I115" s="34">
        <f t="shared" si="54"/>
        <v>8.4985835694051E-3</v>
      </c>
      <c r="J115" s="33">
        <f t="shared" si="54"/>
        <v>0</v>
      </c>
      <c r="K115" s="34">
        <f t="shared" si="54"/>
        <v>0</v>
      </c>
      <c r="L115" s="33">
        <f t="shared" si="54"/>
        <v>0</v>
      </c>
      <c r="M115" s="36">
        <f t="shared" si="54"/>
        <v>0</v>
      </c>
      <c r="N115" s="46">
        <f>SUM(Tableau11[[#This Row],[Janvier]:[Décembre]])</f>
        <v>1</v>
      </c>
      <c r="O115" s="66">
        <f>ROUNDUP(Tableau11[[#This Row],[Total général]]/7,0)</f>
        <v>1</v>
      </c>
      <c r="P115" s="68">
        <f>Tableau11[[#This Row],[Total général]]/(30*7)</f>
        <v>4.7619047619047623E-3</v>
      </c>
    </row>
    <row r="116" spans="1:16" ht="17.25" thickTop="1" thickBot="1" x14ac:dyDescent="0.3">
      <c r="A116" s="45">
        <v>1595</v>
      </c>
      <c r="B116" s="58">
        <f>IFERROR(VLOOKUP(Tableau11[[#This Row],[Article]],'TCD journal 2018'!$B$5:$O$9000,2,FALSE),0)</f>
        <v>0</v>
      </c>
      <c r="C116" s="59">
        <f>IFERROR(VLOOKUP(Tableau11[[#This Row],[Article]],'TCD journal 2018'!$B$5:$O$900,3,FALSE),0)</f>
        <v>0</v>
      </c>
      <c r="D116" s="60">
        <f>IFERROR(VLOOKUP(Tableau11[[#This Row],[Article]],'TCD journal 2018'!$B$5:$O$9000,4,FALSE),0)</f>
        <v>50</v>
      </c>
      <c r="E116" s="60">
        <f>IFERROR(VLOOKUP(Tableau11[[#This Row],[Article]],'TCD journal 2018'!$B$5:$O$9000,5,FALSE),0)</f>
        <v>110</v>
      </c>
      <c r="F116" s="60">
        <f>IFERROR(VLOOKUP(Tableau11[[#This Row],[Article]],'TCD journal 2018'!$B$5:$O$9000,6,FALSE),0)</f>
        <v>340</v>
      </c>
      <c r="G116" s="60">
        <f>IFERROR(VLOOKUP(Tableau11[[#This Row],[Article]],'TCD journal 2018'!$B$5:$O$9000,7,FALSE),0)</f>
        <v>0</v>
      </c>
      <c r="H116" s="60">
        <f>IFERROR(VLOOKUP(Tableau11[[#This Row],[Article]],'TCD journal 2018'!$B$5:$O$9000,8,FALSE),0)</f>
        <v>200</v>
      </c>
      <c r="I116" s="60">
        <f>IFERROR(VLOOKUP(Tableau11[[#This Row],[Article]],'TCD journal 2018'!$B$5:$O$9000,9,FALSE),0)</f>
        <v>0</v>
      </c>
      <c r="J116" s="60">
        <f>IFERROR(VLOOKUP(Tableau11[[#This Row],[Article]],'TCD journal 2018'!$B$5:$O$9000,10,FALSE),0)</f>
        <v>0</v>
      </c>
      <c r="K116" s="61">
        <f>IFERROR(VLOOKUP(Tableau11[[#This Row],[Article]],'TCD journal 2018'!$B$5:$O$900,11,FALSE),0)</f>
        <v>250</v>
      </c>
      <c r="L116" s="60">
        <f>IFERROR(VLOOKUP(Tableau11[[#This Row],[Article]],'TCD journal 2018'!$B$5:$O$9000,12,FALSE),0)</f>
        <v>0</v>
      </c>
      <c r="M116" s="62">
        <f>IFERROR(VLOOKUP(Tableau11[[#This Row],[Article]],'TCD journal 2018'!$B$5:$O$9000,13,FALSE),0)</f>
        <v>0</v>
      </c>
      <c r="N116" s="154">
        <f>IFERROR(VLOOKUP(Tableau11[[#This Row],[Article]],'TCD journal 2018'!$B$5:$O$9000,14,FALSE),0)</f>
        <v>950</v>
      </c>
      <c r="O116" s="73">
        <f>Tableau11[[#This Row],[Total général]]/8</f>
        <v>118.75</v>
      </c>
      <c r="P116" s="74">
        <f>ROUNDUP(Tableau11[[#This Row],[Conso mensuel]]/30,0)</f>
        <v>4</v>
      </c>
    </row>
    <row r="117" spans="1:16" ht="16.5" thickTop="1" thickBot="1" x14ac:dyDescent="0.3">
      <c r="A117" s="31">
        <v>1595</v>
      </c>
      <c r="B117" s="34">
        <f t="shared" ref="B117:M117" si="55">B116/$N$116</f>
        <v>0</v>
      </c>
      <c r="C117" s="34">
        <f t="shared" si="55"/>
        <v>0</v>
      </c>
      <c r="D117" s="34">
        <f t="shared" si="55"/>
        <v>5.2631578947368418E-2</v>
      </c>
      <c r="E117" s="34">
        <f t="shared" si="55"/>
        <v>0.11578947368421053</v>
      </c>
      <c r="F117" s="34">
        <f t="shared" si="55"/>
        <v>0.35789473684210527</v>
      </c>
      <c r="G117" s="34">
        <f t="shared" si="55"/>
        <v>0</v>
      </c>
      <c r="H117" s="34">
        <f t="shared" si="55"/>
        <v>0.21052631578947367</v>
      </c>
      <c r="I117" s="34">
        <f t="shared" si="55"/>
        <v>0</v>
      </c>
      <c r="J117" s="33">
        <f t="shared" si="55"/>
        <v>0</v>
      </c>
      <c r="K117" s="34">
        <f t="shared" si="55"/>
        <v>0.26315789473684209</v>
      </c>
      <c r="L117" s="33">
        <f t="shared" si="55"/>
        <v>0</v>
      </c>
      <c r="M117" s="36">
        <f t="shared" si="55"/>
        <v>0</v>
      </c>
      <c r="N117" s="46">
        <f>SUM(Tableau11[[#This Row],[Janvier]:[Décembre]])</f>
        <v>1</v>
      </c>
      <c r="O117" s="66">
        <f>ROUNDUP(Tableau11[[#This Row],[Total général]]/7,0)</f>
        <v>1</v>
      </c>
      <c r="P117" s="68">
        <f>Tableau11[[#This Row],[Total général]]/(30*7)</f>
        <v>4.7619047619047623E-3</v>
      </c>
    </row>
    <row r="118" spans="1:16" ht="17.25" thickTop="1" thickBot="1" x14ac:dyDescent="0.3">
      <c r="A118" s="45">
        <v>1429</v>
      </c>
      <c r="B118" s="58">
        <f>IFERROR(VLOOKUP(Tableau11[[#This Row],[Article]],'TCD journal 2018'!$B$5:$O$9000,2,FALSE),0)</f>
        <v>0</v>
      </c>
      <c r="C118" s="59">
        <f>IFERROR(VLOOKUP(Tableau11[[#This Row],[Article]],'TCD journal 2018'!$B$5:$O$900,3,FALSE),0)</f>
        <v>0</v>
      </c>
      <c r="D118" s="60">
        <f>IFERROR(VLOOKUP(Tableau11[[#This Row],[Article]],'TCD journal 2018'!$B$5:$O$9000,4,FALSE),0)</f>
        <v>7</v>
      </c>
      <c r="E118" s="60">
        <f>IFERROR(VLOOKUP(Tableau11[[#This Row],[Article]],'TCD journal 2018'!$B$5:$O$9000,5,FALSE),0)</f>
        <v>70</v>
      </c>
      <c r="F118" s="60">
        <f>IFERROR(VLOOKUP(Tableau11[[#This Row],[Article]],'TCD journal 2018'!$B$5:$O$9000,6,FALSE),0)</f>
        <v>184</v>
      </c>
      <c r="G118" s="60">
        <f>IFERROR(VLOOKUP(Tableau11[[#This Row],[Article]],'TCD journal 2018'!$B$5:$O$9000,7,FALSE),0)</f>
        <v>125</v>
      </c>
      <c r="H118" s="60">
        <f>IFERROR(VLOOKUP(Tableau11[[#This Row],[Article]],'TCD journal 2018'!$B$5:$O$9000,8,FALSE),0)</f>
        <v>137</v>
      </c>
      <c r="I118" s="60">
        <f>IFERROR(VLOOKUP(Tableau11[[#This Row],[Article]],'TCD journal 2018'!$B$5:$O$9000,9,FALSE),0)</f>
        <v>64</v>
      </c>
      <c r="J118" s="60">
        <f>IFERROR(VLOOKUP(Tableau11[[#This Row],[Article]],'TCD journal 2018'!$B$5:$O$9000,10,FALSE),0)</f>
        <v>103</v>
      </c>
      <c r="K118" s="61">
        <f>IFERROR(VLOOKUP(Tableau11[[#This Row],[Article]],'TCD journal 2018'!$B$5:$O$900,11,FALSE),0)</f>
        <v>112</v>
      </c>
      <c r="L118" s="60">
        <f>IFERROR(VLOOKUP(Tableau11[[#This Row],[Article]],'TCD journal 2018'!$B$5:$O$9000,12,FALSE),0)</f>
        <v>0</v>
      </c>
      <c r="M118" s="62">
        <f>IFERROR(VLOOKUP(Tableau11[[#This Row],[Article]],'TCD journal 2018'!$B$5:$O$9000,13,FALSE),0)</f>
        <v>0</v>
      </c>
      <c r="N118" s="154">
        <f>IFERROR(VLOOKUP(Tableau11[[#This Row],[Article]],'TCD journal 2018'!$B$5:$O$9000,14,FALSE),0)</f>
        <v>802</v>
      </c>
      <c r="O118" s="73">
        <f>Tableau11[[#This Row],[Total général]]/8</f>
        <v>100.25</v>
      </c>
      <c r="P118" s="74">
        <f>ROUNDUP(Tableau11[[#This Row],[Conso mensuel]]/30,0)</f>
        <v>4</v>
      </c>
    </row>
    <row r="119" spans="1:16" ht="16.5" thickTop="1" thickBot="1" x14ac:dyDescent="0.3">
      <c r="A119" s="31">
        <v>1429</v>
      </c>
      <c r="B119" s="34">
        <f t="shared" ref="B119:M119" si="56">B118/$N$118</f>
        <v>0</v>
      </c>
      <c r="C119" s="34">
        <f t="shared" si="56"/>
        <v>0</v>
      </c>
      <c r="D119" s="34">
        <f t="shared" si="56"/>
        <v>8.7281795511221939E-3</v>
      </c>
      <c r="E119" s="34">
        <f t="shared" si="56"/>
        <v>8.7281795511221949E-2</v>
      </c>
      <c r="F119" s="34">
        <f t="shared" si="56"/>
        <v>0.22942643391521197</v>
      </c>
      <c r="G119" s="34">
        <f t="shared" si="56"/>
        <v>0.15586034912718205</v>
      </c>
      <c r="H119" s="34">
        <f t="shared" si="56"/>
        <v>0.17082294264339151</v>
      </c>
      <c r="I119" s="34">
        <f t="shared" si="56"/>
        <v>7.9800498753117205E-2</v>
      </c>
      <c r="J119" s="33">
        <f t="shared" si="56"/>
        <v>0.128428927680798</v>
      </c>
      <c r="K119" s="34">
        <f t="shared" si="56"/>
        <v>0.1396508728179551</v>
      </c>
      <c r="L119" s="33">
        <f t="shared" si="56"/>
        <v>0</v>
      </c>
      <c r="M119" s="36">
        <f t="shared" si="56"/>
        <v>0</v>
      </c>
      <c r="N119" s="46">
        <f>SUM(Tableau11[[#This Row],[Janvier]:[Décembre]])</f>
        <v>1</v>
      </c>
      <c r="O119" s="66">
        <f>ROUNDUP(Tableau11[[#This Row],[Total général]]/7,0)</f>
        <v>1</v>
      </c>
      <c r="P119" s="68">
        <f>Tableau11[[#This Row],[Total général]]/(30*7)</f>
        <v>4.7619047619047623E-3</v>
      </c>
    </row>
    <row r="120" spans="1:16" ht="17.25" thickTop="1" thickBot="1" x14ac:dyDescent="0.3">
      <c r="A120" s="45">
        <v>7366</v>
      </c>
      <c r="B120" s="58">
        <f>IFERROR(VLOOKUP(Tableau11[[#This Row],[Article]],'TCD journal 2018'!$B$5:$O$9000,2,FALSE),0)</f>
        <v>0</v>
      </c>
      <c r="C120" s="59">
        <f>IFERROR(VLOOKUP(Tableau11[[#This Row],[Article]],'TCD journal 2018'!$B$5:$O$900,3,FALSE),0)</f>
        <v>0</v>
      </c>
      <c r="D120" s="60">
        <f>IFERROR(VLOOKUP(Tableau11[[#This Row],[Article]],'TCD journal 2018'!$B$5:$O$9000,4,FALSE),0)</f>
        <v>33</v>
      </c>
      <c r="E120" s="60">
        <f>IFERROR(VLOOKUP(Tableau11[[#This Row],[Article]],'TCD journal 2018'!$B$5:$O$9000,5,FALSE),0)</f>
        <v>164</v>
      </c>
      <c r="F120" s="60">
        <f>IFERROR(VLOOKUP(Tableau11[[#This Row],[Article]],'TCD journal 2018'!$B$5:$O$9000,6,FALSE),0)</f>
        <v>99</v>
      </c>
      <c r="G120" s="60">
        <f>IFERROR(VLOOKUP(Tableau11[[#This Row],[Article]],'TCD journal 2018'!$B$5:$O$9000,7,FALSE),0)</f>
        <v>64</v>
      </c>
      <c r="H120" s="60">
        <f>IFERROR(VLOOKUP(Tableau11[[#This Row],[Article]],'TCD journal 2018'!$B$5:$O$9000,8,FALSE),0)</f>
        <v>109</v>
      </c>
      <c r="I120" s="60">
        <f>IFERROR(VLOOKUP(Tableau11[[#This Row],[Article]],'TCD journal 2018'!$B$5:$O$9000,9,FALSE),0)</f>
        <v>81</v>
      </c>
      <c r="J120" s="60">
        <f>IFERROR(VLOOKUP(Tableau11[[#This Row],[Article]],'TCD journal 2018'!$B$5:$O$9000,10,FALSE),0)</f>
        <v>83</v>
      </c>
      <c r="K120" s="61">
        <f>IFERROR(VLOOKUP(Tableau11[[#This Row],[Article]],'TCD journal 2018'!$B$5:$O$900,11,FALSE),0)</f>
        <v>147</v>
      </c>
      <c r="L120" s="60">
        <f>IFERROR(VLOOKUP(Tableau11[[#This Row],[Article]],'TCD journal 2018'!$B$5:$O$9000,12,FALSE),0)</f>
        <v>0</v>
      </c>
      <c r="M120" s="62">
        <f>IFERROR(VLOOKUP(Tableau11[[#This Row],[Article]],'TCD journal 2018'!$B$5:$O$9000,13,FALSE),0)</f>
        <v>0</v>
      </c>
      <c r="N120" s="154">
        <f>IFERROR(VLOOKUP(Tableau11[[#This Row],[Article]],'TCD journal 2018'!$B$5:$O$9000,14,FALSE),0)</f>
        <v>780</v>
      </c>
      <c r="O120" s="73">
        <f>Tableau11[[#This Row],[Total général]]/8</f>
        <v>97.5</v>
      </c>
      <c r="P120" s="74">
        <f>ROUNDUP(Tableau11[[#This Row],[Conso mensuel]]/30,0)</f>
        <v>4</v>
      </c>
    </row>
    <row r="121" spans="1:16" ht="16.5" thickTop="1" thickBot="1" x14ac:dyDescent="0.3">
      <c r="A121" s="31">
        <v>7366</v>
      </c>
      <c r="B121" s="34">
        <f t="shared" ref="B121:M121" si="57">B120/$N$120</f>
        <v>0</v>
      </c>
      <c r="C121" s="34">
        <f t="shared" si="57"/>
        <v>0</v>
      </c>
      <c r="D121" s="34">
        <f t="shared" si="57"/>
        <v>4.230769230769231E-2</v>
      </c>
      <c r="E121" s="34">
        <f t="shared" si="57"/>
        <v>0.21025641025641026</v>
      </c>
      <c r="F121" s="34">
        <f t="shared" si="57"/>
        <v>0.12692307692307692</v>
      </c>
      <c r="G121" s="34">
        <f t="shared" si="57"/>
        <v>8.2051282051282051E-2</v>
      </c>
      <c r="H121" s="34">
        <f t="shared" si="57"/>
        <v>0.13974358974358975</v>
      </c>
      <c r="I121" s="34">
        <f t="shared" si="57"/>
        <v>0.10384615384615385</v>
      </c>
      <c r="J121" s="33">
        <f t="shared" si="57"/>
        <v>0.10641025641025641</v>
      </c>
      <c r="K121" s="34">
        <f t="shared" si="57"/>
        <v>0.18846153846153846</v>
      </c>
      <c r="L121" s="33">
        <f t="shared" si="57"/>
        <v>0</v>
      </c>
      <c r="M121" s="36">
        <f t="shared" si="57"/>
        <v>0</v>
      </c>
      <c r="N121" s="46">
        <f>SUM(Tableau11[[#This Row],[Janvier]:[Décembre]])</f>
        <v>0.99999999999999989</v>
      </c>
      <c r="O121" s="66">
        <f>ROUNDUP(Tableau11[[#This Row],[Total général]]/7,0)</f>
        <v>1</v>
      </c>
      <c r="P121" s="68">
        <f>Tableau11[[#This Row],[Total général]]/(30*7)</f>
        <v>4.7619047619047615E-3</v>
      </c>
    </row>
    <row r="122" spans="1:16" ht="17.25" thickTop="1" thickBot="1" x14ac:dyDescent="0.3">
      <c r="A122" s="45">
        <v>982</v>
      </c>
      <c r="B122" s="58">
        <f>IFERROR(VLOOKUP(Tableau11[[#This Row],[Article]],'TCD journal 2018'!$B$5:$O$9000,2,FALSE),0)</f>
        <v>0</v>
      </c>
      <c r="C122" s="59">
        <f>IFERROR(VLOOKUP(Tableau11[[#This Row],[Article]],'TCD journal 2018'!$B$5:$O$900,3,FALSE),0)</f>
        <v>0</v>
      </c>
      <c r="D122" s="60">
        <f>IFERROR(VLOOKUP(Tableau11[[#This Row],[Article]],'TCD journal 2018'!$B$5:$O$9000,4,FALSE),0)</f>
        <v>0</v>
      </c>
      <c r="E122" s="60">
        <f>IFERROR(VLOOKUP(Tableau11[[#This Row],[Article]],'TCD journal 2018'!$B$5:$O$9000,5,FALSE),0)</f>
        <v>174</v>
      </c>
      <c r="F122" s="60">
        <f>IFERROR(VLOOKUP(Tableau11[[#This Row],[Article]],'TCD journal 2018'!$B$5:$O$9000,6,FALSE),0)</f>
        <v>200</v>
      </c>
      <c r="G122" s="60">
        <f>IFERROR(VLOOKUP(Tableau11[[#This Row],[Article]],'TCD journal 2018'!$B$5:$O$9000,7,FALSE),0)</f>
        <v>50</v>
      </c>
      <c r="H122" s="60">
        <f>IFERROR(VLOOKUP(Tableau11[[#This Row],[Article]],'TCD journal 2018'!$B$5:$O$9000,8,FALSE),0)</f>
        <v>50</v>
      </c>
      <c r="I122" s="60">
        <f>IFERROR(VLOOKUP(Tableau11[[#This Row],[Article]],'TCD journal 2018'!$B$5:$O$9000,9,FALSE),0)</f>
        <v>50</v>
      </c>
      <c r="J122" s="60">
        <f>IFERROR(VLOOKUP(Tableau11[[#This Row],[Article]],'TCD journal 2018'!$B$5:$O$9000,10,FALSE),0)</f>
        <v>100</v>
      </c>
      <c r="K122" s="61">
        <f>IFERROR(VLOOKUP(Tableau11[[#This Row],[Article]],'TCD journal 2018'!$B$5:$O$900,11,FALSE),0)</f>
        <v>100</v>
      </c>
      <c r="L122" s="60">
        <f>IFERROR(VLOOKUP(Tableau11[[#This Row],[Article]],'TCD journal 2018'!$B$5:$O$9000,12,FALSE),0)</f>
        <v>0</v>
      </c>
      <c r="M122" s="62">
        <f>IFERROR(VLOOKUP(Tableau11[[#This Row],[Article]],'TCD journal 2018'!$B$5:$O$9000,13,FALSE),0)</f>
        <v>0</v>
      </c>
      <c r="N122" s="154">
        <f>IFERROR(VLOOKUP(Tableau11[[#This Row],[Article]],'TCD journal 2018'!$B$5:$O$9000,14,FALSE),0)</f>
        <v>724</v>
      </c>
      <c r="O122" s="73">
        <f>Tableau11[[#This Row],[Total général]]/8</f>
        <v>90.5</v>
      </c>
      <c r="P122" s="74">
        <f>ROUNDUP(Tableau11[[#This Row],[Conso mensuel]]/30,0)</f>
        <v>4</v>
      </c>
    </row>
    <row r="123" spans="1:16" ht="16.5" thickTop="1" thickBot="1" x14ac:dyDescent="0.3">
      <c r="A123" s="31">
        <v>982</v>
      </c>
      <c r="B123" s="34">
        <f t="shared" ref="B123:M123" si="58">B122/$N$122</f>
        <v>0</v>
      </c>
      <c r="C123" s="34">
        <f t="shared" si="58"/>
        <v>0</v>
      </c>
      <c r="D123" s="34">
        <f t="shared" si="58"/>
        <v>0</v>
      </c>
      <c r="E123" s="34">
        <f t="shared" si="58"/>
        <v>0.24033149171270718</v>
      </c>
      <c r="F123" s="34">
        <f t="shared" si="58"/>
        <v>0.27624309392265195</v>
      </c>
      <c r="G123" s="34">
        <f t="shared" si="58"/>
        <v>6.9060773480662987E-2</v>
      </c>
      <c r="H123" s="34">
        <f t="shared" si="58"/>
        <v>6.9060773480662987E-2</v>
      </c>
      <c r="I123" s="34">
        <f t="shared" si="58"/>
        <v>6.9060773480662987E-2</v>
      </c>
      <c r="J123" s="33">
        <f t="shared" si="58"/>
        <v>0.13812154696132597</v>
      </c>
      <c r="K123" s="34">
        <f t="shared" si="58"/>
        <v>0.13812154696132597</v>
      </c>
      <c r="L123" s="33">
        <f t="shared" si="58"/>
        <v>0</v>
      </c>
      <c r="M123" s="36">
        <f t="shared" si="58"/>
        <v>0</v>
      </c>
      <c r="N123" s="46">
        <f>SUM(Tableau11[[#This Row],[Janvier]:[Décembre]])</f>
        <v>1</v>
      </c>
      <c r="O123" s="66">
        <f>ROUNDUP(Tableau11[[#This Row],[Total général]]/7,0)</f>
        <v>1</v>
      </c>
      <c r="P123" s="68">
        <f>Tableau11[[#This Row],[Total général]]/(30*7)</f>
        <v>4.7619047619047623E-3</v>
      </c>
    </row>
    <row r="124" spans="1:16" ht="17.25" thickTop="1" thickBot="1" x14ac:dyDescent="0.3">
      <c r="A124" s="45">
        <v>4523</v>
      </c>
      <c r="B124" s="58">
        <f>IFERROR(VLOOKUP(Tableau11[[#This Row],[Article]],'TCD journal 2018'!$B$5:$O$9000,2,FALSE),0)</f>
        <v>0</v>
      </c>
      <c r="C124" s="59">
        <f>IFERROR(VLOOKUP(Tableau11[[#This Row],[Article]],'TCD journal 2018'!$B$5:$O$900,3,FALSE),0)</f>
        <v>0</v>
      </c>
      <c r="D124" s="60">
        <f>IFERROR(VLOOKUP(Tableau11[[#This Row],[Article]],'TCD journal 2018'!$B$5:$O$9000,4,FALSE),0)</f>
        <v>35</v>
      </c>
      <c r="E124" s="60">
        <f>IFERROR(VLOOKUP(Tableau11[[#This Row],[Article]],'TCD journal 2018'!$B$5:$O$9000,5,FALSE),0)</f>
        <v>86</v>
      </c>
      <c r="F124" s="60">
        <f>IFERROR(VLOOKUP(Tableau11[[#This Row],[Article]],'TCD journal 2018'!$B$5:$O$9000,6,FALSE),0)</f>
        <v>73</v>
      </c>
      <c r="G124" s="60">
        <f>IFERROR(VLOOKUP(Tableau11[[#This Row],[Article]],'TCD journal 2018'!$B$5:$O$9000,7,FALSE),0)</f>
        <v>90</v>
      </c>
      <c r="H124" s="60">
        <f>IFERROR(VLOOKUP(Tableau11[[#This Row],[Article]],'TCD journal 2018'!$B$5:$O$9000,8,FALSE),0)</f>
        <v>109</v>
      </c>
      <c r="I124" s="60">
        <f>IFERROR(VLOOKUP(Tableau11[[#This Row],[Article]],'TCD journal 2018'!$B$5:$O$9000,9,FALSE),0)</f>
        <v>104</v>
      </c>
      <c r="J124" s="60">
        <f>IFERROR(VLOOKUP(Tableau11[[#This Row],[Article]],'TCD journal 2018'!$B$5:$O$9000,10,FALSE),0)</f>
        <v>110</v>
      </c>
      <c r="K124" s="61">
        <f>IFERROR(VLOOKUP(Tableau11[[#This Row],[Article]],'TCD journal 2018'!$B$5:$O$900,11,FALSE),0)</f>
        <v>120</v>
      </c>
      <c r="L124" s="60">
        <f>IFERROR(VLOOKUP(Tableau11[[#This Row],[Article]],'TCD journal 2018'!$B$5:$O$9000,12,FALSE),0)</f>
        <v>0</v>
      </c>
      <c r="M124" s="62">
        <f>IFERROR(VLOOKUP(Tableau11[[#This Row],[Article]],'TCD journal 2018'!$B$5:$O$9000,13,FALSE),0)</f>
        <v>0</v>
      </c>
      <c r="N124" s="154">
        <f>IFERROR(VLOOKUP(Tableau11[[#This Row],[Article]],'TCD journal 2018'!$B$5:$O$9000,14,FALSE),0)</f>
        <v>727</v>
      </c>
      <c r="O124" s="73">
        <f>Tableau11[[#This Row],[Total général]]/8</f>
        <v>90.875</v>
      </c>
      <c r="P124" s="74">
        <f>ROUNDUP(Tableau11[[#This Row],[Conso mensuel]]/30,0)</f>
        <v>4</v>
      </c>
    </row>
    <row r="125" spans="1:16" ht="16.5" thickTop="1" thickBot="1" x14ac:dyDescent="0.3">
      <c r="A125" s="31">
        <v>4523</v>
      </c>
      <c r="B125" s="34">
        <f t="shared" ref="B125:M125" si="59">B124/$N$124</f>
        <v>0</v>
      </c>
      <c r="C125" s="34">
        <f t="shared" si="59"/>
        <v>0</v>
      </c>
      <c r="D125" s="34">
        <f t="shared" si="59"/>
        <v>4.8143053645116916E-2</v>
      </c>
      <c r="E125" s="34">
        <f t="shared" si="59"/>
        <v>0.11829436038514443</v>
      </c>
      <c r="F125" s="34">
        <f t="shared" si="59"/>
        <v>0.10041265474552957</v>
      </c>
      <c r="G125" s="34">
        <f t="shared" si="59"/>
        <v>0.12379642365887207</v>
      </c>
      <c r="H125" s="34">
        <f t="shared" si="59"/>
        <v>0.1499312242090784</v>
      </c>
      <c r="I125" s="34">
        <f t="shared" si="59"/>
        <v>0.14305364511691884</v>
      </c>
      <c r="J125" s="33">
        <f t="shared" si="59"/>
        <v>0.15130674002751032</v>
      </c>
      <c r="K125" s="34">
        <f t="shared" si="59"/>
        <v>0.16506189821182943</v>
      </c>
      <c r="L125" s="33">
        <f t="shared" si="59"/>
        <v>0</v>
      </c>
      <c r="M125" s="36">
        <f t="shared" si="59"/>
        <v>0</v>
      </c>
      <c r="N125" s="46">
        <f>SUM(Tableau11[[#This Row],[Janvier]:[Décembre]])</f>
        <v>1</v>
      </c>
      <c r="O125" s="66">
        <f>ROUNDUP(Tableau11[[#This Row],[Total général]]/7,0)</f>
        <v>1</v>
      </c>
      <c r="P125" s="68">
        <f>Tableau11[[#This Row],[Total général]]/(30*7)</f>
        <v>4.7619047619047623E-3</v>
      </c>
    </row>
    <row r="126" spans="1:16" ht="17.25" thickTop="1" thickBot="1" x14ac:dyDescent="0.3">
      <c r="A126" s="45">
        <v>1428</v>
      </c>
      <c r="B126" s="58">
        <f>IFERROR(VLOOKUP(Tableau11[[#This Row],[Article]],'TCD journal 2018'!$B$5:$O$9000,2,FALSE),0)</f>
        <v>0</v>
      </c>
      <c r="C126" s="59">
        <f>IFERROR(VLOOKUP(Tableau11[[#This Row],[Article]],'TCD journal 2018'!$B$5:$O$900,3,FALSE),0)</f>
        <v>0</v>
      </c>
      <c r="D126" s="60">
        <f>IFERROR(VLOOKUP(Tableau11[[#This Row],[Article]],'TCD journal 2018'!$B$5:$O$9000,4,FALSE),0)</f>
        <v>14</v>
      </c>
      <c r="E126" s="60">
        <f>IFERROR(VLOOKUP(Tableau11[[#This Row],[Article]],'TCD journal 2018'!$B$5:$O$9000,5,FALSE),0)</f>
        <v>69</v>
      </c>
      <c r="F126" s="60">
        <f>IFERROR(VLOOKUP(Tableau11[[#This Row],[Article]],'TCD journal 2018'!$B$5:$O$9000,6,FALSE),0)</f>
        <v>202</v>
      </c>
      <c r="G126" s="60">
        <f>IFERROR(VLOOKUP(Tableau11[[#This Row],[Article]],'TCD journal 2018'!$B$5:$O$9000,7,FALSE),0)</f>
        <v>31</v>
      </c>
      <c r="H126" s="60">
        <f>IFERROR(VLOOKUP(Tableau11[[#This Row],[Article]],'TCD journal 2018'!$B$5:$O$9000,8,FALSE),0)</f>
        <v>82</v>
      </c>
      <c r="I126" s="60">
        <f>IFERROR(VLOOKUP(Tableau11[[#This Row],[Article]],'TCD journal 2018'!$B$5:$O$9000,9,FALSE),0)</f>
        <v>92</v>
      </c>
      <c r="J126" s="60">
        <f>IFERROR(VLOOKUP(Tableau11[[#This Row],[Article]],'TCD journal 2018'!$B$5:$O$9000,10,FALSE),0)</f>
        <v>114</v>
      </c>
      <c r="K126" s="61">
        <f>IFERROR(VLOOKUP(Tableau11[[#This Row],[Article]],'TCD journal 2018'!$B$5:$O$900,11,FALSE),0)</f>
        <v>44</v>
      </c>
      <c r="L126" s="60">
        <f>IFERROR(VLOOKUP(Tableau11[[#This Row],[Article]],'TCD journal 2018'!$B$5:$O$9000,12,FALSE),0)</f>
        <v>0</v>
      </c>
      <c r="M126" s="62">
        <f>IFERROR(VLOOKUP(Tableau11[[#This Row],[Article]],'TCD journal 2018'!$B$5:$O$9000,13,FALSE),0)</f>
        <v>0</v>
      </c>
      <c r="N126" s="154">
        <f>IFERROR(VLOOKUP(Tableau11[[#This Row],[Article]],'TCD journal 2018'!$B$5:$O$9000,14,FALSE),0)</f>
        <v>648</v>
      </c>
      <c r="O126" s="73">
        <f>Tableau11[[#This Row],[Total général]]/8</f>
        <v>81</v>
      </c>
      <c r="P126" s="74">
        <f>ROUNDUP(Tableau11[[#This Row],[Conso mensuel]]/30,0)</f>
        <v>3</v>
      </c>
    </row>
    <row r="127" spans="1:16" ht="16.5" thickTop="1" thickBot="1" x14ac:dyDescent="0.3">
      <c r="A127" s="30">
        <v>1428</v>
      </c>
      <c r="B127" s="33">
        <f t="shared" ref="B127:M127" si="60">B126/$N$126</f>
        <v>0</v>
      </c>
      <c r="C127" s="33">
        <f t="shared" si="60"/>
        <v>0</v>
      </c>
      <c r="D127" s="33">
        <f t="shared" si="60"/>
        <v>2.1604938271604937E-2</v>
      </c>
      <c r="E127" s="33">
        <f t="shared" si="60"/>
        <v>0.10648148148148148</v>
      </c>
      <c r="F127" s="33">
        <f t="shared" si="60"/>
        <v>0.31172839506172839</v>
      </c>
      <c r="G127" s="33">
        <f t="shared" si="60"/>
        <v>4.7839506172839504E-2</v>
      </c>
      <c r="H127" s="33">
        <f t="shared" si="60"/>
        <v>0.12654320987654322</v>
      </c>
      <c r="I127" s="33">
        <f t="shared" si="60"/>
        <v>0.1419753086419753</v>
      </c>
      <c r="J127" s="33">
        <f t="shared" si="60"/>
        <v>0.17592592592592593</v>
      </c>
      <c r="K127" s="33">
        <f t="shared" si="60"/>
        <v>6.7901234567901231E-2</v>
      </c>
      <c r="L127" s="33">
        <f t="shared" si="60"/>
        <v>0</v>
      </c>
      <c r="M127" s="35">
        <f t="shared" si="60"/>
        <v>0</v>
      </c>
      <c r="N127" s="46">
        <f>SUM(Tableau11[[#This Row],[Janvier]:[Décembre]])</f>
        <v>1</v>
      </c>
      <c r="O127" s="66">
        <f>ROUNDUP(Tableau11[[#This Row],[Total général]]/7,0)</f>
        <v>1</v>
      </c>
      <c r="P127" s="68">
        <f>Tableau11[[#This Row],[Total général]]/(30*7)</f>
        <v>4.7619047619047623E-3</v>
      </c>
    </row>
    <row r="128" spans="1:16" ht="17.25" thickTop="1" thickBot="1" x14ac:dyDescent="0.3">
      <c r="A128" s="45">
        <v>1308</v>
      </c>
      <c r="B128" s="58">
        <f>IFERROR(VLOOKUP(Tableau11[[#This Row],[Article]],'TCD journal 2018'!$B$5:$O$9000,2,FALSE),0)</f>
        <v>0</v>
      </c>
      <c r="C128" s="59">
        <f>IFERROR(VLOOKUP(Tableau11[[#This Row],[Article]],'TCD journal 2018'!$B$5:$O$900,3,FALSE),0)</f>
        <v>0</v>
      </c>
      <c r="D128" s="60">
        <f>IFERROR(VLOOKUP(Tableau11[[#This Row],[Article]],'TCD journal 2018'!$B$5:$O$9000,4,FALSE),0)</f>
        <v>0</v>
      </c>
      <c r="E128" s="60">
        <f>IFERROR(VLOOKUP(Tableau11[[#This Row],[Article]],'TCD journal 2018'!$B$5:$O$9000,5,FALSE),0)</f>
        <v>100</v>
      </c>
      <c r="F128" s="60">
        <f>IFERROR(VLOOKUP(Tableau11[[#This Row],[Article]],'TCD journal 2018'!$B$5:$O$9000,6,FALSE),0)</f>
        <v>200</v>
      </c>
      <c r="G128" s="60">
        <f>IFERROR(VLOOKUP(Tableau11[[#This Row],[Article]],'TCD journal 2018'!$B$5:$O$9000,7,FALSE),0)</f>
        <v>0</v>
      </c>
      <c r="H128" s="60">
        <f>IFERROR(VLOOKUP(Tableau11[[#This Row],[Article]],'TCD journal 2018'!$B$5:$O$9000,8,FALSE),0)</f>
        <v>300</v>
      </c>
      <c r="I128" s="60">
        <f>IFERROR(VLOOKUP(Tableau11[[#This Row],[Article]],'TCD journal 2018'!$B$5:$O$9000,9,FALSE),0)</f>
        <v>0</v>
      </c>
      <c r="J128" s="60">
        <f>IFERROR(VLOOKUP(Tableau11[[#This Row],[Article]],'TCD journal 2018'!$B$5:$O$9000,10,FALSE),0)</f>
        <v>0</v>
      </c>
      <c r="K128" s="61">
        <f>IFERROR(VLOOKUP(Tableau11[[#This Row],[Article]],'TCD journal 2018'!$B$5:$O$900,11,FALSE),0)</f>
        <v>200</v>
      </c>
      <c r="L128" s="60">
        <f>IFERROR(VLOOKUP(Tableau11[[#This Row],[Article]],'TCD journal 2018'!$B$5:$O$9000,12,FALSE),0)</f>
        <v>0</v>
      </c>
      <c r="M128" s="62">
        <f>IFERROR(VLOOKUP(Tableau11[[#This Row],[Article]],'TCD journal 2018'!$B$5:$O$9000,13,FALSE),0)</f>
        <v>0</v>
      </c>
      <c r="N128" s="154">
        <f>IFERROR(VLOOKUP(Tableau11[[#This Row],[Article]],'TCD journal 2018'!$B$5:$O$9000,14,FALSE),0)</f>
        <v>800</v>
      </c>
      <c r="O128" s="73">
        <f>Tableau11[[#This Row],[Total général]]/8</f>
        <v>100</v>
      </c>
      <c r="P128" s="74">
        <f>ROUNDUP(Tableau11[[#This Row],[Conso mensuel]]/30,0)</f>
        <v>4</v>
      </c>
    </row>
    <row r="129" spans="1:16" ht="16.5" thickTop="1" thickBot="1" x14ac:dyDescent="0.3">
      <c r="A129" s="31">
        <v>1308</v>
      </c>
      <c r="B129" s="34">
        <f t="shared" ref="B129:M129" si="61">B128/$N$128</f>
        <v>0</v>
      </c>
      <c r="C129" s="34">
        <f t="shared" si="61"/>
        <v>0</v>
      </c>
      <c r="D129" s="34">
        <f t="shared" si="61"/>
        <v>0</v>
      </c>
      <c r="E129" s="34">
        <f t="shared" si="61"/>
        <v>0.125</v>
      </c>
      <c r="F129" s="34">
        <f t="shared" si="61"/>
        <v>0.25</v>
      </c>
      <c r="G129" s="34">
        <f t="shared" si="61"/>
        <v>0</v>
      </c>
      <c r="H129" s="34">
        <f t="shared" si="61"/>
        <v>0.375</v>
      </c>
      <c r="I129" s="34">
        <f t="shared" si="61"/>
        <v>0</v>
      </c>
      <c r="J129" s="33">
        <f t="shared" si="61"/>
        <v>0</v>
      </c>
      <c r="K129" s="34">
        <f t="shared" si="61"/>
        <v>0.25</v>
      </c>
      <c r="L129" s="33">
        <f t="shared" si="61"/>
        <v>0</v>
      </c>
      <c r="M129" s="36">
        <f t="shared" si="61"/>
        <v>0</v>
      </c>
      <c r="N129" s="46">
        <f>SUM(Tableau11[[#This Row],[Janvier]:[Décembre]])</f>
        <v>1</v>
      </c>
      <c r="O129" s="66">
        <f>ROUNDUP(Tableau11[[#This Row],[Total général]]/7,0)</f>
        <v>1</v>
      </c>
      <c r="P129" s="68">
        <f>Tableau11[[#This Row],[Total général]]/(30*7)</f>
        <v>4.7619047619047623E-3</v>
      </c>
    </row>
    <row r="130" spans="1:16" ht="17.25" thickTop="1" thickBot="1" x14ac:dyDescent="0.3">
      <c r="A130" s="45">
        <v>744</v>
      </c>
      <c r="B130" s="58">
        <f>IFERROR(VLOOKUP(Tableau11[[#This Row],[Article]],'TCD journal 2018'!$B$5:$O$9000,2,FALSE),0)</f>
        <v>0</v>
      </c>
      <c r="C130" s="59">
        <f>IFERROR(VLOOKUP(Tableau11[[#This Row],[Article]],'TCD journal 2018'!$B$5:$O$900,3,FALSE),0)</f>
        <v>0</v>
      </c>
      <c r="D130" s="60">
        <f>IFERROR(VLOOKUP(Tableau11[[#This Row],[Article]],'TCD journal 2018'!$B$5:$O$9000,4,FALSE),0)</f>
        <v>0</v>
      </c>
      <c r="E130" s="60">
        <f>IFERROR(VLOOKUP(Tableau11[[#This Row],[Article]],'TCD journal 2018'!$B$5:$O$9000,5,FALSE),0)</f>
        <v>0</v>
      </c>
      <c r="F130" s="60">
        <f>IFERROR(VLOOKUP(Tableau11[[#This Row],[Article]],'TCD journal 2018'!$B$5:$O$9000,6,FALSE),0)</f>
        <v>0</v>
      </c>
      <c r="G130" s="60">
        <f>IFERROR(VLOOKUP(Tableau11[[#This Row],[Article]],'TCD journal 2018'!$B$5:$O$9000,7,FALSE),0)</f>
        <v>0</v>
      </c>
      <c r="H130" s="60">
        <f>IFERROR(VLOOKUP(Tableau11[[#This Row],[Article]],'TCD journal 2018'!$B$5:$O$9000,8,FALSE),0)</f>
        <v>0</v>
      </c>
      <c r="I130" s="60">
        <f>IFERROR(VLOOKUP(Tableau11[[#This Row],[Article]],'TCD journal 2018'!$B$5:$O$9000,9,FALSE),0)</f>
        <v>600</v>
      </c>
      <c r="J130" s="60">
        <f>IFERROR(VLOOKUP(Tableau11[[#This Row],[Article]],'TCD journal 2018'!$B$5:$O$9000,10,FALSE),0)</f>
        <v>0</v>
      </c>
      <c r="K130" s="61">
        <f>IFERROR(VLOOKUP(Tableau11[[#This Row],[Article]],'TCD journal 2018'!$B$5:$O$900,11,FALSE),0)</f>
        <v>0</v>
      </c>
      <c r="L130" s="60">
        <f>IFERROR(VLOOKUP(Tableau11[[#This Row],[Article]],'TCD journal 2018'!$B$5:$O$9000,12,FALSE),0)</f>
        <v>0</v>
      </c>
      <c r="M130" s="62">
        <f>IFERROR(VLOOKUP(Tableau11[[#This Row],[Article]],'TCD journal 2018'!$B$5:$O$9000,13,FALSE),0)</f>
        <v>0</v>
      </c>
      <c r="N130" s="154">
        <f>IFERROR(VLOOKUP(Tableau11[[#This Row],[Article]],'TCD journal 2018'!$B$5:$O$9000,14,FALSE),0)</f>
        <v>600</v>
      </c>
      <c r="O130" s="73">
        <f>Tableau11[[#This Row],[Total général]]/8</f>
        <v>75</v>
      </c>
      <c r="P130" s="74">
        <f>ROUNDUP(Tableau11[[#This Row],[Conso mensuel]]/30,0)</f>
        <v>3</v>
      </c>
    </row>
    <row r="131" spans="1:16" ht="16.5" thickTop="1" thickBot="1" x14ac:dyDescent="0.3">
      <c r="A131" s="31">
        <v>744</v>
      </c>
      <c r="B131" s="34">
        <f t="shared" ref="B131:M131" si="62">B130/$N$130</f>
        <v>0</v>
      </c>
      <c r="C131" s="34">
        <f t="shared" si="62"/>
        <v>0</v>
      </c>
      <c r="D131" s="34">
        <f t="shared" si="62"/>
        <v>0</v>
      </c>
      <c r="E131" s="34">
        <f t="shared" si="62"/>
        <v>0</v>
      </c>
      <c r="F131" s="34">
        <f t="shared" si="62"/>
        <v>0</v>
      </c>
      <c r="G131" s="34">
        <f t="shared" si="62"/>
        <v>0</v>
      </c>
      <c r="H131" s="34">
        <f t="shared" si="62"/>
        <v>0</v>
      </c>
      <c r="I131" s="34">
        <f t="shared" si="62"/>
        <v>1</v>
      </c>
      <c r="J131" s="33">
        <f t="shared" si="62"/>
        <v>0</v>
      </c>
      <c r="K131" s="34">
        <f t="shared" si="62"/>
        <v>0</v>
      </c>
      <c r="L131" s="33">
        <f t="shared" si="62"/>
        <v>0</v>
      </c>
      <c r="M131" s="36">
        <f t="shared" si="62"/>
        <v>0</v>
      </c>
      <c r="N131" s="46">
        <f>SUM(Tableau11[[#This Row],[Janvier]:[Décembre]])</f>
        <v>1</v>
      </c>
      <c r="O131" s="66">
        <f>ROUNDUP(Tableau11[[#This Row],[Total général]]/7,0)</f>
        <v>1</v>
      </c>
      <c r="P131" s="68">
        <f>Tableau11[[#This Row],[Total général]]/(30*7)</f>
        <v>4.7619047619047623E-3</v>
      </c>
    </row>
    <row r="132" spans="1:16" ht="17.25" thickTop="1" thickBot="1" x14ac:dyDescent="0.3">
      <c r="A132" s="45">
        <v>5679</v>
      </c>
      <c r="B132" s="58">
        <f>IFERROR(VLOOKUP(Tableau11[[#This Row],[Article]],'TCD journal 2018'!$B$5:$O$9000,2,FALSE),0)</f>
        <v>0</v>
      </c>
      <c r="C132" s="59">
        <f>IFERROR(VLOOKUP(Tableau11[[#This Row],[Article]],'TCD journal 2018'!$B$5:$O$900,3,FALSE),0)</f>
        <v>0</v>
      </c>
      <c r="D132" s="60">
        <f>IFERROR(VLOOKUP(Tableau11[[#This Row],[Article]],'TCD journal 2018'!$B$5:$O$9000,4,FALSE),0)</f>
        <v>0</v>
      </c>
      <c r="E132" s="60">
        <f>IFERROR(VLOOKUP(Tableau11[[#This Row],[Article]],'TCD journal 2018'!$B$5:$O$9000,5,FALSE),0)</f>
        <v>220</v>
      </c>
      <c r="F132" s="60">
        <f>IFERROR(VLOOKUP(Tableau11[[#This Row],[Article]],'TCD journal 2018'!$B$5:$O$9000,6,FALSE),0)</f>
        <v>90</v>
      </c>
      <c r="G132" s="60">
        <f>IFERROR(VLOOKUP(Tableau11[[#This Row],[Article]],'TCD journal 2018'!$B$5:$O$9000,7,FALSE),0)</f>
        <v>80</v>
      </c>
      <c r="H132" s="60">
        <f>IFERROR(VLOOKUP(Tableau11[[#This Row],[Article]],'TCD journal 2018'!$B$5:$O$9000,8,FALSE),0)</f>
        <v>60</v>
      </c>
      <c r="I132" s="60">
        <f>IFERROR(VLOOKUP(Tableau11[[#This Row],[Article]],'TCD journal 2018'!$B$5:$O$9000,9,FALSE),0)</f>
        <v>70</v>
      </c>
      <c r="J132" s="60">
        <f>IFERROR(VLOOKUP(Tableau11[[#This Row],[Article]],'TCD journal 2018'!$B$5:$O$9000,10,FALSE),0)</f>
        <v>30</v>
      </c>
      <c r="K132" s="61">
        <f>IFERROR(VLOOKUP(Tableau11[[#This Row],[Article]],'TCD journal 2018'!$B$5:$O$900,11,FALSE),0)</f>
        <v>170</v>
      </c>
      <c r="L132" s="60">
        <f>IFERROR(VLOOKUP(Tableau11[[#This Row],[Article]],'TCD journal 2018'!$B$5:$O$9000,12,FALSE),0)</f>
        <v>0</v>
      </c>
      <c r="M132" s="62">
        <f>IFERROR(VLOOKUP(Tableau11[[#This Row],[Article]],'TCD journal 2018'!$B$5:$O$9000,13,FALSE),0)</f>
        <v>0</v>
      </c>
      <c r="N132" s="154">
        <f>IFERROR(VLOOKUP(Tableau11[[#This Row],[Article]],'TCD journal 2018'!$B$5:$O$9000,14,FALSE),0)</f>
        <v>720</v>
      </c>
      <c r="O132" s="73">
        <f>Tableau11[[#This Row],[Total général]]/8</f>
        <v>90</v>
      </c>
      <c r="P132" s="74">
        <f>ROUNDUP(Tableau11[[#This Row],[Conso mensuel]]/30,0)</f>
        <v>3</v>
      </c>
    </row>
    <row r="133" spans="1:16" ht="16.5" thickTop="1" thickBot="1" x14ac:dyDescent="0.3">
      <c r="A133" s="31">
        <v>5679</v>
      </c>
      <c r="B133" s="34">
        <f t="shared" ref="B133:M133" si="63">B132/$N$132</f>
        <v>0</v>
      </c>
      <c r="C133" s="34">
        <f t="shared" si="63"/>
        <v>0</v>
      </c>
      <c r="D133" s="34">
        <f t="shared" si="63"/>
        <v>0</v>
      </c>
      <c r="E133" s="34">
        <f t="shared" si="63"/>
        <v>0.30555555555555558</v>
      </c>
      <c r="F133" s="34">
        <f t="shared" si="63"/>
        <v>0.125</v>
      </c>
      <c r="G133" s="34">
        <f t="shared" si="63"/>
        <v>0.1111111111111111</v>
      </c>
      <c r="H133" s="34">
        <f t="shared" si="63"/>
        <v>8.3333333333333329E-2</v>
      </c>
      <c r="I133" s="34">
        <f t="shared" si="63"/>
        <v>9.7222222222222224E-2</v>
      </c>
      <c r="J133" s="33">
        <f t="shared" si="63"/>
        <v>4.1666666666666664E-2</v>
      </c>
      <c r="K133" s="34">
        <f t="shared" si="63"/>
        <v>0.2361111111111111</v>
      </c>
      <c r="L133" s="33">
        <f t="shared" si="63"/>
        <v>0</v>
      </c>
      <c r="M133" s="36">
        <f t="shared" si="63"/>
        <v>0</v>
      </c>
      <c r="N133" s="46">
        <f>SUM(Tableau11[[#This Row],[Janvier]:[Décembre]])</f>
        <v>1</v>
      </c>
      <c r="O133" s="66">
        <f>ROUNDUP(Tableau11[[#This Row],[Total général]]/7,0)</f>
        <v>1</v>
      </c>
      <c r="P133" s="68">
        <f>Tableau11[[#This Row],[Total général]]/(30*7)</f>
        <v>4.7619047619047623E-3</v>
      </c>
    </row>
    <row r="134" spans="1:16" ht="17.25" thickTop="1" thickBot="1" x14ac:dyDescent="0.3">
      <c r="A134" s="45">
        <v>366</v>
      </c>
      <c r="B134" s="58">
        <f>IFERROR(VLOOKUP(Tableau11[[#This Row],[Article]],'TCD journal 2018'!$B$5:$O$9000,2,FALSE),0)</f>
        <v>0</v>
      </c>
      <c r="C134" s="59">
        <f>IFERROR(VLOOKUP(Tableau11[[#This Row],[Article]],'TCD journal 2018'!$B$5:$O$900,3,FALSE),0)</f>
        <v>0</v>
      </c>
      <c r="D134" s="60">
        <f>IFERROR(VLOOKUP(Tableau11[[#This Row],[Article]],'TCD journal 2018'!$B$5:$O$9000,4,FALSE),0)</f>
        <v>0</v>
      </c>
      <c r="E134" s="60">
        <f>IFERROR(VLOOKUP(Tableau11[[#This Row],[Article]],'TCD journal 2018'!$B$5:$O$9000,5,FALSE),0)</f>
        <v>0</v>
      </c>
      <c r="F134" s="60">
        <f>IFERROR(VLOOKUP(Tableau11[[#This Row],[Article]],'TCD journal 2018'!$B$5:$O$9000,6,FALSE),0)</f>
        <v>0</v>
      </c>
      <c r="G134" s="60">
        <f>IFERROR(VLOOKUP(Tableau11[[#This Row],[Article]],'TCD journal 2018'!$B$5:$O$9000,7,FALSE),0)</f>
        <v>0</v>
      </c>
      <c r="H134" s="60">
        <f>IFERROR(VLOOKUP(Tableau11[[#This Row],[Article]],'TCD journal 2018'!$B$5:$O$9000,8,FALSE),0)</f>
        <v>60</v>
      </c>
      <c r="I134" s="60">
        <f>IFERROR(VLOOKUP(Tableau11[[#This Row],[Article]],'TCD journal 2018'!$B$5:$O$9000,9,FALSE),0)</f>
        <v>410</v>
      </c>
      <c r="J134" s="60">
        <f>IFERROR(VLOOKUP(Tableau11[[#This Row],[Article]],'TCD journal 2018'!$B$5:$O$9000,10,FALSE),0)</f>
        <v>70</v>
      </c>
      <c r="K134" s="61">
        <f>IFERROR(VLOOKUP(Tableau11[[#This Row],[Article]],'TCD journal 2018'!$B$5:$O$900,11,FALSE),0)</f>
        <v>110</v>
      </c>
      <c r="L134" s="60">
        <f>IFERROR(VLOOKUP(Tableau11[[#This Row],[Article]],'TCD journal 2018'!$B$5:$O$9000,12,FALSE),0)</f>
        <v>0</v>
      </c>
      <c r="M134" s="62">
        <f>IFERROR(VLOOKUP(Tableau11[[#This Row],[Article]],'TCD journal 2018'!$B$5:$O$9000,13,FALSE),0)</f>
        <v>0</v>
      </c>
      <c r="N134" s="154">
        <f>IFERROR(VLOOKUP(Tableau11[[#This Row],[Article]],'TCD journal 2018'!$B$5:$O$9000,14,FALSE),0)</f>
        <v>650</v>
      </c>
      <c r="O134" s="73">
        <f>Tableau11[[#This Row],[Total général]]/8</f>
        <v>81.25</v>
      </c>
      <c r="P134" s="74">
        <f>ROUNDUP(Tableau11[[#This Row],[Conso mensuel]]/30,0)</f>
        <v>3</v>
      </c>
    </row>
    <row r="135" spans="1:16" ht="16.5" thickTop="1" thickBot="1" x14ac:dyDescent="0.3">
      <c r="A135" s="31">
        <v>366</v>
      </c>
      <c r="B135" s="34">
        <f t="shared" ref="B135:M135" si="64">B134/$N$134</f>
        <v>0</v>
      </c>
      <c r="C135" s="34">
        <f t="shared" si="64"/>
        <v>0</v>
      </c>
      <c r="D135" s="34">
        <f t="shared" si="64"/>
        <v>0</v>
      </c>
      <c r="E135" s="34">
        <f t="shared" si="64"/>
        <v>0</v>
      </c>
      <c r="F135" s="34">
        <f t="shared" si="64"/>
        <v>0</v>
      </c>
      <c r="G135" s="34">
        <f t="shared" si="64"/>
        <v>0</v>
      </c>
      <c r="H135" s="34">
        <f t="shared" si="64"/>
        <v>9.2307692307692313E-2</v>
      </c>
      <c r="I135" s="34">
        <f t="shared" si="64"/>
        <v>0.63076923076923075</v>
      </c>
      <c r="J135" s="33">
        <f t="shared" si="64"/>
        <v>0.1076923076923077</v>
      </c>
      <c r="K135" s="34">
        <f t="shared" si="64"/>
        <v>0.16923076923076924</v>
      </c>
      <c r="L135" s="33">
        <f t="shared" si="64"/>
        <v>0</v>
      </c>
      <c r="M135" s="36">
        <f t="shared" si="64"/>
        <v>0</v>
      </c>
      <c r="N135" s="46">
        <f>SUM(Tableau11[[#This Row],[Janvier]:[Décembre]])</f>
        <v>1</v>
      </c>
      <c r="O135" s="66">
        <f>ROUNDUP(Tableau11[[#This Row],[Total général]]/7,0)</f>
        <v>1</v>
      </c>
      <c r="P135" s="68">
        <f>Tableau11[[#This Row],[Total général]]/(30*7)</f>
        <v>4.7619047619047623E-3</v>
      </c>
    </row>
    <row r="136" spans="1:16" ht="17.25" thickTop="1" thickBot="1" x14ac:dyDescent="0.3">
      <c r="A136" s="45">
        <v>2267</v>
      </c>
      <c r="B136" s="58">
        <f>IFERROR(VLOOKUP(Tableau11[[#This Row],[Article]],'TCD journal 2018'!$B$5:$O$9000,2,FALSE),0)</f>
        <v>0</v>
      </c>
      <c r="C136" s="59">
        <f>IFERROR(VLOOKUP(Tableau11[[#This Row],[Article]],'TCD journal 2018'!$B$5:$O$900,3,FALSE),0)</f>
        <v>0</v>
      </c>
      <c r="D136" s="60">
        <f>IFERROR(VLOOKUP(Tableau11[[#This Row],[Article]],'TCD journal 2018'!$B$5:$O$9000,4,FALSE),0)</f>
        <v>0</v>
      </c>
      <c r="E136" s="60">
        <f>IFERROR(VLOOKUP(Tableau11[[#This Row],[Article]],'TCD journal 2018'!$B$5:$O$9000,5,FALSE),0)</f>
        <v>0</v>
      </c>
      <c r="F136" s="60">
        <f>IFERROR(VLOOKUP(Tableau11[[#This Row],[Article]],'TCD journal 2018'!$B$5:$O$9000,6,FALSE),0)</f>
        <v>0</v>
      </c>
      <c r="G136" s="60">
        <f>IFERROR(VLOOKUP(Tableau11[[#This Row],[Article]],'TCD journal 2018'!$B$5:$O$9000,7,FALSE),0)</f>
        <v>0</v>
      </c>
      <c r="H136" s="60">
        <f>IFERROR(VLOOKUP(Tableau11[[#This Row],[Article]],'TCD journal 2018'!$B$5:$O$9000,8,FALSE),0)</f>
        <v>0</v>
      </c>
      <c r="I136" s="60">
        <f>IFERROR(VLOOKUP(Tableau11[[#This Row],[Article]],'TCD journal 2018'!$B$5:$O$9000,9,FALSE),0)</f>
        <v>500</v>
      </c>
      <c r="J136" s="60">
        <f>IFERROR(VLOOKUP(Tableau11[[#This Row],[Article]],'TCD journal 2018'!$B$5:$O$9000,10,FALSE),0)</f>
        <v>0</v>
      </c>
      <c r="K136" s="61">
        <f>IFERROR(VLOOKUP(Tableau11[[#This Row],[Article]],'TCD journal 2018'!$B$5:$O$900,11,FALSE),0)</f>
        <v>0</v>
      </c>
      <c r="L136" s="60">
        <f>IFERROR(VLOOKUP(Tableau11[[#This Row],[Article]],'TCD journal 2018'!$B$5:$O$9000,12,FALSE),0)</f>
        <v>0</v>
      </c>
      <c r="M136" s="62">
        <f>IFERROR(VLOOKUP(Tableau11[[#This Row],[Article]],'TCD journal 2018'!$B$5:$O$9000,13,FALSE),0)</f>
        <v>0</v>
      </c>
      <c r="N136" s="154">
        <f>IFERROR(VLOOKUP(Tableau11[[#This Row],[Article]],'TCD journal 2018'!$B$5:$O$9000,14,FALSE),0)</f>
        <v>500</v>
      </c>
      <c r="O136" s="73">
        <f>Tableau11[[#This Row],[Total général]]/8</f>
        <v>62.5</v>
      </c>
      <c r="P136" s="74">
        <f>ROUNDUP(Tableau11[[#This Row],[Conso mensuel]]/30,0)</f>
        <v>3</v>
      </c>
    </row>
    <row r="137" spans="1:16" ht="16.5" thickTop="1" thickBot="1" x14ac:dyDescent="0.3">
      <c r="A137" s="31">
        <v>2267</v>
      </c>
      <c r="B137" s="34">
        <f t="shared" ref="B137:M137" si="65">B136/$N$136</f>
        <v>0</v>
      </c>
      <c r="C137" s="34">
        <f t="shared" si="65"/>
        <v>0</v>
      </c>
      <c r="D137" s="34">
        <f t="shared" si="65"/>
        <v>0</v>
      </c>
      <c r="E137" s="34">
        <f t="shared" si="65"/>
        <v>0</v>
      </c>
      <c r="F137" s="34">
        <f t="shared" si="65"/>
        <v>0</v>
      </c>
      <c r="G137" s="34">
        <f t="shared" si="65"/>
        <v>0</v>
      </c>
      <c r="H137" s="34">
        <f t="shared" si="65"/>
        <v>0</v>
      </c>
      <c r="I137" s="34">
        <f t="shared" si="65"/>
        <v>1</v>
      </c>
      <c r="J137" s="33">
        <f t="shared" si="65"/>
        <v>0</v>
      </c>
      <c r="K137" s="34">
        <f t="shared" si="65"/>
        <v>0</v>
      </c>
      <c r="L137" s="33">
        <f t="shared" si="65"/>
        <v>0</v>
      </c>
      <c r="M137" s="36">
        <f t="shared" si="65"/>
        <v>0</v>
      </c>
      <c r="N137" s="46">
        <f>SUM(Tableau11[[#This Row],[Janvier]:[Décembre]])</f>
        <v>1</v>
      </c>
      <c r="O137" s="66">
        <f>ROUNDUP(Tableau11[[#This Row],[Total général]]/7,0)</f>
        <v>1</v>
      </c>
      <c r="P137" s="68">
        <f>Tableau11[[#This Row],[Total général]]/(30*7)</f>
        <v>4.7619047619047623E-3</v>
      </c>
    </row>
    <row r="138" spans="1:16" ht="17.25" thickTop="1" thickBot="1" x14ac:dyDescent="0.3">
      <c r="A138" s="45">
        <v>1586</v>
      </c>
      <c r="B138" s="58">
        <f>IFERROR(VLOOKUP(Tableau11[[#This Row],[Article]],'TCD journal 2018'!$B$5:$O$9000,2,FALSE),0)</f>
        <v>0</v>
      </c>
      <c r="C138" s="59">
        <f>IFERROR(VLOOKUP(Tableau11[[#This Row],[Article]],'TCD journal 2018'!$B$5:$O$900,3,FALSE),0)</f>
        <v>0</v>
      </c>
      <c r="D138" s="60">
        <f>IFERROR(VLOOKUP(Tableau11[[#This Row],[Article]],'TCD journal 2018'!$B$5:$O$9000,4,FALSE),0)</f>
        <v>0</v>
      </c>
      <c r="E138" s="60">
        <f>IFERROR(VLOOKUP(Tableau11[[#This Row],[Article]],'TCD journal 2018'!$B$5:$O$9000,5,FALSE),0)</f>
        <v>0</v>
      </c>
      <c r="F138" s="60">
        <f>IFERROR(VLOOKUP(Tableau11[[#This Row],[Article]],'TCD journal 2018'!$B$5:$O$9000,6,FALSE),0)</f>
        <v>200</v>
      </c>
      <c r="G138" s="60">
        <f>IFERROR(VLOOKUP(Tableau11[[#This Row],[Article]],'TCD journal 2018'!$B$5:$O$9000,7,FALSE),0)</f>
        <v>0</v>
      </c>
      <c r="H138" s="60">
        <f>IFERROR(VLOOKUP(Tableau11[[#This Row],[Article]],'TCD journal 2018'!$B$5:$O$9000,8,FALSE),0)</f>
        <v>300</v>
      </c>
      <c r="I138" s="60">
        <f>IFERROR(VLOOKUP(Tableau11[[#This Row],[Article]],'TCD journal 2018'!$B$5:$O$9000,9,FALSE),0)</f>
        <v>0</v>
      </c>
      <c r="J138" s="60">
        <f>IFERROR(VLOOKUP(Tableau11[[#This Row],[Article]],'TCD journal 2018'!$B$5:$O$9000,10,FALSE),0)</f>
        <v>0</v>
      </c>
      <c r="K138" s="61">
        <f>IFERROR(VLOOKUP(Tableau11[[#This Row],[Article]],'TCD journal 2018'!$B$5:$O$900,11,FALSE),0)</f>
        <v>200</v>
      </c>
      <c r="L138" s="60">
        <f>IFERROR(VLOOKUP(Tableau11[[#This Row],[Article]],'TCD journal 2018'!$B$5:$O$9000,12,FALSE),0)</f>
        <v>0</v>
      </c>
      <c r="M138" s="62">
        <f>IFERROR(VLOOKUP(Tableau11[[#This Row],[Article]],'TCD journal 2018'!$B$5:$O$9000,13,FALSE),0)</f>
        <v>0</v>
      </c>
      <c r="N138" s="154">
        <f>IFERROR(VLOOKUP(Tableau11[[#This Row],[Article]],'TCD journal 2018'!$B$5:$O$9000,14,FALSE),0)</f>
        <v>700</v>
      </c>
      <c r="O138" s="73">
        <f>Tableau11[[#This Row],[Total général]]/8</f>
        <v>87.5</v>
      </c>
      <c r="P138" s="74">
        <f>ROUNDUP(Tableau11[[#This Row],[Conso mensuel]]/30,0)</f>
        <v>3</v>
      </c>
    </row>
    <row r="139" spans="1:16" ht="16.5" thickTop="1" thickBot="1" x14ac:dyDescent="0.3">
      <c r="A139" s="31">
        <v>1586</v>
      </c>
      <c r="B139" s="34">
        <f t="shared" ref="B139:M139" si="66">B138/$N$138</f>
        <v>0</v>
      </c>
      <c r="C139" s="34">
        <f t="shared" si="66"/>
        <v>0</v>
      </c>
      <c r="D139" s="34">
        <f t="shared" si="66"/>
        <v>0</v>
      </c>
      <c r="E139" s="34">
        <f t="shared" si="66"/>
        <v>0</v>
      </c>
      <c r="F139" s="34">
        <f t="shared" si="66"/>
        <v>0.2857142857142857</v>
      </c>
      <c r="G139" s="34">
        <f t="shared" si="66"/>
        <v>0</v>
      </c>
      <c r="H139" s="34">
        <f t="shared" si="66"/>
        <v>0.42857142857142855</v>
      </c>
      <c r="I139" s="34">
        <f t="shared" si="66"/>
        <v>0</v>
      </c>
      <c r="J139" s="33">
        <f t="shared" si="66"/>
        <v>0</v>
      </c>
      <c r="K139" s="34">
        <f t="shared" si="66"/>
        <v>0.2857142857142857</v>
      </c>
      <c r="L139" s="33">
        <f t="shared" si="66"/>
        <v>0</v>
      </c>
      <c r="M139" s="36">
        <f t="shared" si="66"/>
        <v>0</v>
      </c>
      <c r="N139" s="46">
        <f>SUM(Tableau11[[#This Row],[Janvier]:[Décembre]])</f>
        <v>0.99999999999999989</v>
      </c>
      <c r="O139" s="66">
        <f>ROUNDUP(Tableau11[[#This Row],[Total général]]/7,0)</f>
        <v>1</v>
      </c>
      <c r="P139" s="68">
        <f>Tableau11[[#This Row],[Total général]]/(30*7)</f>
        <v>4.7619047619047615E-3</v>
      </c>
    </row>
    <row r="140" spans="1:16" ht="17.25" thickTop="1" thickBot="1" x14ac:dyDescent="0.3">
      <c r="A140" s="45">
        <v>4925</v>
      </c>
      <c r="B140" s="58">
        <f>IFERROR(VLOOKUP(Tableau11[[#This Row],[Article]],'TCD journal 2018'!$B$5:$O$9000,2,FALSE),0)</f>
        <v>0</v>
      </c>
      <c r="C140" s="59">
        <f>IFERROR(VLOOKUP(Tableau11[[#This Row],[Article]],'TCD journal 2018'!$B$5:$O$900,3,FALSE),0)</f>
        <v>0</v>
      </c>
      <c r="D140" s="60">
        <f>IFERROR(VLOOKUP(Tableau11[[#This Row],[Article]],'TCD journal 2018'!$B$5:$O$9000,4,FALSE),0)</f>
        <v>0</v>
      </c>
      <c r="E140" s="60">
        <f>IFERROR(VLOOKUP(Tableau11[[#This Row],[Article]],'TCD journal 2018'!$B$5:$O$9000,5,FALSE),0)</f>
        <v>118</v>
      </c>
      <c r="F140" s="60">
        <f>IFERROR(VLOOKUP(Tableau11[[#This Row],[Article]],'TCD journal 2018'!$B$5:$O$9000,6,FALSE),0)</f>
        <v>150</v>
      </c>
      <c r="G140" s="60">
        <f>IFERROR(VLOOKUP(Tableau11[[#This Row],[Article]],'TCD journal 2018'!$B$5:$O$9000,7,FALSE),0)</f>
        <v>50</v>
      </c>
      <c r="H140" s="60">
        <f>IFERROR(VLOOKUP(Tableau11[[#This Row],[Article]],'TCD journal 2018'!$B$5:$O$9000,8,FALSE),0)</f>
        <v>0</v>
      </c>
      <c r="I140" s="60">
        <f>IFERROR(VLOOKUP(Tableau11[[#This Row],[Article]],'TCD journal 2018'!$B$5:$O$9000,9,FALSE),0)</f>
        <v>0</v>
      </c>
      <c r="J140" s="60">
        <f>IFERROR(VLOOKUP(Tableau11[[#This Row],[Article]],'TCD journal 2018'!$B$5:$O$9000,10,FALSE),0)</f>
        <v>147</v>
      </c>
      <c r="K140" s="61">
        <f>IFERROR(VLOOKUP(Tableau11[[#This Row],[Article]],'TCD journal 2018'!$B$5:$O$900,11,FALSE),0)</f>
        <v>0</v>
      </c>
      <c r="L140" s="60">
        <f>IFERROR(VLOOKUP(Tableau11[[#This Row],[Article]],'TCD journal 2018'!$B$5:$O$9000,12,FALSE),0)</f>
        <v>0</v>
      </c>
      <c r="M140" s="62">
        <f>IFERROR(VLOOKUP(Tableau11[[#This Row],[Article]],'TCD journal 2018'!$B$5:$O$9000,13,FALSE),0)</f>
        <v>0</v>
      </c>
      <c r="N140" s="154">
        <f>IFERROR(VLOOKUP(Tableau11[[#This Row],[Article]],'TCD journal 2018'!$B$5:$O$9000,14,FALSE),0)</f>
        <v>465</v>
      </c>
      <c r="O140" s="73">
        <f>Tableau11[[#This Row],[Total général]]/8</f>
        <v>58.125</v>
      </c>
      <c r="P140" s="74">
        <f>ROUNDUP(Tableau11[[#This Row],[Conso mensuel]]/30,0)</f>
        <v>2</v>
      </c>
    </row>
    <row r="141" spans="1:16" ht="16.5" thickTop="1" thickBot="1" x14ac:dyDescent="0.3">
      <c r="A141" s="31">
        <v>4925</v>
      </c>
      <c r="B141" s="34">
        <f t="shared" ref="B141:M141" si="67">B140/$N$140</f>
        <v>0</v>
      </c>
      <c r="C141" s="34">
        <f t="shared" si="67"/>
        <v>0</v>
      </c>
      <c r="D141" s="34">
        <f t="shared" si="67"/>
        <v>0</v>
      </c>
      <c r="E141" s="34">
        <f t="shared" si="67"/>
        <v>0.25376344086021507</v>
      </c>
      <c r="F141" s="34">
        <f t="shared" si="67"/>
        <v>0.32258064516129031</v>
      </c>
      <c r="G141" s="34">
        <f t="shared" si="67"/>
        <v>0.10752688172043011</v>
      </c>
      <c r="H141" s="34">
        <f t="shared" si="67"/>
        <v>0</v>
      </c>
      <c r="I141" s="34">
        <f t="shared" si="67"/>
        <v>0</v>
      </c>
      <c r="J141" s="33">
        <f t="shared" si="67"/>
        <v>0.31612903225806449</v>
      </c>
      <c r="K141" s="34">
        <f t="shared" si="67"/>
        <v>0</v>
      </c>
      <c r="L141" s="33">
        <f t="shared" si="67"/>
        <v>0</v>
      </c>
      <c r="M141" s="36">
        <f t="shared" si="67"/>
        <v>0</v>
      </c>
      <c r="N141" s="46">
        <f>SUM(Tableau11[[#This Row],[Janvier]:[Décembre]])</f>
        <v>1</v>
      </c>
      <c r="O141" s="66">
        <f>ROUNDUP(Tableau11[[#This Row],[Total général]]/7,0)</f>
        <v>1</v>
      </c>
      <c r="P141" s="68">
        <f>Tableau11[[#This Row],[Total général]]/(30*7)</f>
        <v>4.7619047619047623E-3</v>
      </c>
    </row>
    <row r="142" spans="1:16" ht="17.25" thickTop="1" thickBot="1" x14ac:dyDescent="0.3">
      <c r="A142" s="45">
        <v>256</v>
      </c>
      <c r="B142" s="58">
        <f>IFERROR(VLOOKUP(Tableau11[[#This Row],[Article]],'TCD journal 2018'!$B$5:$O$9000,2,FALSE),0)</f>
        <v>0</v>
      </c>
      <c r="C142" s="59">
        <f>IFERROR(VLOOKUP(Tableau11[[#This Row],[Article]],'TCD journal 2018'!$B$5:$O$900,3,FALSE),0)</f>
        <v>0</v>
      </c>
      <c r="D142" s="60">
        <f>IFERROR(VLOOKUP(Tableau11[[#This Row],[Article]],'TCD journal 2018'!$B$5:$O$9000,4,FALSE),0)</f>
        <v>92</v>
      </c>
      <c r="E142" s="60">
        <f>IFERROR(VLOOKUP(Tableau11[[#This Row],[Article]],'TCD journal 2018'!$B$5:$O$9000,5,FALSE),0)</f>
        <v>69</v>
      </c>
      <c r="F142" s="60">
        <f>IFERROR(VLOOKUP(Tableau11[[#This Row],[Article]],'TCD journal 2018'!$B$5:$O$9000,6,FALSE),0)</f>
        <v>63</v>
      </c>
      <c r="G142" s="60">
        <f>IFERROR(VLOOKUP(Tableau11[[#This Row],[Article]],'TCD journal 2018'!$B$5:$O$9000,7,FALSE),0)</f>
        <v>119</v>
      </c>
      <c r="H142" s="60">
        <f>IFERROR(VLOOKUP(Tableau11[[#This Row],[Article]],'TCD journal 2018'!$B$5:$O$9000,8,FALSE),0)</f>
        <v>37</v>
      </c>
      <c r="I142" s="60">
        <f>IFERROR(VLOOKUP(Tableau11[[#This Row],[Article]],'TCD journal 2018'!$B$5:$O$9000,9,FALSE),0)</f>
        <v>32</v>
      </c>
      <c r="J142" s="60">
        <f>IFERROR(VLOOKUP(Tableau11[[#This Row],[Article]],'TCD journal 2018'!$B$5:$O$9000,10,FALSE),0)</f>
        <v>42</v>
      </c>
      <c r="K142" s="61">
        <f>IFERROR(VLOOKUP(Tableau11[[#This Row],[Article]],'TCD journal 2018'!$B$5:$O$900,11,FALSE),0)</f>
        <v>18</v>
      </c>
      <c r="L142" s="60">
        <f>IFERROR(VLOOKUP(Tableau11[[#This Row],[Article]],'TCD journal 2018'!$B$5:$O$9000,12,FALSE),0)</f>
        <v>0</v>
      </c>
      <c r="M142" s="62">
        <f>IFERROR(VLOOKUP(Tableau11[[#This Row],[Article]],'TCD journal 2018'!$B$5:$O$9000,13,FALSE),0)</f>
        <v>0</v>
      </c>
      <c r="N142" s="154">
        <f>IFERROR(VLOOKUP(Tableau11[[#This Row],[Article]],'TCD journal 2018'!$B$5:$O$9000,14,FALSE),0)</f>
        <v>472</v>
      </c>
      <c r="O142" s="73">
        <f>Tableau11[[#This Row],[Total général]]/8</f>
        <v>59</v>
      </c>
      <c r="P142" s="74">
        <f>ROUNDUP(Tableau11[[#This Row],[Conso mensuel]]/30,0)</f>
        <v>2</v>
      </c>
    </row>
    <row r="143" spans="1:16" ht="16.5" thickTop="1" thickBot="1" x14ac:dyDescent="0.3">
      <c r="A143" s="31">
        <v>256</v>
      </c>
      <c r="B143" s="34">
        <f t="shared" ref="B143:M143" si="68">B142/$N$142</f>
        <v>0</v>
      </c>
      <c r="C143" s="34">
        <f t="shared" si="68"/>
        <v>0</v>
      </c>
      <c r="D143" s="34">
        <f t="shared" si="68"/>
        <v>0.19491525423728814</v>
      </c>
      <c r="E143" s="34">
        <f t="shared" si="68"/>
        <v>0.1461864406779661</v>
      </c>
      <c r="F143" s="34">
        <f t="shared" si="68"/>
        <v>0.13347457627118645</v>
      </c>
      <c r="G143" s="34">
        <f t="shared" si="68"/>
        <v>0.2521186440677966</v>
      </c>
      <c r="H143" s="34">
        <f t="shared" si="68"/>
        <v>7.8389830508474576E-2</v>
      </c>
      <c r="I143" s="34">
        <f t="shared" si="68"/>
        <v>6.7796610169491525E-2</v>
      </c>
      <c r="J143" s="33">
        <f t="shared" si="68"/>
        <v>8.8983050847457626E-2</v>
      </c>
      <c r="K143" s="34">
        <f t="shared" si="68"/>
        <v>3.8135593220338986E-2</v>
      </c>
      <c r="L143" s="33">
        <f t="shared" si="68"/>
        <v>0</v>
      </c>
      <c r="M143" s="36">
        <f t="shared" si="68"/>
        <v>0</v>
      </c>
      <c r="N143" s="46">
        <f>SUM(Tableau11[[#This Row],[Janvier]:[Décembre]])</f>
        <v>1</v>
      </c>
      <c r="O143" s="66">
        <f>ROUNDUP(Tableau11[[#This Row],[Total général]]/7,0)</f>
        <v>1</v>
      </c>
      <c r="P143" s="68">
        <f>Tableau11[[#This Row],[Total général]]/(30*7)</f>
        <v>4.7619047619047623E-3</v>
      </c>
    </row>
    <row r="144" spans="1:16" ht="17.25" thickTop="1" thickBot="1" x14ac:dyDescent="0.3">
      <c r="A144" s="45">
        <v>4922</v>
      </c>
      <c r="B144" s="58">
        <f>IFERROR(VLOOKUP(Tableau11[[#This Row],[Article]],'TCD journal 2018'!$B$5:$O$9000,2,FALSE),0)</f>
        <v>0</v>
      </c>
      <c r="C144" s="59">
        <f>IFERROR(VLOOKUP(Tableau11[[#This Row],[Article]],'TCD journal 2018'!$B$5:$O$900,3,FALSE),0)</f>
        <v>0</v>
      </c>
      <c r="D144" s="60">
        <f>IFERROR(VLOOKUP(Tableau11[[#This Row],[Article]],'TCD journal 2018'!$B$5:$O$9000,4,FALSE),0)</f>
        <v>0</v>
      </c>
      <c r="E144" s="60">
        <f>IFERROR(VLOOKUP(Tableau11[[#This Row],[Article]],'TCD journal 2018'!$B$5:$O$9000,5,FALSE),0)</f>
        <v>0</v>
      </c>
      <c r="F144" s="60">
        <f>IFERROR(VLOOKUP(Tableau11[[#This Row],[Article]],'TCD journal 2018'!$B$5:$O$9000,6,FALSE),0)</f>
        <v>50</v>
      </c>
      <c r="G144" s="60">
        <f>IFERROR(VLOOKUP(Tableau11[[#This Row],[Article]],'TCD journal 2018'!$B$5:$O$9000,7,FALSE),0)</f>
        <v>0</v>
      </c>
      <c r="H144" s="60">
        <f>IFERROR(VLOOKUP(Tableau11[[#This Row],[Article]],'TCD journal 2018'!$B$5:$O$9000,8,FALSE),0)</f>
        <v>0</v>
      </c>
      <c r="I144" s="60">
        <f>IFERROR(VLOOKUP(Tableau11[[#This Row],[Article]],'TCD journal 2018'!$B$5:$O$9000,9,FALSE),0)</f>
        <v>0</v>
      </c>
      <c r="J144" s="60">
        <f>IFERROR(VLOOKUP(Tableau11[[#This Row],[Article]],'TCD journal 2018'!$B$5:$O$9000,10,FALSE),0)</f>
        <v>392</v>
      </c>
      <c r="K144" s="61">
        <f>IFERROR(VLOOKUP(Tableau11[[#This Row],[Article]],'TCD journal 2018'!$B$5:$O$900,11,FALSE),0)</f>
        <v>0</v>
      </c>
      <c r="L144" s="60">
        <f>IFERROR(VLOOKUP(Tableau11[[#This Row],[Article]],'TCD journal 2018'!$B$5:$O$9000,12,FALSE),0)</f>
        <v>0</v>
      </c>
      <c r="M144" s="62">
        <f>IFERROR(VLOOKUP(Tableau11[[#This Row],[Article]],'TCD journal 2018'!$B$5:$O$9000,13,FALSE),0)</f>
        <v>0</v>
      </c>
      <c r="N144" s="154">
        <f>IFERROR(VLOOKUP(Tableau11[[#This Row],[Article]],'TCD journal 2018'!$B$5:$O$9000,14,FALSE),0)</f>
        <v>442</v>
      </c>
      <c r="O144" s="73">
        <f>Tableau11[[#This Row],[Total général]]/8</f>
        <v>55.25</v>
      </c>
      <c r="P144" s="74">
        <f>ROUNDUP(Tableau11[[#This Row],[Conso mensuel]]/30,0)</f>
        <v>2</v>
      </c>
    </row>
    <row r="145" spans="1:16" ht="16.5" thickTop="1" thickBot="1" x14ac:dyDescent="0.3">
      <c r="A145" s="31">
        <v>4922</v>
      </c>
      <c r="B145" s="34">
        <f t="shared" ref="B145:M145" si="69">B144/$N$144</f>
        <v>0</v>
      </c>
      <c r="C145" s="34">
        <f t="shared" si="69"/>
        <v>0</v>
      </c>
      <c r="D145" s="34">
        <f t="shared" si="69"/>
        <v>0</v>
      </c>
      <c r="E145" s="34">
        <f t="shared" si="69"/>
        <v>0</v>
      </c>
      <c r="F145" s="34">
        <f t="shared" si="69"/>
        <v>0.11312217194570136</v>
      </c>
      <c r="G145" s="34">
        <f t="shared" si="69"/>
        <v>0</v>
      </c>
      <c r="H145" s="34">
        <f t="shared" si="69"/>
        <v>0</v>
      </c>
      <c r="I145" s="34">
        <f t="shared" si="69"/>
        <v>0</v>
      </c>
      <c r="J145" s="33">
        <f t="shared" si="69"/>
        <v>0.8868778280542986</v>
      </c>
      <c r="K145" s="34">
        <f t="shared" si="69"/>
        <v>0</v>
      </c>
      <c r="L145" s="33">
        <f t="shared" si="69"/>
        <v>0</v>
      </c>
      <c r="M145" s="36">
        <f t="shared" si="69"/>
        <v>0</v>
      </c>
      <c r="N145" s="46">
        <f>SUM(Tableau11[[#This Row],[Janvier]:[Décembre]])</f>
        <v>1</v>
      </c>
      <c r="O145" s="66">
        <f>ROUNDUP(Tableau11[[#This Row],[Total général]]/7,0)</f>
        <v>1</v>
      </c>
      <c r="P145" s="68">
        <f>Tableau11[[#This Row],[Total général]]/(30*7)</f>
        <v>4.7619047619047623E-3</v>
      </c>
    </row>
    <row r="146" spans="1:16" ht="17.25" thickTop="1" thickBot="1" x14ac:dyDescent="0.3">
      <c r="A146" s="45">
        <v>7895</v>
      </c>
      <c r="B146" s="58">
        <f>IFERROR(VLOOKUP(Tableau11[[#This Row],[Article]],'TCD journal 2018'!$B$5:$O$9000,2,FALSE),0)</f>
        <v>0</v>
      </c>
      <c r="C146" s="59">
        <f>IFERROR(VLOOKUP(Tableau11[[#This Row],[Article]],'TCD journal 2018'!$B$5:$O$900,3,FALSE),0)</f>
        <v>0</v>
      </c>
      <c r="D146" s="60">
        <f>IFERROR(VLOOKUP(Tableau11[[#This Row],[Article]],'TCD journal 2018'!$B$5:$O$9000,4,FALSE),0)</f>
        <v>0</v>
      </c>
      <c r="E146" s="60">
        <f>IFERROR(VLOOKUP(Tableau11[[#This Row],[Article]],'TCD journal 2018'!$B$5:$O$9000,5,FALSE),0)</f>
        <v>0</v>
      </c>
      <c r="F146" s="60">
        <f>IFERROR(VLOOKUP(Tableau11[[#This Row],[Article]],'TCD journal 2018'!$B$5:$O$9000,6,FALSE),0)</f>
        <v>0</v>
      </c>
      <c r="G146" s="60">
        <f>IFERROR(VLOOKUP(Tableau11[[#This Row],[Article]],'TCD journal 2018'!$B$5:$O$9000,7,FALSE),0)</f>
        <v>200</v>
      </c>
      <c r="H146" s="60">
        <f>IFERROR(VLOOKUP(Tableau11[[#This Row],[Article]],'TCD journal 2018'!$B$5:$O$9000,8,FALSE),0)</f>
        <v>140</v>
      </c>
      <c r="I146" s="60">
        <f>IFERROR(VLOOKUP(Tableau11[[#This Row],[Article]],'TCD journal 2018'!$B$5:$O$9000,9,FALSE),0)</f>
        <v>0</v>
      </c>
      <c r="J146" s="60">
        <f>IFERROR(VLOOKUP(Tableau11[[#This Row],[Article]],'TCD journal 2018'!$B$5:$O$9000,10,FALSE),0)</f>
        <v>100</v>
      </c>
      <c r="K146" s="61">
        <f>IFERROR(VLOOKUP(Tableau11[[#This Row],[Article]],'TCD journal 2018'!$B$5:$O$900,11,FALSE),0)</f>
        <v>0</v>
      </c>
      <c r="L146" s="60">
        <f>IFERROR(VLOOKUP(Tableau11[[#This Row],[Article]],'TCD journal 2018'!$B$5:$O$9000,12,FALSE),0)</f>
        <v>0</v>
      </c>
      <c r="M146" s="62">
        <f>IFERROR(VLOOKUP(Tableau11[[#This Row],[Article]],'TCD journal 2018'!$B$5:$O$9000,13,FALSE),0)</f>
        <v>0</v>
      </c>
      <c r="N146" s="154">
        <f>IFERROR(VLOOKUP(Tableau11[[#This Row],[Article]],'TCD journal 2018'!$B$5:$O$9000,14,FALSE),0)</f>
        <v>440</v>
      </c>
      <c r="O146" s="73">
        <f>Tableau11[[#This Row],[Total général]]/8</f>
        <v>55</v>
      </c>
      <c r="P146" s="74">
        <f>ROUNDUP(Tableau11[[#This Row],[Conso mensuel]]/30,0)</f>
        <v>2</v>
      </c>
    </row>
    <row r="147" spans="1:16" ht="16.5" thickTop="1" thickBot="1" x14ac:dyDescent="0.3">
      <c r="A147" s="31">
        <v>7895</v>
      </c>
      <c r="B147" s="34">
        <f t="shared" ref="B147:M147" si="70">B146/$N$146</f>
        <v>0</v>
      </c>
      <c r="C147" s="34">
        <f t="shared" si="70"/>
        <v>0</v>
      </c>
      <c r="D147" s="34">
        <f t="shared" si="70"/>
        <v>0</v>
      </c>
      <c r="E147" s="34">
        <f t="shared" si="70"/>
        <v>0</v>
      </c>
      <c r="F147" s="34">
        <f t="shared" si="70"/>
        <v>0</v>
      </c>
      <c r="G147" s="34">
        <f t="shared" si="70"/>
        <v>0.45454545454545453</v>
      </c>
      <c r="H147" s="34">
        <f t="shared" si="70"/>
        <v>0.31818181818181818</v>
      </c>
      <c r="I147" s="34">
        <f t="shared" si="70"/>
        <v>0</v>
      </c>
      <c r="J147" s="33">
        <f t="shared" si="70"/>
        <v>0.22727272727272727</v>
      </c>
      <c r="K147" s="34">
        <f t="shared" si="70"/>
        <v>0</v>
      </c>
      <c r="L147" s="33">
        <f t="shared" si="70"/>
        <v>0</v>
      </c>
      <c r="M147" s="36">
        <f t="shared" si="70"/>
        <v>0</v>
      </c>
      <c r="N147" s="46">
        <f>SUM(Tableau11[[#This Row],[Janvier]:[Décembre]])</f>
        <v>1</v>
      </c>
      <c r="O147" s="66">
        <f>ROUNDUP(Tableau11[[#This Row],[Total général]]/7,0)</f>
        <v>1</v>
      </c>
      <c r="P147" s="68">
        <f>Tableau11[[#This Row],[Total général]]/(30*7)</f>
        <v>4.7619047619047623E-3</v>
      </c>
    </row>
    <row r="148" spans="1:16" ht="17.25" thickTop="1" thickBot="1" x14ac:dyDescent="0.3">
      <c r="A148" s="45">
        <v>4909</v>
      </c>
      <c r="B148" s="58">
        <f>IFERROR(VLOOKUP(Tableau11[[#This Row],[Article]],'TCD journal 2018'!$B$5:$O$9000,2,FALSE),0)</f>
        <v>0</v>
      </c>
      <c r="C148" s="59">
        <f>IFERROR(VLOOKUP(Tableau11[[#This Row],[Article]],'TCD journal 2018'!$B$5:$O$900,3,FALSE),0)</f>
        <v>0</v>
      </c>
      <c r="D148" s="60">
        <f>IFERROR(VLOOKUP(Tableau11[[#This Row],[Article]],'TCD journal 2018'!$B$5:$O$9000,4,FALSE),0)</f>
        <v>0</v>
      </c>
      <c r="E148" s="60">
        <f>IFERROR(VLOOKUP(Tableau11[[#This Row],[Article]],'TCD journal 2018'!$B$5:$O$9000,5,FALSE),0)</f>
        <v>67</v>
      </c>
      <c r="F148" s="60">
        <f>IFERROR(VLOOKUP(Tableau11[[#This Row],[Article]],'TCD journal 2018'!$B$5:$O$9000,6,FALSE),0)</f>
        <v>98</v>
      </c>
      <c r="G148" s="60">
        <f>IFERROR(VLOOKUP(Tableau11[[#This Row],[Article]],'TCD journal 2018'!$B$5:$O$9000,7,FALSE),0)</f>
        <v>62</v>
      </c>
      <c r="H148" s="60">
        <f>IFERROR(VLOOKUP(Tableau11[[#This Row],[Article]],'TCD journal 2018'!$B$5:$O$9000,8,FALSE),0)</f>
        <v>48</v>
      </c>
      <c r="I148" s="60">
        <f>IFERROR(VLOOKUP(Tableau11[[#This Row],[Article]],'TCD journal 2018'!$B$5:$O$9000,9,FALSE),0)</f>
        <v>134</v>
      </c>
      <c r="J148" s="60">
        <f>IFERROR(VLOOKUP(Tableau11[[#This Row],[Article]],'TCD journal 2018'!$B$5:$O$9000,10,FALSE),0)</f>
        <v>26</v>
      </c>
      <c r="K148" s="61">
        <f>IFERROR(VLOOKUP(Tableau11[[#This Row],[Article]],'TCD journal 2018'!$B$5:$O$900,11,FALSE),0)</f>
        <v>135</v>
      </c>
      <c r="L148" s="60">
        <f>IFERROR(VLOOKUP(Tableau11[[#This Row],[Article]],'TCD journal 2018'!$B$5:$O$9000,12,FALSE),0)</f>
        <v>0</v>
      </c>
      <c r="M148" s="62">
        <f>IFERROR(VLOOKUP(Tableau11[[#This Row],[Article]],'TCD journal 2018'!$B$5:$O$9000,13,FALSE),0)</f>
        <v>0</v>
      </c>
      <c r="N148" s="154">
        <f>IFERROR(VLOOKUP(Tableau11[[#This Row],[Article]],'TCD journal 2018'!$B$5:$O$9000,14,FALSE),0)</f>
        <v>570</v>
      </c>
      <c r="O148" s="73">
        <f>Tableau11[[#This Row],[Total général]]/8</f>
        <v>71.25</v>
      </c>
      <c r="P148" s="74">
        <f>ROUNDUP(Tableau11[[#This Row],[Conso mensuel]]/30,0)</f>
        <v>3</v>
      </c>
    </row>
    <row r="149" spans="1:16" ht="16.5" thickTop="1" thickBot="1" x14ac:dyDescent="0.3">
      <c r="A149" s="31">
        <v>4909</v>
      </c>
      <c r="B149" s="34">
        <f t="shared" ref="B149:M149" si="71">B148/$N$148</f>
        <v>0</v>
      </c>
      <c r="C149" s="34">
        <f t="shared" si="71"/>
        <v>0</v>
      </c>
      <c r="D149" s="34">
        <f t="shared" si="71"/>
        <v>0</v>
      </c>
      <c r="E149" s="34">
        <f t="shared" si="71"/>
        <v>0.11754385964912281</v>
      </c>
      <c r="F149" s="34">
        <f t="shared" si="71"/>
        <v>0.17192982456140352</v>
      </c>
      <c r="G149" s="34">
        <f t="shared" si="71"/>
        <v>0.10877192982456141</v>
      </c>
      <c r="H149" s="34">
        <f t="shared" si="71"/>
        <v>8.4210526315789472E-2</v>
      </c>
      <c r="I149" s="34">
        <f t="shared" si="71"/>
        <v>0.23508771929824562</v>
      </c>
      <c r="J149" s="33">
        <f t="shared" si="71"/>
        <v>4.5614035087719301E-2</v>
      </c>
      <c r="K149" s="34">
        <f t="shared" si="71"/>
        <v>0.23684210526315788</v>
      </c>
      <c r="L149" s="33">
        <f t="shared" si="71"/>
        <v>0</v>
      </c>
      <c r="M149" s="36">
        <f t="shared" si="71"/>
        <v>0</v>
      </c>
      <c r="N149" s="46">
        <f>SUM(Tableau11[[#This Row],[Janvier]:[Décembre]])</f>
        <v>1</v>
      </c>
      <c r="O149" s="66">
        <f>ROUNDUP(Tableau11[[#This Row],[Total général]]/7,0)</f>
        <v>1</v>
      </c>
      <c r="P149" s="68">
        <f>Tableau11[[#This Row],[Total général]]/(30*7)</f>
        <v>4.7619047619047623E-3</v>
      </c>
    </row>
    <row r="150" spans="1:16" ht="17.25" thickTop="1" thickBot="1" x14ac:dyDescent="0.3">
      <c r="A150" s="45">
        <v>580</v>
      </c>
      <c r="B150" s="58">
        <f>IFERROR(VLOOKUP(Tableau11[[#This Row],[Article]],'TCD journal 2018'!$B$5:$O$9000,2,FALSE),0)</f>
        <v>0</v>
      </c>
      <c r="C150" s="59">
        <f>IFERROR(VLOOKUP(Tableau11[[#This Row],[Article]],'TCD journal 2018'!$B$5:$O$900,3,FALSE),0)</f>
        <v>0</v>
      </c>
      <c r="D150" s="60">
        <f>IFERROR(VLOOKUP(Tableau11[[#This Row],[Article]],'TCD journal 2018'!$B$5:$O$9000,4,FALSE),0)</f>
        <v>50</v>
      </c>
      <c r="E150" s="60">
        <f>IFERROR(VLOOKUP(Tableau11[[#This Row],[Article]],'TCD journal 2018'!$B$5:$O$9000,5,FALSE),0)</f>
        <v>67</v>
      </c>
      <c r="F150" s="60">
        <f>IFERROR(VLOOKUP(Tableau11[[#This Row],[Article]],'TCD journal 2018'!$B$5:$O$9000,6,FALSE),0)</f>
        <v>100</v>
      </c>
      <c r="G150" s="60">
        <f>IFERROR(VLOOKUP(Tableau11[[#This Row],[Article]],'TCD journal 2018'!$B$5:$O$9000,7,FALSE),0)</f>
        <v>0</v>
      </c>
      <c r="H150" s="60">
        <f>IFERROR(VLOOKUP(Tableau11[[#This Row],[Article]],'TCD journal 2018'!$B$5:$O$9000,8,FALSE),0)</f>
        <v>100</v>
      </c>
      <c r="I150" s="60">
        <f>IFERROR(VLOOKUP(Tableau11[[#This Row],[Article]],'TCD journal 2018'!$B$5:$O$9000,9,FALSE),0)</f>
        <v>50</v>
      </c>
      <c r="J150" s="60">
        <f>IFERROR(VLOOKUP(Tableau11[[#This Row],[Article]],'TCD journal 2018'!$B$5:$O$9000,10,FALSE),0)</f>
        <v>50</v>
      </c>
      <c r="K150" s="61">
        <f>IFERROR(VLOOKUP(Tableau11[[#This Row],[Article]],'TCD journal 2018'!$B$5:$O$900,11,FALSE),0)</f>
        <v>200</v>
      </c>
      <c r="L150" s="60">
        <f>IFERROR(VLOOKUP(Tableau11[[#This Row],[Article]],'TCD journal 2018'!$B$5:$O$9000,12,FALSE),0)</f>
        <v>0</v>
      </c>
      <c r="M150" s="62">
        <f>IFERROR(VLOOKUP(Tableau11[[#This Row],[Article]],'TCD journal 2018'!$B$5:$O$9000,13,FALSE),0)</f>
        <v>0</v>
      </c>
      <c r="N150" s="154">
        <f>IFERROR(VLOOKUP(Tableau11[[#This Row],[Article]],'TCD journal 2018'!$B$5:$O$9000,14,FALSE),0)</f>
        <v>617</v>
      </c>
      <c r="O150" s="73">
        <f>Tableau11[[#This Row],[Total général]]/8</f>
        <v>77.125</v>
      </c>
      <c r="P150" s="74">
        <f>ROUNDUP(Tableau11[[#This Row],[Conso mensuel]]/30,0)</f>
        <v>3</v>
      </c>
    </row>
    <row r="151" spans="1:16" ht="16.5" thickTop="1" thickBot="1" x14ac:dyDescent="0.3">
      <c r="A151" s="31">
        <v>580</v>
      </c>
      <c r="B151" s="34">
        <f t="shared" ref="B151:M151" si="72">B150/$N$150</f>
        <v>0</v>
      </c>
      <c r="C151" s="34">
        <f t="shared" si="72"/>
        <v>0</v>
      </c>
      <c r="D151" s="34">
        <f t="shared" si="72"/>
        <v>8.1037277147487846E-2</v>
      </c>
      <c r="E151" s="34">
        <f t="shared" si="72"/>
        <v>0.10858995137763371</v>
      </c>
      <c r="F151" s="34">
        <f t="shared" si="72"/>
        <v>0.16207455429497569</v>
      </c>
      <c r="G151" s="34">
        <f t="shared" si="72"/>
        <v>0</v>
      </c>
      <c r="H151" s="34">
        <f t="shared" si="72"/>
        <v>0.16207455429497569</v>
      </c>
      <c r="I151" s="34">
        <f t="shared" si="72"/>
        <v>8.1037277147487846E-2</v>
      </c>
      <c r="J151" s="33">
        <f t="shared" si="72"/>
        <v>8.1037277147487846E-2</v>
      </c>
      <c r="K151" s="34">
        <f t="shared" si="72"/>
        <v>0.32414910858995138</v>
      </c>
      <c r="L151" s="33">
        <f t="shared" si="72"/>
        <v>0</v>
      </c>
      <c r="M151" s="36">
        <f t="shared" si="72"/>
        <v>0</v>
      </c>
      <c r="N151" s="46">
        <f>SUM(Tableau11[[#This Row],[Janvier]:[Décembre]])</f>
        <v>1</v>
      </c>
      <c r="O151" s="66">
        <f>ROUNDUP(Tableau11[[#This Row],[Total général]]/7,0)</f>
        <v>1</v>
      </c>
      <c r="P151" s="68">
        <f>Tableau11[[#This Row],[Total général]]/(30*7)</f>
        <v>4.7619047619047623E-3</v>
      </c>
    </row>
    <row r="152" spans="1:16" ht="17.25" thickTop="1" thickBot="1" x14ac:dyDescent="0.3">
      <c r="A152" s="45">
        <v>7934</v>
      </c>
      <c r="B152" s="58">
        <f>IFERROR(VLOOKUP(Tableau11[[#This Row],[Article]],'TCD journal 2018'!$B$5:$O$9000,2,FALSE),0)</f>
        <v>0</v>
      </c>
      <c r="C152" s="59">
        <f>IFERROR(VLOOKUP(Tableau11[[#This Row],[Article]],'TCD journal 2018'!$B$5:$O$900,3,FALSE),0)</f>
        <v>0</v>
      </c>
      <c r="D152" s="60">
        <f>IFERROR(VLOOKUP(Tableau11[[#This Row],[Article]],'TCD journal 2018'!$B$5:$O$9000,4,FALSE),0)</f>
        <v>20</v>
      </c>
      <c r="E152" s="60">
        <f>IFERROR(VLOOKUP(Tableau11[[#This Row],[Article]],'TCD journal 2018'!$B$5:$O$9000,5,FALSE),0)</f>
        <v>81</v>
      </c>
      <c r="F152" s="60">
        <f>IFERROR(VLOOKUP(Tableau11[[#This Row],[Article]],'TCD journal 2018'!$B$5:$O$9000,6,FALSE),0)</f>
        <v>86</v>
      </c>
      <c r="G152" s="60">
        <f>IFERROR(VLOOKUP(Tableau11[[#This Row],[Article]],'TCD journal 2018'!$B$5:$O$9000,7,FALSE),0)</f>
        <v>20</v>
      </c>
      <c r="H152" s="60">
        <f>IFERROR(VLOOKUP(Tableau11[[#This Row],[Article]],'TCD journal 2018'!$B$5:$O$9000,8,FALSE),0)</f>
        <v>88</v>
      </c>
      <c r="I152" s="60">
        <f>IFERROR(VLOOKUP(Tableau11[[#This Row],[Article]],'TCD journal 2018'!$B$5:$O$9000,9,FALSE),0)</f>
        <v>45</v>
      </c>
      <c r="J152" s="60">
        <f>IFERROR(VLOOKUP(Tableau11[[#This Row],[Article]],'TCD journal 2018'!$B$5:$O$9000,10,FALSE),0)</f>
        <v>75</v>
      </c>
      <c r="K152" s="61">
        <f>IFERROR(VLOOKUP(Tableau11[[#This Row],[Article]],'TCD journal 2018'!$B$5:$O$900,11,FALSE),0)</f>
        <v>66</v>
      </c>
      <c r="L152" s="60">
        <f>IFERROR(VLOOKUP(Tableau11[[#This Row],[Article]],'TCD journal 2018'!$B$5:$O$9000,12,FALSE),0)</f>
        <v>0</v>
      </c>
      <c r="M152" s="62">
        <f>IFERROR(VLOOKUP(Tableau11[[#This Row],[Article]],'TCD journal 2018'!$B$5:$O$9000,13,FALSE),0)</f>
        <v>0</v>
      </c>
      <c r="N152" s="154">
        <f>IFERROR(VLOOKUP(Tableau11[[#This Row],[Article]],'TCD journal 2018'!$B$5:$O$9000,14,FALSE),0)</f>
        <v>481</v>
      </c>
      <c r="O152" s="73">
        <f>Tableau11[[#This Row],[Total général]]/8</f>
        <v>60.125</v>
      </c>
      <c r="P152" s="74">
        <f>ROUNDUP(Tableau11[[#This Row],[Conso mensuel]]/30,0)</f>
        <v>3</v>
      </c>
    </row>
    <row r="153" spans="1:16" ht="16.5" thickTop="1" thickBot="1" x14ac:dyDescent="0.3">
      <c r="A153" s="31">
        <v>7934</v>
      </c>
      <c r="B153" s="34">
        <f t="shared" ref="B153:M153" si="73">B152/$N$152</f>
        <v>0</v>
      </c>
      <c r="C153" s="34">
        <f t="shared" si="73"/>
        <v>0</v>
      </c>
      <c r="D153" s="34">
        <f t="shared" si="73"/>
        <v>4.1580041580041582E-2</v>
      </c>
      <c r="E153" s="34">
        <f t="shared" si="73"/>
        <v>0.16839916839916841</v>
      </c>
      <c r="F153" s="34">
        <f t="shared" si="73"/>
        <v>0.1787941787941788</v>
      </c>
      <c r="G153" s="34">
        <f t="shared" si="73"/>
        <v>4.1580041580041582E-2</v>
      </c>
      <c r="H153" s="34">
        <f t="shared" si="73"/>
        <v>0.18295218295218296</v>
      </c>
      <c r="I153" s="34">
        <f t="shared" si="73"/>
        <v>9.355509355509356E-2</v>
      </c>
      <c r="J153" s="33">
        <f t="shared" si="73"/>
        <v>0.15592515592515593</v>
      </c>
      <c r="K153" s="34">
        <f t="shared" si="73"/>
        <v>0.13721413721413722</v>
      </c>
      <c r="L153" s="33">
        <f t="shared" si="73"/>
        <v>0</v>
      </c>
      <c r="M153" s="36">
        <f t="shared" si="73"/>
        <v>0</v>
      </c>
      <c r="N153" s="46">
        <f>SUM(Tableau11[[#This Row],[Janvier]:[Décembre]])</f>
        <v>1</v>
      </c>
      <c r="O153" s="66">
        <f>ROUNDUP(Tableau11[[#This Row],[Total général]]/7,0)</f>
        <v>1</v>
      </c>
      <c r="P153" s="68">
        <f>Tableau11[[#This Row],[Total général]]/(30*7)</f>
        <v>4.7619047619047623E-3</v>
      </c>
    </row>
    <row r="154" spans="1:16" ht="17.25" thickTop="1" thickBot="1" x14ac:dyDescent="0.3">
      <c r="A154" s="45">
        <v>2234</v>
      </c>
      <c r="B154" s="58">
        <f>IFERROR(VLOOKUP(Tableau11[[#This Row],[Article]],'TCD journal 2018'!$B$5:$O$9000,2,FALSE),0)</f>
        <v>0</v>
      </c>
      <c r="C154" s="59">
        <f>IFERROR(VLOOKUP(Tableau11[[#This Row],[Article]],'TCD journal 2018'!$B$5:$O$900,3,FALSE),0)</f>
        <v>0</v>
      </c>
      <c r="D154" s="60">
        <f>IFERROR(VLOOKUP(Tableau11[[#This Row],[Article]],'TCD journal 2018'!$B$5:$O$9000,4,FALSE),0)</f>
        <v>8</v>
      </c>
      <c r="E154" s="60">
        <f>IFERROR(VLOOKUP(Tableau11[[#This Row],[Article]],'TCD journal 2018'!$B$5:$O$9000,5,FALSE),0)</f>
        <v>45</v>
      </c>
      <c r="F154" s="60">
        <f>IFERROR(VLOOKUP(Tableau11[[#This Row],[Article]],'TCD journal 2018'!$B$5:$O$9000,6,FALSE),0)</f>
        <v>51</v>
      </c>
      <c r="G154" s="60">
        <f>IFERROR(VLOOKUP(Tableau11[[#This Row],[Article]],'TCD journal 2018'!$B$5:$O$9000,7,FALSE),0)</f>
        <v>40</v>
      </c>
      <c r="H154" s="60">
        <f>IFERROR(VLOOKUP(Tableau11[[#This Row],[Article]],'TCD journal 2018'!$B$5:$O$9000,8,FALSE),0)</f>
        <v>56</v>
      </c>
      <c r="I154" s="60">
        <f>IFERROR(VLOOKUP(Tableau11[[#This Row],[Article]],'TCD journal 2018'!$B$5:$O$9000,9,FALSE),0)</f>
        <v>70</v>
      </c>
      <c r="J154" s="60">
        <f>IFERROR(VLOOKUP(Tableau11[[#This Row],[Article]],'TCD journal 2018'!$B$5:$O$9000,10,FALSE),0)</f>
        <v>110</v>
      </c>
      <c r="K154" s="61">
        <f>IFERROR(VLOOKUP(Tableau11[[#This Row],[Article]],'TCD journal 2018'!$B$5:$O$900,11,FALSE),0)</f>
        <v>62</v>
      </c>
      <c r="L154" s="60">
        <f>IFERROR(VLOOKUP(Tableau11[[#This Row],[Article]],'TCD journal 2018'!$B$5:$O$9000,12,FALSE),0)</f>
        <v>0</v>
      </c>
      <c r="M154" s="62">
        <f>IFERROR(VLOOKUP(Tableau11[[#This Row],[Article]],'TCD journal 2018'!$B$5:$O$9000,13,FALSE),0)</f>
        <v>0</v>
      </c>
      <c r="N154" s="154">
        <f>IFERROR(VLOOKUP(Tableau11[[#This Row],[Article]],'TCD journal 2018'!$B$5:$O$9000,14,FALSE),0)</f>
        <v>442</v>
      </c>
      <c r="O154" s="73">
        <f>Tableau11[[#This Row],[Total général]]/8</f>
        <v>55.25</v>
      </c>
      <c r="P154" s="74">
        <f>ROUNDUP(Tableau11[[#This Row],[Conso mensuel]]/30,0)</f>
        <v>2</v>
      </c>
    </row>
    <row r="155" spans="1:16" ht="16.5" thickTop="1" thickBot="1" x14ac:dyDescent="0.3">
      <c r="A155" s="31">
        <v>2234</v>
      </c>
      <c r="B155" s="34">
        <f t="shared" ref="B155:M155" si="74">B154/$N$154</f>
        <v>0</v>
      </c>
      <c r="C155" s="34">
        <f t="shared" si="74"/>
        <v>0</v>
      </c>
      <c r="D155" s="34">
        <f t="shared" si="74"/>
        <v>1.8099547511312219E-2</v>
      </c>
      <c r="E155" s="34">
        <f t="shared" si="74"/>
        <v>0.10180995475113122</v>
      </c>
      <c r="F155" s="34">
        <f t="shared" si="74"/>
        <v>0.11538461538461539</v>
      </c>
      <c r="G155" s="34">
        <f t="shared" si="74"/>
        <v>9.0497737556561084E-2</v>
      </c>
      <c r="H155" s="34">
        <f t="shared" si="74"/>
        <v>0.12669683257918551</v>
      </c>
      <c r="I155" s="34">
        <f t="shared" si="74"/>
        <v>0.15837104072398189</v>
      </c>
      <c r="J155" s="33">
        <f t="shared" si="74"/>
        <v>0.24886877828054299</v>
      </c>
      <c r="K155" s="34">
        <f t="shared" si="74"/>
        <v>0.14027149321266968</v>
      </c>
      <c r="L155" s="33">
        <f t="shared" si="74"/>
        <v>0</v>
      </c>
      <c r="M155" s="36">
        <f t="shared" si="74"/>
        <v>0</v>
      </c>
      <c r="N155" s="46">
        <f>SUM(Tableau11[[#This Row],[Janvier]:[Décembre]])</f>
        <v>1</v>
      </c>
      <c r="O155" s="66">
        <f>ROUNDUP(Tableau11[[#This Row],[Total général]]/7,0)</f>
        <v>1</v>
      </c>
      <c r="P155" s="68">
        <f>Tableau11[[#This Row],[Total général]]/(30*7)</f>
        <v>4.7619047619047623E-3</v>
      </c>
    </row>
    <row r="156" spans="1:16" ht="17.25" thickTop="1" thickBot="1" x14ac:dyDescent="0.3">
      <c r="A156" s="45">
        <v>7623</v>
      </c>
      <c r="B156" s="58">
        <f>IFERROR(VLOOKUP(Tableau11[[#This Row],[Article]],'TCD journal 2018'!$B$5:$O$9000,2,FALSE),0)</f>
        <v>0</v>
      </c>
      <c r="C156" s="59">
        <f>IFERROR(VLOOKUP(Tableau11[[#This Row],[Article]],'TCD journal 2018'!$B$5:$O$900,3,FALSE),0)</f>
        <v>0</v>
      </c>
      <c r="D156" s="60">
        <f>IFERROR(VLOOKUP(Tableau11[[#This Row],[Article]],'TCD journal 2018'!$B$5:$O$9000,4,FALSE),0)</f>
        <v>37</v>
      </c>
      <c r="E156" s="60">
        <f>IFERROR(VLOOKUP(Tableau11[[#This Row],[Article]],'TCD journal 2018'!$B$5:$O$9000,5,FALSE),0)</f>
        <v>94</v>
      </c>
      <c r="F156" s="60">
        <f>IFERROR(VLOOKUP(Tableau11[[#This Row],[Article]],'TCD journal 2018'!$B$5:$O$9000,6,FALSE),0)</f>
        <v>77</v>
      </c>
      <c r="G156" s="60">
        <f>IFERROR(VLOOKUP(Tableau11[[#This Row],[Article]],'TCD journal 2018'!$B$5:$O$9000,7,FALSE),0)</f>
        <v>61</v>
      </c>
      <c r="H156" s="60">
        <f>IFERROR(VLOOKUP(Tableau11[[#This Row],[Article]],'TCD journal 2018'!$B$5:$O$9000,8,FALSE),0)</f>
        <v>43</v>
      </c>
      <c r="I156" s="60">
        <f>IFERROR(VLOOKUP(Tableau11[[#This Row],[Article]],'TCD journal 2018'!$B$5:$O$9000,9,FALSE),0)</f>
        <v>35</v>
      </c>
      <c r="J156" s="60">
        <f>IFERROR(VLOOKUP(Tableau11[[#This Row],[Article]],'TCD journal 2018'!$B$5:$O$9000,10,FALSE),0)</f>
        <v>7</v>
      </c>
      <c r="K156" s="61">
        <f>IFERROR(VLOOKUP(Tableau11[[#This Row],[Article]],'TCD journal 2018'!$B$5:$O$900,11,FALSE),0)</f>
        <v>39</v>
      </c>
      <c r="L156" s="60">
        <f>IFERROR(VLOOKUP(Tableau11[[#This Row],[Article]],'TCD journal 2018'!$B$5:$O$9000,12,FALSE),0)</f>
        <v>0</v>
      </c>
      <c r="M156" s="62">
        <f>IFERROR(VLOOKUP(Tableau11[[#This Row],[Article]],'TCD journal 2018'!$B$5:$O$9000,13,FALSE),0)</f>
        <v>0</v>
      </c>
      <c r="N156" s="154">
        <f>IFERROR(VLOOKUP(Tableau11[[#This Row],[Article]],'TCD journal 2018'!$B$5:$O$9000,14,FALSE),0)</f>
        <v>393</v>
      </c>
      <c r="O156" s="73">
        <f>Tableau11[[#This Row],[Total général]]/8</f>
        <v>49.125</v>
      </c>
      <c r="P156" s="74">
        <f>ROUNDUP(Tableau11[[#This Row],[Conso mensuel]]/30,0)</f>
        <v>2</v>
      </c>
    </row>
    <row r="157" spans="1:16" ht="16.5" thickTop="1" thickBot="1" x14ac:dyDescent="0.3">
      <c r="A157" s="31">
        <v>7623</v>
      </c>
      <c r="B157" s="34">
        <f t="shared" ref="B157:M157" si="75">B156/$N$156</f>
        <v>0</v>
      </c>
      <c r="C157" s="34">
        <f t="shared" si="75"/>
        <v>0</v>
      </c>
      <c r="D157" s="34">
        <f t="shared" si="75"/>
        <v>9.4147582697201013E-2</v>
      </c>
      <c r="E157" s="34">
        <f t="shared" si="75"/>
        <v>0.23918575063613232</v>
      </c>
      <c r="F157" s="34">
        <f t="shared" si="75"/>
        <v>0.19592875318066158</v>
      </c>
      <c r="G157" s="34">
        <f t="shared" si="75"/>
        <v>0.15521628498727735</v>
      </c>
      <c r="H157" s="34">
        <f t="shared" si="75"/>
        <v>0.10941475826972011</v>
      </c>
      <c r="I157" s="34">
        <f t="shared" si="75"/>
        <v>8.9058524173027995E-2</v>
      </c>
      <c r="J157" s="33">
        <f t="shared" si="75"/>
        <v>1.7811704834605598E-2</v>
      </c>
      <c r="K157" s="34">
        <f t="shared" si="75"/>
        <v>9.9236641221374045E-2</v>
      </c>
      <c r="L157" s="33">
        <f t="shared" si="75"/>
        <v>0</v>
      </c>
      <c r="M157" s="36">
        <f t="shared" si="75"/>
        <v>0</v>
      </c>
      <c r="N157" s="46">
        <f>SUM(Tableau11[[#This Row],[Janvier]:[Décembre]])</f>
        <v>1</v>
      </c>
      <c r="O157" s="66">
        <f>ROUNDUP(Tableau11[[#This Row],[Total général]]/7,0)</f>
        <v>1</v>
      </c>
      <c r="P157" s="68">
        <f>Tableau11[[#This Row],[Total général]]/(30*7)</f>
        <v>4.7619047619047623E-3</v>
      </c>
    </row>
    <row r="158" spans="1:16" ht="17.25" thickTop="1" thickBot="1" x14ac:dyDescent="0.3">
      <c r="A158" s="45">
        <v>1613</v>
      </c>
      <c r="B158" s="58">
        <f>IFERROR(VLOOKUP(Tableau11[[#This Row],[Article]],'TCD journal 2018'!$B$5:$O$9000,2,FALSE),0)</f>
        <v>0</v>
      </c>
      <c r="C158" s="59">
        <f>IFERROR(VLOOKUP(Tableau11[[#This Row],[Article]],'TCD journal 2018'!$B$5:$O$900,3,FALSE),0)</f>
        <v>0</v>
      </c>
      <c r="D158" s="60">
        <f>IFERROR(VLOOKUP(Tableau11[[#This Row],[Article]],'TCD journal 2018'!$B$5:$O$9000,4,FALSE),0)</f>
        <v>150</v>
      </c>
      <c r="E158" s="60">
        <f>IFERROR(VLOOKUP(Tableau11[[#This Row],[Article]],'TCD journal 2018'!$B$5:$O$9000,5,FALSE),0)</f>
        <v>0</v>
      </c>
      <c r="F158" s="60">
        <f>IFERROR(VLOOKUP(Tableau11[[#This Row],[Article]],'TCD journal 2018'!$B$5:$O$9000,6,FALSE),0)</f>
        <v>0</v>
      </c>
      <c r="G158" s="60">
        <f>IFERROR(VLOOKUP(Tableau11[[#This Row],[Article]],'TCD journal 2018'!$B$5:$O$9000,7,FALSE),0)</f>
        <v>200</v>
      </c>
      <c r="H158" s="60">
        <f>IFERROR(VLOOKUP(Tableau11[[#This Row],[Article]],'TCD journal 2018'!$B$5:$O$9000,8,FALSE),0)</f>
        <v>0</v>
      </c>
      <c r="I158" s="60">
        <f>IFERROR(VLOOKUP(Tableau11[[#This Row],[Article]],'TCD journal 2018'!$B$5:$O$9000,9,FALSE),0)</f>
        <v>0</v>
      </c>
      <c r="J158" s="60">
        <f>IFERROR(VLOOKUP(Tableau11[[#This Row],[Article]],'TCD journal 2018'!$B$5:$O$9000,10,FALSE),0)</f>
        <v>0</v>
      </c>
      <c r="K158" s="61">
        <f>IFERROR(VLOOKUP(Tableau11[[#This Row],[Article]],'TCD journal 2018'!$B$5:$O$900,11,FALSE),0)</f>
        <v>0</v>
      </c>
      <c r="L158" s="60">
        <f>IFERROR(VLOOKUP(Tableau11[[#This Row],[Article]],'TCD journal 2018'!$B$5:$O$9000,12,FALSE),0)</f>
        <v>0</v>
      </c>
      <c r="M158" s="62">
        <f>IFERROR(VLOOKUP(Tableau11[[#This Row],[Article]],'TCD journal 2018'!$B$5:$O$9000,13,FALSE),0)</f>
        <v>0</v>
      </c>
      <c r="N158" s="154">
        <f>IFERROR(VLOOKUP(Tableau11[[#This Row],[Article]],'TCD journal 2018'!$B$5:$O$9000,14,FALSE),0)</f>
        <v>350</v>
      </c>
      <c r="O158" s="73">
        <f>Tableau11[[#This Row],[Total général]]/8</f>
        <v>43.75</v>
      </c>
      <c r="P158" s="74">
        <f>ROUNDUP(Tableau11[[#This Row],[Conso mensuel]]/30,0)</f>
        <v>2</v>
      </c>
    </row>
    <row r="159" spans="1:16" ht="16.5" thickTop="1" thickBot="1" x14ac:dyDescent="0.3">
      <c r="A159" s="31">
        <v>1613</v>
      </c>
      <c r="B159" s="34">
        <f t="shared" ref="B159:M159" si="76">B158/$N$158</f>
        <v>0</v>
      </c>
      <c r="C159" s="34">
        <f t="shared" si="76"/>
        <v>0</v>
      </c>
      <c r="D159" s="34">
        <f t="shared" si="76"/>
        <v>0.42857142857142855</v>
      </c>
      <c r="E159" s="34">
        <f t="shared" si="76"/>
        <v>0</v>
      </c>
      <c r="F159" s="34">
        <f t="shared" si="76"/>
        <v>0</v>
      </c>
      <c r="G159" s="34">
        <f t="shared" si="76"/>
        <v>0.5714285714285714</v>
      </c>
      <c r="H159" s="34">
        <f t="shared" si="76"/>
        <v>0</v>
      </c>
      <c r="I159" s="34">
        <f t="shared" si="76"/>
        <v>0</v>
      </c>
      <c r="J159" s="33">
        <f t="shared" si="76"/>
        <v>0</v>
      </c>
      <c r="K159" s="34">
        <f t="shared" si="76"/>
        <v>0</v>
      </c>
      <c r="L159" s="33">
        <f t="shared" si="76"/>
        <v>0</v>
      </c>
      <c r="M159" s="36">
        <f t="shared" si="76"/>
        <v>0</v>
      </c>
      <c r="N159" s="46">
        <f>SUM(Tableau11[[#This Row],[Janvier]:[Décembre]])</f>
        <v>1</v>
      </c>
      <c r="O159" s="66">
        <f>ROUNDUP(Tableau11[[#This Row],[Total général]]/7,0)</f>
        <v>1</v>
      </c>
      <c r="P159" s="68">
        <f>Tableau11[[#This Row],[Total général]]/(30*7)</f>
        <v>4.7619047619047623E-3</v>
      </c>
    </row>
    <row r="160" spans="1:16" ht="17.25" thickTop="1" thickBot="1" x14ac:dyDescent="0.3">
      <c r="A160" s="45">
        <v>9738</v>
      </c>
      <c r="B160" s="58">
        <f>IFERROR(VLOOKUP(Tableau11[[#This Row],[Article]],'TCD journal 2018'!$B$5:$O$9000,2,FALSE),0)</f>
        <v>0</v>
      </c>
      <c r="C160" s="59">
        <f>IFERROR(VLOOKUP(Tableau11[[#This Row],[Article]],'TCD journal 2018'!$B$5:$O$900,3,FALSE),0)</f>
        <v>0</v>
      </c>
      <c r="D160" s="60">
        <f>IFERROR(VLOOKUP(Tableau11[[#This Row],[Article]],'TCD journal 2018'!$B$5:$O$9000,4,FALSE),0)</f>
        <v>0</v>
      </c>
      <c r="E160" s="60">
        <f>IFERROR(VLOOKUP(Tableau11[[#This Row],[Article]],'TCD journal 2018'!$B$5:$O$9000,5,FALSE),0)</f>
        <v>0</v>
      </c>
      <c r="F160" s="60">
        <f>IFERROR(VLOOKUP(Tableau11[[#This Row],[Article]],'TCD journal 2018'!$B$5:$O$9000,6,FALSE),0)</f>
        <v>0</v>
      </c>
      <c r="G160" s="60">
        <f>IFERROR(VLOOKUP(Tableau11[[#This Row],[Article]],'TCD journal 2018'!$B$5:$O$9000,7,FALSE),0)</f>
        <v>230</v>
      </c>
      <c r="H160" s="60">
        <f>IFERROR(VLOOKUP(Tableau11[[#This Row],[Article]],'TCD journal 2018'!$B$5:$O$9000,8,FALSE),0)</f>
        <v>0</v>
      </c>
      <c r="I160" s="60">
        <f>IFERROR(VLOOKUP(Tableau11[[#This Row],[Article]],'TCD journal 2018'!$B$5:$O$9000,9,FALSE),0)</f>
        <v>0</v>
      </c>
      <c r="J160" s="60">
        <f>IFERROR(VLOOKUP(Tableau11[[#This Row],[Article]],'TCD journal 2018'!$B$5:$O$9000,10,FALSE),0)</f>
        <v>115</v>
      </c>
      <c r="K160" s="61">
        <f>IFERROR(VLOOKUP(Tableau11[[#This Row],[Article]],'TCD journal 2018'!$B$5:$O$900,11,FALSE),0)</f>
        <v>18</v>
      </c>
      <c r="L160" s="60">
        <f>IFERROR(VLOOKUP(Tableau11[[#This Row],[Article]],'TCD journal 2018'!$B$5:$O$9000,12,FALSE),0)</f>
        <v>0</v>
      </c>
      <c r="M160" s="62">
        <f>IFERROR(VLOOKUP(Tableau11[[#This Row],[Article]],'TCD journal 2018'!$B$5:$O$9000,13,FALSE),0)</f>
        <v>0</v>
      </c>
      <c r="N160" s="154">
        <f>IFERROR(VLOOKUP(Tableau11[[#This Row],[Article]],'TCD journal 2018'!$B$5:$O$9000,14,FALSE),0)</f>
        <v>363</v>
      </c>
      <c r="O160" s="73">
        <f>Tableau11[[#This Row],[Total général]]/8</f>
        <v>45.375</v>
      </c>
      <c r="P160" s="74">
        <f>ROUNDUP(Tableau11[[#This Row],[Conso mensuel]]/30,0)</f>
        <v>2</v>
      </c>
    </row>
    <row r="161" spans="1:16" ht="16.5" thickTop="1" thickBot="1" x14ac:dyDescent="0.3">
      <c r="A161" s="30">
        <v>9738</v>
      </c>
      <c r="B161" s="33">
        <f t="shared" ref="B161:M161" si="77">B160/$N$160</f>
        <v>0</v>
      </c>
      <c r="C161" s="33">
        <f t="shared" si="77"/>
        <v>0</v>
      </c>
      <c r="D161" s="33">
        <f t="shared" si="77"/>
        <v>0</v>
      </c>
      <c r="E161" s="33">
        <f t="shared" si="77"/>
        <v>0</v>
      </c>
      <c r="F161" s="33">
        <f t="shared" si="77"/>
        <v>0</v>
      </c>
      <c r="G161" s="33">
        <f t="shared" si="77"/>
        <v>0.63360881542699721</v>
      </c>
      <c r="H161" s="33">
        <f t="shared" si="77"/>
        <v>0</v>
      </c>
      <c r="I161" s="33">
        <f t="shared" si="77"/>
        <v>0</v>
      </c>
      <c r="J161" s="33">
        <f t="shared" si="77"/>
        <v>0.3168044077134986</v>
      </c>
      <c r="K161" s="33">
        <f t="shared" si="77"/>
        <v>4.9586776859504134E-2</v>
      </c>
      <c r="L161" s="33">
        <f t="shared" si="77"/>
        <v>0</v>
      </c>
      <c r="M161" s="35">
        <f t="shared" si="77"/>
        <v>0</v>
      </c>
      <c r="N161" s="46">
        <f>SUM(Tableau11[[#This Row],[Janvier]:[Décembre]])</f>
        <v>1</v>
      </c>
      <c r="O161" s="66">
        <f>ROUNDUP(Tableau11[[#This Row],[Total général]]/7,0)</f>
        <v>1</v>
      </c>
      <c r="P161" s="68">
        <f>Tableau11[[#This Row],[Total général]]/(30*7)</f>
        <v>4.7619047619047623E-3</v>
      </c>
    </row>
    <row r="162" spans="1:16" ht="17.25" thickTop="1" thickBot="1" x14ac:dyDescent="0.3">
      <c r="A162" s="47">
        <v>1442</v>
      </c>
      <c r="B162" s="58">
        <f>IFERROR(VLOOKUP(Tableau11[[#This Row],[Article]],'TCD journal 2018'!$B$5:$O$9000,2,FALSE),0)</f>
        <v>0</v>
      </c>
      <c r="C162" s="59">
        <f>IFERROR(VLOOKUP(Tableau11[[#This Row],[Article]],'TCD journal 2018'!$B$5:$O$900,3,FALSE),0)</f>
        <v>0</v>
      </c>
      <c r="D162" s="60">
        <f>IFERROR(VLOOKUP(Tableau11[[#This Row],[Article]],'TCD journal 2018'!$B$5:$O$9000,4,FALSE),0)</f>
        <v>0</v>
      </c>
      <c r="E162" s="60">
        <f>IFERROR(VLOOKUP(Tableau11[[#This Row],[Article]],'TCD journal 2018'!$B$5:$O$9000,5,FALSE),0)</f>
        <v>0</v>
      </c>
      <c r="F162" s="60">
        <f>IFERROR(VLOOKUP(Tableau11[[#This Row],[Article]],'TCD journal 2018'!$B$5:$O$9000,6,FALSE),0)</f>
        <v>0</v>
      </c>
      <c r="G162" s="60">
        <f>IFERROR(VLOOKUP(Tableau11[[#This Row],[Article]],'TCD journal 2018'!$B$5:$O$9000,7,FALSE),0)</f>
        <v>115</v>
      </c>
      <c r="H162" s="60">
        <f>IFERROR(VLOOKUP(Tableau11[[#This Row],[Article]],'TCD journal 2018'!$B$5:$O$9000,8,FALSE),0)</f>
        <v>115</v>
      </c>
      <c r="I162" s="60">
        <f>IFERROR(VLOOKUP(Tableau11[[#This Row],[Article]],'TCD journal 2018'!$B$5:$O$9000,9,FALSE),0)</f>
        <v>0</v>
      </c>
      <c r="J162" s="60">
        <f>IFERROR(VLOOKUP(Tableau11[[#This Row],[Article]],'TCD journal 2018'!$B$5:$O$9000,10,FALSE),0)</f>
        <v>115</v>
      </c>
      <c r="K162" s="61">
        <f>IFERROR(VLOOKUP(Tableau11[[#This Row],[Article]],'TCD journal 2018'!$B$5:$O$900,11,FALSE),0)</f>
        <v>115</v>
      </c>
      <c r="L162" s="60">
        <f>IFERROR(VLOOKUP(Tableau11[[#This Row],[Article]],'TCD journal 2018'!$B$5:$O$9000,12,FALSE),0)</f>
        <v>0</v>
      </c>
      <c r="M162" s="62">
        <f>IFERROR(VLOOKUP(Tableau11[[#This Row],[Article]],'TCD journal 2018'!$B$5:$O$9000,13,FALSE),0)</f>
        <v>0</v>
      </c>
      <c r="N162" s="154">
        <f>IFERROR(VLOOKUP(Tableau11[[#This Row],[Article]],'TCD journal 2018'!$B$5:$O$9000,14,FALSE),0)</f>
        <v>460</v>
      </c>
      <c r="O162" s="73">
        <f>Tableau11[[#This Row],[Total général]]/8</f>
        <v>57.5</v>
      </c>
      <c r="P162" s="74">
        <f>ROUNDUP(Tableau11[[#This Row],[Conso mensuel]]/30,0)</f>
        <v>2</v>
      </c>
    </row>
    <row r="163" spans="1:16" ht="16.5" thickTop="1" thickBot="1" x14ac:dyDescent="0.3">
      <c r="A163" s="32">
        <v>1442</v>
      </c>
      <c r="B163" s="34">
        <f t="shared" ref="B163:M163" si="78">B162/$N$162</f>
        <v>0</v>
      </c>
      <c r="C163" s="34">
        <f t="shared" si="78"/>
        <v>0</v>
      </c>
      <c r="D163" s="34">
        <f t="shared" si="78"/>
        <v>0</v>
      </c>
      <c r="E163" s="34">
        <f t="shared" si="78"/>
        <v>0</v>
      </c>
      <c r="F163" s="34">
        <f t="shared" si="78"/>
        <v>0</v>
      </c>
      <c r="G163" s="34">
        <f t="shared" si="78"/>
        <v>0.25</v>
      </c>
      <c r="H163" s="34">
        <f t="shared" si="78"/>
        <v>0.25</v>
      </c>
      <c r="I163" s="34">
        <f t="shared" si="78"/>
        <v>0</v>
      </c>
      <c r="J163" s="33">
        <f t="shared" si="78"/>
        <v>0.25</v>
      </c>
      <c r="K163" s="34">
        <f t="shared" si="78"/>
        <v>0.25</v>
      </c>
      <c r="L163" s="33">
        <f t="shared" si="78"/>
        <v>0</v>
      </c>
      <c r="M163" s="36">
        <f t="shared" si="78"/>
        <v>0</v>
      </c>
      <c r="N163" s="46">
        <f>SUM(Tableau11[[#This Row],[Janvier]:[Décembre]])</f>
        <v>1</v>
      </c>
      <c r="O163" s="66">
        <f>ROUNDUP(Tableau11[[#This Row],[Total général]]/7,0)</f>
        <v>1</v>
      </c>
      <c r="P163" s="68">
        <f>Tableau11[[#This Row],[Total général]]/(30*7)</f>
        <v>4.7619047619047623E-3</v>
      </c>
    </row>
    <row r="164" spans="1:16" ht="17.25" thickTop="1" thickBot="1" x14ac:dyDescent="0.3">
      <c r="A164" s="45">
        <v>364</v>
      </c>
      <c r="B164" s="58">
        <f>IFERROR(VLOOKUP(Tableau11[[#This Row],[Article]],'TCD journal 2018'!$B$5:$O$9000,2,FALSE),0)</f>
        <v>0</v>
      </c>
      <c r="C164" s="59">
        <f>IFERROR(VLOOKUP(Tableau11[[#This Row],[Article]],'TCD journal 2018'!$B$5:$O$900,3,FALSE),0)</f>
        <v>0</v>
      </c>
      <c r="D164" s="60">
        <f>IFERROR(VLOOKUP(Tableau11[[#This Row],[Article]],'TCD journal 2018'!$B$5:$O$9000,4,FALSE),0)</f>
        <v>0</v>
      </c>
      <c r="E164" s="60">
        <f>IFERROR(VLOOKUP(Tableau11[[#This Row],[Article]],'TCD journal 2018'!$B$5:$O$9000,5,FALSE),0)</f>
        <v>0</v>
      </c>
      <c r="F164" s="60">
        <f>IFERROR(VLOOKUP(Tableau11[[#This Row],[Article]],'TCD journal 2018'!$B$5:$O$9000,6,FALSE),0)</f>
        <v>0</v>
      </c>
      <c r="G164" s="60">
        <f>IFERROR(VLOOKUP(Tableau11[[#This Row],[Article]],'TCD journal 2018'!$B$5:$O$9000,7,FALSE),0)</f>
        <v>0</v>
      </c>
      <c r="H164" s="60">
        <f>IFERROR(VLOOKUP(Tableau11[[#This Row],[Article]],'TCD journal 2018'!$B$5:$O$9000,8,FALSE),0)</f>
        <v>40</v>
      </c>
      <c r="I164" s="60">
        <f>IFERROR(VLOOKUP(Tableau11[[#This Row],[Article]],'TCD journal 2018'!$B$5:$O$9000,9,FALSE),0)</f>
        <v>154</v>
      </c>
      <c r="J164" s="60">
        <f>IFERROR(VLOOKUP(Tableau11[[#This Row],[Article]],'TCD journal 2018'!$B$5:$O$9000,10,FALSE),0)</f>
        <v>130</v>
      </c>
      <c r="K164" s="61">
        <f>IFERROR(VLOOKUP(Tableau11[[#This Row],[Article]],'TCD journal 2018'!$B$5:$O$900,11,FALSE),0)</f>
        <v>150</v>
      </c>
      <c r="L164" s="60">
        <f>IFERROR(VLOOKUP(Tableau11[[#This Row],[Article]],'TCD journal 2018'!$B$5:$O$9000,12,FALSE),0)</f>
        <v>0</v>
      </c>
      <c r="M164" s="62">
        <f>IFERROR(VLOOKUP(Tableau11[[#This Row],[Article]],'TCD journal 2018'!$B$5:$O$9000,13,FALSE),0)</f>
        <v>0</v>
      </c>
      <c r="N164" s="154">
        <f>IFERROR(VLOOKUP(Tableau11[[#This Row],[Article]],'TCD journal 2018'!$B$5:$O$9000,14,FALSE),0)</f>
        <v>474</v>
      </c>
      <c r="O164" s="73">
        <f>Tableau11[[#This Row],[Total général]]/8</f>
        <v>59.25</v>
      </c>
      <c r="P164" s="74">
        <f>ROUNDUP(Tableau11[[#This Row],[Conso mensuel]]/30,0)</f>
        <v>2</v>
      </c>
    </row>
    <row r="165" spans="1:16" ht="16.5" thickTop="1" thickBot="1" x14ac:dyDescent="0.3">
      <c r="A165" s="31">
        <v>364</v>
      </c>
      <c r="B165" s="34">
        <f t="shared" ref="B165:M165" si="79">B164/$N$164</f>
        <v>0</v>
      </c>
      <c r="C165" s="34">
        <f t="shared" si="79"/>
        <v>0</v>
      </c>
      <c r="D165" s="34">
        <f t="shared" si="79"/>
        <v>0</v>
      </c>
      <c r="E165" s="34">
        <f t="shared" si="79"/>
        <v>0</v>
      </c>
      <c r="F165" s="34">
        <f t="shared" si="79"/>
        <v>0</v>
      </c>
      <c r="G165" s="34">
        <f t="shared" si="79"/>
        <v>0</v>
      </c>
      <c r="H165" s="34">
        <f t="shared" si="79"/>
        <v>8.4388185654008435E-2</v>
      </c>
      <c r="I165" s="34">
        <f t="shared" si="79"/>
        <v>0.32489451476793246</v>
      </c>
      <c r="J165" s="33">
        <f t="shared" si="79"/>
        <v>0.27426160337552741</v>
      </c>
      <c r="K165" s="34">
        <f t="shared" si="79"/>
        <v>0.31645569620253167</v>
      </c>
      <c r="L165" s="33">
        <f t="shared" si="79"/>
        <v>0</v>
      </c>
      <c r="M165" s="36">
        <f t="shared" si="79"/>
        <v>0</v>
      </c>
      <c r="N165" s="46">
        <f>SUM(Tableau11[[#This Row],[Janvier]:[Décembre]])</f>
        <v>1</v>
      </c>
      <c r="O165" s="66">
        <f>ROUNDUP(Tableau11[[#This Row],[Total général]]/7,0)</f>
        <v>1</v>
      </c>
      <c r="P165" s="68">
        <f>Tableau11[[#This Row],[Total général]]/(30*7)</f>
        <v>4.7619047619047623E-3</v>
      </c>
    </row>
    <row r="166" spans="1:16" ht="17.25" thickTop="1" thickBot="1" x14ac:dyDescent="0.3">
      <c r="A166" s="45">
        <v>1616</v>
      </c>
      <c r="B166" s="58">
        <f>IFERROR(VLOOKUP(Tableau11[[#This Row],[Article]],'TCD journal 2018'!$B$5:$O$9000,2,FALSE),0)</f>
        <v>0</v>
      </c>
      <c r="C166" s="59">
        <f>IFERROR(VLOOKUP(Tableau11[[#This Row],[Article]],'TCD journal 2018'!$B$5:$O$900,3,FALSE),0)</f>
        <v>0</v>
      </c>
      <c r="D166" s="60">
        <f>IFERROR(VLOOKUP(Tableau11[[#This Row],[Article]],'TCD journal 2018'!$B$5:$O$9000,4,FALSE),0)</f>
        <v>200</v>
      </c>
      <c r="E166" s="60">
        <f>IFERROR(VLOOKUP(Tableau11[[#This Row],[Article]],'TCD journal 2018'!$B$5:$O$9000,5,FALSE),0)</f>
        <v>0</v>
      </c>
      <c r="F166" s="60">
        <f>IFERROR(VLOOKUP(Tableau11[[#This Row],[Article]],'TCD journal 2018'!$B$5:$O$9000,6,FALSE),0)</f>
        <v>103</v>
      </c>
      <c r="G166" s="60">
        <f>IFERROR(VLOOKUP(Tableau11[[#This Row],[Article]],'TCD journal 2018'!$B$5:$O$9000,7,FALSE),0)</f>
        <v>0</v>
      </c>
      <c r="H166" s="60">
        <f>IFERROR(VLOOKUP(Tableau11[[#This Row],[Article]],'TCD journal 2018'!$B$5:$O$9000,8,FALSE),0)</f>
        <v>0</v>
      </c>
      <c r="I166" s="60">
        <f>IFERROR(VLOOKUP(Tableau11[[#This Row],[Article]],'TCD journal 2018'!$B$5:$O$9000,9,FALSE),0)</f>
        <v>0</v>
      </c>
      <c r="J166" s="60">
        <f>IFERROR(VLOOKUP(Tableau11[[#This Row],[Article]],'TCD journal 2018'!$B$5:$O$9000,10,FALSE),0)</f>
        <v>0</v>
      </c>
      <c r="K166" s="61">
        <f>IFERROR(VLOOKUP(Tableau11[[#This Row],[Article]],'TCD journal 2018'!$B$5:$O$900,11,FALSE),0)</f>
        <v>0</v>
      </c>
      <c r="L166" s="60">
        <f>IFERROR(VLOOKUP(Tableau11[[#This Row],[Article]],'TCD journal 2018'!$B$5:$O$9000,12,FALSE),0)</f>
        <v>0</v>
      </c>
      <c r="M166" s="62">
        <f>IFERROR(VLOOKUP(Tableau11[[#This Row],[Article]],'TCD journal 2018'!$B$5:$O$9000,13,FALSE),0)</f>
        <v>0</v>
      </c>
      <c r="N166" s="154">
        <f>IFERROR(VLOOKUP(Tableau11[[#This Row],[Article]],'TCD journal 2018'!$B$5:$O$9000,14,FALSE),0)</f>
        <v>303</v>
      </c>
      <c r="O166" s="73">
        <f>Tableau11[[#This Row],[Total général]]/8</f>
        <v>37.875</v>
      </c>
      <c r="P166" s="74">
        <f>ROUNDUP(Tableau11[[#This Row],[Conso mensuel]]/30,0)</f>
        <v>2</v>
      </c>
    </row>
    <row r="167" spans="1:16" ht="16.5" thickTop="1" thickBot="1" x14ac:dyDescent="0.3">
      <c r="A167" s="31">
        <v>1616</v>
      </c>
      <c r="B167" s="34">
        <f t="shared" ref="B167:M167" si="80">B166/$N$166</f>
        <v>0</v>
      </c>
      <c r="C167" s="34">
        <f t="shared" si="80"/>
        <v>0</v>
      </c>
      <c r="D167" s="34">
        <f t="shared" si="80"/>
        <v>0.66006600660066006</v>
      </c>
      <c r="E167" s="34">
        <f t="shared" si="80"/>
        <v>0</v>
      </c>
      <c r="F167" s="34">
        <f t="shared" si="80"/>
        <v>0.33993399339933994</v>
      </c>
      <c r="G167" s="34">
        <f t="shared" si="80"/>
        <v>0</v>
      </c>
      <c r="H167" s="34">
        <f t="shared" si="80"/>
        <v>0</v>
      </c>
      <c r="I167" s="34">
        <f t="shared" si="80"/>
        <v>0</v>
      </c>
      <c r="J167" s="33">
        <f t="shared" si="80"/>
        <v>0</v>
      </c>
      <c r="K167" s="34">
        <f t="shared" si="80"/>
        <v>0</v>
      </c>
      <c r="L167" s="33">
        <f t="shared" si="80"/>
        <v>0</v>
      </c>
      <c r="M167" s="36">
        <f t="shared" si="80"/>
        <v>0</v>
      </c>
      <c r="N167" s="46">
        <f>SUM(Tableau11[[#This Row],[Janvier]:[Décembre]])</f>
        <v>1</v>
      </c>
      <c r="O167" s="66">
        <f>ROUNDUP(Tableau11[[#This Row],[Total général]]/7,0)</f>
        <v>1</v>
      </c>
      <c r="P167" s="68">
        <f>Tableau11[[#This Row],[Total général]]/(30*7)</f>
        <v>4.7619047619047623E-3</v>
      </c>
    </row>
    <row r="168" spans="1:16" ht="17.25" thickTop="1" thickBot="1" x14ac:dyDescent="0.3">
      <c r="A168" s="45">
        <v>2182</v>
      </c>
      <c r="B168" s="58">
        <f>IFERROR(VLOOKUP(Tableau11[[#This Row],[Article]],'TCD journal 2018'!$B$5:$O$9000,2,FALSE),0)</f>
        <v>0</v>
      </c>
      <c r="C168" s="59">
        <f>IFERROR(VLOOKUP(Tableau11[[#This Row],[Article]],'TCD journal 2018'!$B$5:$O$900,3,FALSE),0)</f>
        <v>0</v>
      </c>
      <c r="D168" s="60">
        <f>IFERROR(VLOOKUP(Tableau11[[#This Row],[Article]],'TCD journal 2018'!$B$5:$O$9000,4,FALSE),0)</f>
        <v>0</v>
      </c>
      <c r="E168" s="60">
        <f>IFERROR(VLOOKUP(Tableau11[[#This Row],[Article]],'TCD journal 2018'!$B$5:$O$9000,5,FALSE),0)</f>
        <v>0</v>
      </c>
      <c r="F168" s="60">
        <f>IFERROR(VLOOKUP(Tableau11[[#This Row],[Article]],'TCD journal 2018'!$B$5:$O$9000,6,FALSE),0)</f>
        <v>0</v>
      </c>
      <c r="G168" s="60">
        <f>IFERROR(VLOOKUP(Tableau11[[#This Row],[Article]],'TCD journal 2018'!$B$5:$O$9000,7,FALSE),0)</f>
        <v>0</v>
      </c>
      <c r="H168" s="60">
        <f>IFERROR(VLOOKUP(Tableau11[[#This Row],[Article]],'TCD journal 2018'!$B$5:$O$9000,8,FALSE),0)</f>
        <v>0</v>
      </c>
      <c r="I168" s="60">
        <f>IFERROR(VLOOKUP(Tableau11[[#This Row],[Article]],'TCD journal 2018'!$B$5:$O$9000,9,FALSE),0)</f>
        <v>0</v>
      </c>
      <c r="J168" s="60">
        <f>IFERROR(VLOOKUP(Tableau11[[#This Row],[Article]],'TCD journal 2018'!$B$5:$O$9000,10,FALSE),0)</f>
        <v>300</v>
      </c>
      <c r="K168" s="61">
        <f>IFERROR(VLOOKUP(Tableau11[[#This Row],[Article]],'TCD journal 2018'!$B$5:$O$900,11,FALSE),0)</f>
        <v>0</v>
      </c>
      <c r="L168" s="60">
        <f>IFERROR(VLOOKUP(Tableau11[[#This Row],[Article]],'TCD journal 2018'!$B$5:$O$9000,12,FALSE),0)</f>
        <v>0</v>
      </c>
      <c r="M168" s="62">
        <f>IFERROR(VLOOKUP(Tableau11[[#This Row],[Article]],'TCD journal 2018'!$B$5:$O$9000,13,FALSE),0)</f>
        <v>0</v>
      </c>
      <c r="N168" s="154">
        <f>IFERROR(VLOOKUP(Tableau11[[#This Row],[Article]],'TCD journal 2018'!$B$5:$O$9000,14,FALSE),0)</f>
        <v>300</v>
      </c>
      <c r="O168" s="73">
        <f>Tableau11[[#This Row],[Total général]]/8</f>
        <v>37.5</v>
      </c>
      <c r="P168" s="74">
        <f>ROUNDUP(Tableau11[[#This Row],[Conso mensuel]]/30,0)</f>
        <v>2</v>
      </c>
    </row>
    <row r="169" spans="1:16" ht="16.5" thickTop="1" thickBot="1" x14ac:dyDescent="0.3">
      <c r="A169" s="31">
        <v>2182</v>
      </c>
      <c r="B169" s="34">
        <f t="shared" ref="B169:M169" si="81">B168/$N$168</f>
        <v>0</v>
      </c>
      <c r="C169" s="34">
        <f t="shared" si="81"/>
        <v>0</v>
      </c>
      <c r="D169" s="34">
        <f t="shared" si="81"/>
        <v>0</v>
      </c>
      <c r="E169" s="34">
        <f t="shared" si="81"/>
        <v>0</v>
      </c>
      <c r="F169" s="34">
        <f t="shared" si="81"/>
        <v>0</v>
      </c>
      <c r="G169" s="34">
        <f t="shared" si="81"/>
        <v>0</v>
      </c>
      <c r="H169" s="34">
        <f t="shared" si="81"/>
        <v>0</v>
      </c>
      <c r="I169" s="34">
        <f t="shared" si="81"/>
        <v>0</v>
      </c>
      <c r="J169" s="33">
        <f t="shared" si="81"/>
        <v>1</v>
      </c>
      <c r="K169" s="34">
        <f t="shared" si="81"/>
        <v>0</v>
      </c>
      <c r="L169" s="33">
        <f t="shared" si="81"/>
        <v>0</v>
      </c>
      <c r="M169" s="36">
        <f t="shared" si="81"/>
        <v>0</v>
      </c>
      <c r="N169" s="46">
        <f>SUM(Tableau11[[#This Row],[Janvier]:[Décembre]])</f>
        <v>1</v>
      </c>
      <c r="O169" s="66">
        <f>ROUNDUP(Tableau11[[#This Row],[Total général]]/7,0)</f>
        <v>1</v>
      </c>
      <c r="P169" s="68">
        <f>Tableau11[[#This Row],[Total général]]/(30*7)</f>
        <v>4.7619047619047623E-3</v>
      </c>
    </row>
    <row r="170" spans="1:16" ht="17.25" thickTop="1" thickBot="1" x14ac:dyDescent="0.3">
      <c r="A170" s="45">
        <v>1303</v>
      </c>
      <c r="B170" s="58">
        <f>IFERROR(VLOOKUP(Tableau11[[#This Row],[Article]],'TCD journal 2018'!$B$5:$O$9000,2,FALSE),0)</f>
        <v>0</v>
      </c>
      <c r="C170" s="59">
        <f>IFERROR(VLOOKUP(Tableau11[[#This Row],[Article]],'TCD journal 2018'!$B$5:$O$900,3,FALSE),0)</f>
        <v>0</v>
      </c>
      <c r="D170" s="60">
        <f>IFERROR(VLOOKUP(Tableau11[[#This Row],[Article]],'TCD journal 2018'!$B$5:$O$9000,4,FALSE),0)</f>
        <v>0</v>
      </c>
      <c r="E170" s="60">
        <f>IFERROR(VLOOKUP(Tableau11[[#This Row],[Article]],'TCD journal 2018'!$B$5:$O$9000,5,FALSE),0)</f>
        <v>100</v>
      </c>
      <c r="F170" s="60">
        <f>IFERROR(VLOOKUP(Tableau11[[#This Row],[Article]],'TCD journal 2018'!$B$5:$O$9000,6,FALSE),0)</f>
        <v>200</v>
      </c>
      <c r="G170" s="60">
        <f>IFERROR(VLOOKUP(Tableau11[[#This Row],[Article]],'TCD journal 2018'!$B$5:$O$9000,7,FALSE),0)</f>
        <v>0</v>
      </c>
      <c r="H170" s="60">
        <f>IFERROR(VLOOKUP(Tableau11[[#This Row],[Article]],'TCD journal 2018'!$B$5:$O$9000,8,FALSE),0)</f>
        <v>0</v>
      </c>
      <c r="I170" s="60">
        <f>IFERROR(VLOOKUP(Tableau11[[#This Row],[Article]],'TCD journal 2018'!$B$5:$O$9000,9,FALSE),0)</f>
        <v>0</v>
      </c>
      <c r="J170" s="60">
        <f>IFERROR(VLOOKUP(Tableau11[[#This Row],[Article]],'TCD journal 2018'!$B$5:$O$9000,10,FALSE),0)</f>
        <v>0</v>
      </c>
      <c r="K170" s="61">
        <f>IFERROR(VLOOKUP(Tableau11[[#This Row],[Article]],'TCD journal 2018'!$B$5:$O$900,11,FALSE),0)</f>
        <v>300</v>
      </c>
      <c r="L170" s="60">
        <f>IFERROR(VLOOKUP(Tableau11[[#This Row],[Article]],'TCD journal 2018'!$B$5:$O$9000,12,FALSE),0)</f>
        <v>0</v>
      </c>
      <c r="M170" s="62">
        <f>IFERROR(VLOOKUP(Tableau11[[#This Row],[Article]],'TCD journal 2018'!$B$5:$O$9000,13,FALSE),0)</f>
        <v>0</v>
      </c>
      <c r="N170" s="154">
        <f>IFERROR(VLOOKUP(Tableau11[[#This Row],[Article]],'TCD journal 2018'!$B$5:$O$9000,14,FALSE),0)</f>
        <v>600</v>
      </c>
      <c r="O170" s="73">
        <f>Tableau11[[#This Row],[Total général]]/8</f>
        <v>75</v>
      </c>
      <c r="P170" s="74">
        <f>ROUNDUP(Tableau11[[#This Row],[Conso mensuel]]/30,0)</f>
        <v>3</v>
      </c>
    </row>
    <row r="171" spans="1:16" ht="16.5" thickTop="1" thickBot="1" x14ac:dyDescent="0.3">
      <c r="A171" s="31">
        <v>1303</v>
      </c>
      <c r="B171" s="34">
        <f t="shared" ref="B171:M171" si="82">B170/$N$170</f>
        <v>0</v>
      </c>
      <c r="C171" s="34">
        <f t="shared" si="82"/>
        <v>0</v>
      </c>
      <c r="D171" s="34">
        <f t="shared" si="82"/>
        <v>0</v>
      </c>
      <c r="E171" s="34">
        <f t="shared" si="82"/>
        <v>0.16666666666666666</v>
      </c>
      <c r="F171" s="34">
        <f t="shared" si="82"/>
        <v>0.33333333333333331</v>
      </c>
      <c r="G171" s="34">
        <f t="shared" si="82"/>
        <v>0</v>
      </c>
      <c r="H171" s="34">
        <f t="shared" si="82"/>
        <v>0</v>
      </c>
      <c r="I171" s="34">
        <f t="shared" si="82"/>
        <v>0</v>
      </c>
      <c r="J171" s="33">
        <f t="shared" si="82"/>
        <v>0</v>
      </c>
      <c r="K171" s="34">
        <f t="shared" si="82"/>
        <v>0.5</v>
      </c>
      <c r="L171" s="33">
        <f t="shared" si="82"/>
        <v>0</v>
      </c>
      <c r="M171" s="36">
        <f t="shared" si="82"/>
        <v>0</v>
      </c>
      <c r="N171" s="46">
        <f>SUM(Tableau11[[#This Row],[Janvier]:[Décembre]])</f>
        <v>1</v>
      </c>
      <c r="O171" s="66">
        <f>ROUNDUP(Tableau11[[#This Row],[Total général]]/7,0)</f>
        <v>1</v>
      </c>
      <c r="P171" s="68">
        <f>Tableau11[[#This Row],[Total général]]/(30*7)</f>
        <v>4.7619047619047623E-3</v>
      </c>
    </row>
    <row r="172" spans="1:16" ht="17.25" thickTop="1" thickBot="1" x14ac:dyDescent="0.3">
      <c r="A172" s="45">
        <v>4924</v>
      </c>
      <c r="B172" s="58">
        <f>IFERROR(VLOOKUP(Tableau11[[#This Row],[Article]],'TCD journal 2018'!$B$5:$O$9000,2,FALSE),0)</f>
        <v>0</v>
      </c>
      <c r="C172" s="59">
        <f>IFERROR(VLOOKUP(Tableau11[[#This Row],[Article]],'TCD journal 2018'!$B$5:$O$900,3,FALSE),0)</f>
        <v>0</v>
      </c>
      <c r="D172" s="60">
        <f>IFERROR(VLOOKUP(Tableau11[[#This Row],[Article]],'TCD journal 2018'!$B$5:$O$9000,4,FALSE),0)</f>
        <v>0</v>
      </c>
      <c r="E172" s="60">
        <f>IFERROR(VLOOKUP(Tableau11[[#This Row],[Article]],'TCD journal 2018'!$B$5:$O$9000,5,FALSE),0)</f>
        <v>0</v>
      </c>
      <c r="F172" s="60">
        <f>IFERROR(VLOOKUP(Tableau11[[#This Row],[Article]],'TCD journal 2018'!$B$5:$O$9000,6,FALSE),0)</f>
        <v>50</v>
      </c>
      <c r="G172" s="60">
        <f>IFERROR(VLOOKUP(Tableau11[[#This Row],[Article]],'TCD journal 2018'!$B$5:$O$9000,7,FALSE),0)</f>
        <v>0</v>
      </c>
      <c r="H172" s="60">
        <f>IFERROR(VLOOKUP(Tableau11[[#This Row],[Article]],'TCD journal 2018'!$B$5:$O$9000,8,FALSE),0)</f>
        <v>0</v>
      </c>
      <c r="I172" s="60">
        <f>IFERROR(VLOOKUP(Tableau11[[#This Row],[Article]],'TCD journal 2018'!$B$5:$O$9000,9,FALSE),0)</f>
        <v>100</v>
      </c>
      <c r="J172" s="60">
        <f>IFERROR(VLOOKUP(Tableau11[[#This Row],[Article]],'TCD journal 2018'!$B$5:$O$9000,10,FALSE),0)</f>
        <v>147</v>
      </c>
      <c r="K172" s="61">
        <f>IFERROR(VLOOKUP(Tableau11[[#This Row],[Article]],'TCD journal 2018'!$B$5:$O$900,11,FALSE),0)</f>
        <v>0</v>
      </c>
      <c r="L172" s="60">
        <f>IFERROR(VLOOKUP(Tableau11[[#This Row],[Article]],'TCD journal 2018'!$B$5:$O$9000,12,FALSE),0)</f>
        <v>0</v>
      </c>
      <c r="M172" s="62">
        <f>IFERROR(VLOOKUP(Tableau11[[#This Row],[Article]],'TCD journal 2018'!$B$5:$O$9000,13,FALSE),0)</f>
        <v>0</v>
      </c>
      <c r="N172" s="154">
        <f>IFERROR(VLOOKUP(Tableau11[[#This Row],[Article]],'TCD journal 2018'!$B$5:$O$9000,14,FALSE),0)</f>
        <v>297</v>
      </c>
      <c r="O172" s="73">
        <f>Tableau11[[#This Row],[Total général]]/8</f>
        <v>37.125</v>
      </c>
      <c r="P172" s="74">
        <f>ROUNDUP(Tableau11[[#This Row],[Conso mensuel]]/30,0)</f>
        <v>2</v>
      </c>
    </row>
    <row r="173" spans="1:16" ht="16.5" thickTop="1" thickBot="1" x14ac:dyDescent="0.3">
      <c r="A173" s="31">
        <v>4924</v>
      </c>
      <c r="B173" s="34">
        <f t="shared" ref="B173:M173" si="83">B172/$N$172</f>
        <v>0</v>
      </c>
      <c r="C173" s="34">
        <f t="shared" si="83"/>
        <v>0</v>
      </c>
      <c r="D173" s="34">
        <f t="shared" si="83"/>
        <v>0</v>
      </c>
      <c r="E173" s="34">
        <f t="shared" si="83"/>
        <v>0</v>
      </c>
      <c r="F173" s="34">
        <f t="shared" si="83"/>
        <v>0.16835016835016836</v>
      </c>
      <c r="G173" s="34">
        <f t="shared" si="83"/>
        <v>0</v>
      </c>
      <c r="H173" s="34">
        <f t="shared" si="83"/>
        <v>0</v>
      </c>
      <c r="I173" s="34">
        <f t="shared" si="83"/>
        <v>0.33670033670033672</v>
      </c>
      <c r="J173" s="33">
        <f t="shared" si="83"/>
        <v>0.49494949494949497</v>
      </c>
      <c r="K173" s="34">
        <f t="shared" si="83"/>
        <v>0</v>
      </c>
      <c r="L173" s="33">
        <f t="shared" si="83"/>
        <v>0</v>
      </c>
      <c r="M173" s="36">
        <f t="shared" si="83"/>
        <v>0</v>
      </c>
      <c r="N173" s="46">
        <f>SUM(Tableau11[[#This Row],[Janvier]:[Décembre]])</f>
        <v>1</v>
      </c>
      <c r="O173" s="66">
        <f>ROUNDUP(Tableau11[[#This Row],[Total général]]/7,0)</f>
        <v>1</v>
      </c>
      <c r="P173" s="68">
        <f>Tableau11[[#This Row],[Total général]]/(30*7)</f>
        <v>4.7619047619047623E-3</v>
      </c>
    </row>
    <row r="174" spans="1:16" ht="17.25" thickTop="1" thickBot="1" x14ac:dyDescent="0.3">
      <c r="A174" s="45">
        <v>8825</v>
      </c>
      <c r="B174" s="58">
        <f>IFERROR(VLOOKUP(Tableau11[[#This Row],[Article]],'TCD journal 2018'!$B$5:$O$9000,2,FALSE),0)</f>
        <v>0</v>
      </c>
      <c r="C174" s="59">
        <f>IFERROR(VLOOKUP(Tableau11[[#This Row],[Article]],'TCD journal 2018'!$B$5:$O$900,3,FALSE),0)</f>
        <v>0</v>
      </c>
      <c r="D174" s="60">
        <f>IFERROR(VLOOKUP(Tableau11[[#This Row],[Article]],'TCD journal 2018'!$B$5:$O$9000,4,FALSE),0)</f>
        <v>19</v>
      </c>
      <c r="E174" s="60">
        <f>IFERROR(VLOOKUP(Tableau11[[#This Row],[Article]],'TCD journal 2018'!$B$5:$O$9000,5,FALSE),0)</f>
        <v>28</v>
      </c>
      <c r="F174" s="60">
        <f>IFERROR(VLOOKUP(Tableau11[[#This Row],[Article]],'TCD journal 2018'!$B$5:$O$9000,6,FALSE),0)</f>
        <v>61</v>
      </c>
      <c r="G174" s="60">
        <f>IFERROR(VLOOKUP(Tableau11[[#This Row],[Article]],'TCD journal 2018'!$B$5:$O$9000,7,FALSE),0)</f>
        <v>64</v>
      </c>
      <c r="H174" s="60">
        <f>IFERROR(VLOOKUP(Tableau11[[#This Row],[Article]],'TCD journal 2018'!$B$5:$O$9000,8,FALSE),0)</f>
        <v>55</v>
      </c>
      <c r="I174" s="60">
        <f>IFERROR(VLOOKUP(Tableau11[[#This Row],[Article]],'TCD journal 2018'!$B$5:$O$9000,9,FALSE),0)</f>
        <v>30</v>
      </c>
      <c r="J174" s="60">
        <f>IFERROR(VLOOKUP(Tableau11[[#This Row],[Article]],'TCD journal 2018'!$B$5:$O$9000,10,FALSE),0)</f>
        <v>36</v>
      </c>
      <c r="K174" s="61">
        <f>IFERROR(VLOOKUP(Tableau11[[#This Row],[Article]],'TCD journal 2018'!$B$5:$O$900,11,FALSE),0)</f>
        <v>53</v>
      </c>
      <c r="L174" s="60">
        <f>IFERROR(VLOOKUP(Tableau11[[#This Row],[Article]],'TCD journal 2018'!$B$5:$O$9000,12,FALSE),0)</f>
        <v>0</v>
      </c>
      <c r="M174" s="62">
        <f>IFERROR(VLOOKUP(Tableau11[[#This Row],[Article]],'TCD journal 2018'!$B$5:$O$9000,13,FALSE),0)</f>
        <v>0</v>
      </c>
      <c r="N174" s="154">
        <f>IFERROR(VLOOKUP(Tableau11[[#This Row],[Article]],'TCD journal 2018'!$B$5:$O$9000,14,FALSE),0)</f>
        <v>346</v>
      </c>
      <c r="O174" s="73">
        <f>Tableau11[[#This Row],[Total général]]/8</f>
        <v>43.25</v>
      </c>
      <c r="P174" s="74">
        <f>ROUNDUP(Tableau11[[#This Row],[Conso mensuel]]/30,0)</f>
        <v>2</v>
      </c>
    </row>
    <row r="175" spans="1:16" ht="16.5" thickTop="1" thickBot="1" x14ac:dyDescent="0.3">
      <c r="A175" s="31">
        <v>8825</v>
      </c>
      <c r="B175" s="34">
        <f t="shared" ref="B175:M175" si="84">B174/$N$174</f>
        <v>0</v>
      </c>
      <c r="C175" s="34">
        <f t="shared" si="84"/>
        <v>0</v>
      </c>
      <c r="D175" s="34">
        <f t="shared" si="84"/>
        <v>5.4913294797687862E-2</v>
      </c>
      <c r="E175" s="34">
        <f t="shared" si="84"/>
        <v>8.0924855491329481E-2</v>
      </c>
      <c r="F175" s="34">
        <f t="shared" si="84"/>
        <v>0.17630057803468208</v>
      </c>
      <c r="G175" s="34">
        <f t="shared" si="84"/>
        <v>0.18497109826589594</v>
      </c>
      <c r="H175" s="34">
        <f t="shared" si="84"/>
        <v>0.15895953757225434</v>
      </c>
      <c r="I175" s="34">
        <f t="shared" si="84"/>
        <v>8.6705202312138727E-2</v>
      </c>
      <c r="J175" s="33">
        <f t="shared" si="84"/>
        <v>0.10404624277456648</v>
      </c>
      <c r="K175" s="34">
        <f t="shared" si="84"/>
        <v>0.15317919075144509</v>
      </c>
      <c r="L175" s="33">
        <f t="shared" si="84"/>
        <v>0</v>
      </c>
      <c r="M175" s="36">
        <f t="shared" si="84"/>
        <v>0</v>
      </c>
      <c r="N175" s="46">
        <f>SUM(Tableau11[[#This Row],[Janvier]:[Décembre]])</f>
        <v>1</v>
      </c>
      <c r="O175" s="66">
        <f>ROUNDUP(Tableau11[[#This Row],[Total général]]/7,0)</f>
        <v>1</v>
      </c>
      <c r="P175" s="68">
        <f>Tableau11[[#This Row],[Total général]]/(30*7)</f>
        <v>4.7619047619047623E-3</v>
      </c>
    </row>
    <row r="176" spans="1:16" ht="17.25" thickTop="1" thickBot="1" x14ac:dyDescent="0.3">
      <c r="A176" s="45">
        <v>369</v>
      </c>
      <c r="B176" s="58">
        <f>IFERROR(VLOOKUP(Tableau11[[#This Row],[Article]],'TCD journal 2018'!$B$5:$O$9000,2,FALSE),0)</f>
        <v>0</v>
      </c>
      <c r="C176" s="59">
        <f>IFERROR(VLOOKUP(Tableau11[[#This Row],[Article]],'TCD journal 2018'!$B$5:$O$900,3,FALSE),0)</f>
        <v>0</v>
      </c>
      <c r="D176" s="60">
        <f>IFERROR(VLOOKUP(Tableau11[[#This Row],[Article]],'TCD journal 2018'!$B$5:$O$9000,4,FALSE),0)</f>
        <v>0</v>
      </c>
      <c r="E176" s="60">
        <f>IFERROR(VLOOKUP(Tableau11[[#This Row],[Article]],'TCD journal 2018'!$B$5:$O$9000,5,FALSE),0)</f>
        <v>0</v>
      </c>
      <c r="F176" s="60">
        <f>IFERROR(VLOOKUP(Tableau11[[#This Row],[Article]],'TCD journal 2018'!$B$5:$O$9000,6,FALSE),0)</f>
        <v>0</v>
      </c>
      <c r="G176" s="60">
        <f>IFERROR(VLOOKUP(Tableau11[[#This Row],[Article]],'TCD journal 2018'!$B$5:$O$9000,7,FALSE),0)</f>
        <v>20</v>
      </c>
      <c r="H176" s="60">
        <f>IFERROR(VLOOKUP(Tableau11[[#This Row],[Article]],'TCD journal 2018'!$B$5:$O$9000,8,FALSE),0)</f>
        <v>80</v>
      </c>
      <c r="I176" s="60">
        <f>IFERROR(VLOOKUP(Tableau11[[#This Row],[Article]],'TCD journal 2018'!$B$5:$O$9000,9,FALSE),0)</f>
        <v>70</v>
      </c>
      <c r="J176" s="60">
        <f>IFERROR(VLOOKUP(Tableau11[[#This Row],[Article]],'TCD journal 2018'!$B$5:$O$9000,10,FALSE),0)</f>
        <v>110</v>
      </c>
      <c r="K176" s="61">
        <f>IFERROR(VLOOKUP(Tableau11[[#This Row],[Article]],'TCD journal 2018'!$B$5:$O$900,11,FALSE),0)</f>
        <v>80</v>
      </c>
      <c r="L176" s="60">
        <f>IFERROR(VLOOKUP(Tableau11[[#This Row],[Article]],'TCD journal 2018'!$B$5:$O$9000,12,FALSE),0)</f>
        <v>0</v>
      </c>
      <c r="M176" s="62">
        <f>IFERROR(VLOOKUP(Tableau11[[#This Row],[Article]],'TCD journal 2018'!$B$5:$O$9000,13,FALSE),0)</f>
        <v>0</v>
      </c>
      <c r="N176" s="154">
        <f>IFERROR(VLOOKUP(Tableau11[[#This Row],[Article]],'TCD journal 2018'!$B$5:$O$9000,14,FALSE),0)</f>
        <v>360</v>
      </c>
      <c r="O176" s="73">
        <f>Tableau11[[#This Row],[Total général]]/8</f>
        <v>45</v>
      </c>
      <c r="P176" s="74">
        <f>ROUNDUP(Tableau11[[#This Row],[Conso mensuel]]/30,0)</f>
        <v>2</v>
      </c>
    </row>
    <row r="177" spans="1:16" ht="16.5" thickTop="1" thickBot="1" x14ac:dyDescent="0.3">
      <c r="A177" s="31">
        <v>369</v>
      </c>
      <c r="B177" s="34">
        <f t="shared" ref="B177:M177" si="85">B176/$N$176</f>
        <v>0</v>
      </c>
      <c r="C177" s="34">
        <f t="shared" si="85"/>
        <v>0</v>
      </c>
      <c r="D177" s="34">
        <f t="shared" si="85"/>
        <v>0</v>
      </c>
      <c r="E177" s="34">
        <f t="shared" si="85"/>
        <v>0</v>
      </c>
      <c r="F177" s="34">
        <f t="shared" si="85"/>
        <v>0</v>
      </c>
      <c r="G177" s="34">
        <f t="shared" si="85"/>
        <v>5.5555555555555552E-2</v>
      </c>
      <c r="H177" s="34">
        <f t="shared" si="85"/>
        <v>0.22222222222222221</v>
      </c>
      <c r="I177" s="34">
        <f t="shared" si="85"/>
        <v>0.19444444444444445</v>
      </c>
      <c r="J177" s="33">
        <f t="shared" si="85"/>
        <v>0.30555555555555558</v>
      </c>
      <c r="K177" s="34">
        <f t="shared" si="85"/>
        <v>0.22222222222222221</v>
      </c>
      <c r="L177" s="33">
        <f t="shared" si="85"/>
        <v>0</v>
      </c>
      <c r="M177" s="36">
        <f t="shared" si="85"/>
        <v>0</v>
      </c>
      <c r="N177" s="46">
        <f>SUM(Tableau11[[#This Row],[Janvier]:[Décembre]])</f>
        <v>1</v>
      </c>
      <c r="O177" s="66">
        <f>ROUNDUP(Tableau11[[#This Row],[Total général]]/7,0)</f>
        <v>1</v>
      </c>
      <c r="P177" s="68">
        <f>Tableau11[[#This Row],[Total général]]/(30*7)</f>
        <v>4.7619047619047623E-3</v>
      </c>
    </row>
    <row r="178" spans="1:16" ht="17.25" thickTop="1" thickBot="1" x14ac:dyDescent="0.3">
      <c r="A178" s="45">
        <v>728</v>
      </c>
      <c r="B178" s="58">
        <f>IFERROR(VLOOKUP(Tableau11[[#This Row],[Article]],'TCD journal 2018'!$B$5:$O$9000,2,FALSE),0)</f>
        <v>0</v>
      </c>
      <c r="C178" s="59">
        <f>IFERROR(VLOOKUP(Tableau11[[#This Row],[Article]],'TCD journal 2018'!$B$5:$O$900,3,FALSE),0)</f>
        <v>0</v>
      </c>
      <c r="D178" s="60">
        <f>IFERROR(VLOOKUP(Tableau11[[#This Row],[Article]],'TCD journal 2018'!$B$5:$O$9000,4,FALSE),0)</f>
        <v>20</v>
      </c>
      <c r="E178" s="60">
        <f>IFERROR(VLOOKUP(Tableau11[[#This Row],[Article]],'TCD journal 2018'!$B$5:$O$9000,5,FALSE),0)</f>
        <v>82</v>
      </c>
      <c r="F178" s="60">
        <f>IFERROR(VLOOKUP(Tableau11[[#This Row],[Article]],'TCD journal 2018'!$B$5:$O$9000,6,FALSE),0)</f>
        <v>126</v>
      </c>
      <c r="G178" s="60">
        <f>IFERROR(VLOOKUP(Tableau11[[#This Row],[Article]],'TCD journal 2018'!$B$5:$O$9000,7,FALSE),0)</f>
        <v>12</v>
      </c>
      <c r="H178" s="60">
        <f>IFERROR(VLOOKUP(Tableau11[[#This Row],[Article]],'TCD journal 2018'!$B$5:$O$9000,8,FALSE),0)</f>
        <v>8</v>
      </c>
      <c r="I178" s="60">
        <f>IFERROR(VLOOKUP(Tableau11[[#This Row],[Article]],'TCD journal 2018'!$B$5:$O$9000,9,FALSE),0)</f>
        <v>6</v>
      </c>
      <c r="J178" s="60">
        <f>IFERROR(VLOOKUP(Tableau11[[#This Row],[Article]],'TCD journal 2018'!$B$5:$O$9000,10,FALSE),0)</f>
        <v>8</v>
      </c>
      <c r="K178" s="61">
        <f>IFERROR(VLOOKUP(Tableau11[[#This Row],[Article]],'TCD journal 2018'!$B$5:$O$900,11,FALSE),0)</f>
        <v>4</v>
      </c>
      <c r="L178" s="60">
        <f>IFERROR(VLOOKUP(Tableau11[[#This Row],[Article]],'TCD journal 2018'!$B$5:$O$9000,12,FALSE),0)</f>
        <v>0</v>
      </c>
      <c r="M178" s="62">
        <f>IFERROR(VLOOKUP(Tableau11[[#This Row],[Article]],'TCD journal 2018'!$B$5:$O$9000,13,FALSE),0)</f>
        <v>0</v>
      </c>
      <c r="N178" s="154">
        <f>IFERROR(VLOOKUP(Tableau11[[#This Row],[Article]],'TCD journal 2018'!$B$5:$O$9000,14,FALSE),0)</f>
        <v>266</v>
      </c>
      <c r="O178" s="73">
        <f>Tableau11[[#This Row],[Total général]]/8</f>
        <v>33.25</v>
      </c>
      <c r="P178" s="74">
        <f>ROUNDUP(Tableau11[[#This Row],[Conso mensuel]]/30,0)</f>
        <v>2</v>
      </c>
    </row>
    <row r="179" spans="1:16" ht="16.5" thickTop="1" thickBot="1" x14ac:dyDescent="0.3">
      <c r="A179" s="31">
        <v>728</v>
      </c>
      <c r="B179" s="34">
        <f t="shared" ref="B179:M179" si="86">B178/$N$178</f>
        <v>0</v>
      </c>
      <c r="C179" s="34">
        <f t="shared" si="86"/>
        <v>0</v>
      </c>
      <c r="D179" s="34">
        <f t="shared" si="86"/>
        <v>7.5187969924812026E-2</v>
      </c>
      <c r="E179" s="34">
        <f t="shared" si="86"/>
        <v>0.30827067669172931</v>
      </c>
      <c r="F179" s="34">
        <f t="shared" si="86"/>
        <v>0.47368421052631576</v>
      </c>
      <c r="G179" s="34">
        <f t="shared" si="86"/>
        <v>4.5112781954887216E-2</v>
      </c>
      <c r="H179" s="34">
        <f t="shared" si="86"/>
        <v>3.007518796992481E-2</v>
      </c>
      <c r="I179" s="34">
        <f t="shared" si="86"/>
        <v>2.2556390977443608E-2</v>
      </c>
      <c r="J179" s="33">
        <f t="shared" si="86"/>
        <v>3.007518796992481E-2</v>
      </c>
      <c r="K179" s="34">
        <f t="shared" si="86"/>
        <v>1.5037593984962405E-2</v>
      </c>
      <c r="L179" s="33">
        <f t="shared" si="86"/>
        <v>0</v>
      </c>
      <c r="M179" s="36">
        <f t="shared" si="86"/>
        <v>0</v>
      </c>
      <c r="N179" s="46">
        <f>SUM(Tableau11[[#This Row],[Janvier]:[Décembre]])</f>
        <v>0.99999999999999989</v>
      </c>
      <c r="O179" s="66">
        <f>ROUNDUP(Tableau11[[#This Row],[Total général]]/7,0)</f>
        <v>1</v>
      </c>
      <c r="P179" s="68">
        <f>Tableau11[[#This Row],[Total général]]/(30*7)</f>
        <v>4.7619047619047615E-3</v>
      </c>
    </row>
    <row r="180" spans="1:16" ht="17.25" thickTop="1" thickBot="1" x14ac:dyDescent="0.3">
      <c r="A180" s="45">
        <v>8286</v>
      </c>
      <c r="B180" s="58">
        <f>IFERROR(VLOOKUP(Tableau11[[#This Row],[Article]],'TCD journal 2018'!$B$5:$O$9000,2,FALSE),0)</f>
        <v>0</v>
      </c>
      <c r="C180" s="59">
        <f>IFERROR(VLOOKUP(Tableau11[[#This Row],[Article]],'TCD journal 2018'!$B$5:$O$900,3,FALSE),0)</f>
        <v>0</v>
      </c>
      <c r="D180" s="60">
        <f>IFERROR(VLOOKUP(Tableau11[[#This Row],[Article]],'TCD journal 2018'!$B$5:$O$9000,4,FALSE),0)</f>
        <v>0</v>
      </c>
      <c r="E180" s="60">
        <f>IFERROR(VLOOKUP(Tableau11[[#This Row],[Article]],'TCD journal 2018'!$B$5:$O$9000,5,FALSE),0)</f>
        <v>0</v>
      </c>
      <c r="F180" s="60">
        <f>IFERROR(VLOOKUP(Tableau11[[#This Row],[Article]],'TCD journal 2018'!$B$5:$O$9000,6,FALSE),0)</f>
        <v>0</v>
      </c>
      <c r="G180" s="60">
        <f>IFERROR(VLOOKUP(Tableau11[[#This Row],[Article]],'TCD journal 2018'!$B$5:$O$9000,7,FALSE),0)</f>
        <v>75</v>
      </c>
      <c r="H180" s="60">
        <f>IFERROR(VLOOKUP(Tableau11[[#This Row],[Article]],'TCD journal 2018'!$B$5:$O$9000,8,FALSE),0)</f>
        <v>29</v>
      </c>
      <c r="I180" s="60">
        <f>IFERROR(VLOOKUP(Tableau11[[#This Row],[Article]],'TCD journal 2018'!$B$5:$O$9000,9,FALSE),0)</f>
        <v>75</v>
      </c>
      <c r="J180" s="60">
        <f>IFERROR(VLOOKUP(Tableau11[[#This Row],[Article]],'TCD journal 2018'!$B$5:$O$9000,10,FALSE),0)</f>
        <v>75</v>
      </c>
      <c r="K180" s="61">
        <f>IFERROR(VLOOKUP(Tableau11[[#This Row],[Article]],'TCD journal 2018'!$B$5:$O$900,11,FALSE),0)</f>
        <v>75</v>
      </c>
      <c r="L180" s="60">
        <f>IFERROR(VLOOKUP(Tableau11[[#This Row],[Article]],'TCD journal 2018'!$B$5:$O$9000,12,FALSE),0)</f>
        <v>0</v>
      </c>
      <c r="M180" s="62">
        <f>IFERROR(VLOOKUP(Tableau11[[#This Row],[Article]],'TCD journal 2018'!$B$5:$O$9000,13,FALSE),0)</f>
        <v>0</v>
      </c>
      <c r="N180" s="154">
        <f>IFERROR(VLOOKUP(Tableau11[[#This Row],[Article]],'TCD journal 2018'!$B$5:$O$9000,14,FALSE),0)</f>
        <v>329</v>
      </c>
      <c r="O180" s="73">
        <f>Tableau11[[#This Row],[Total général]]/8</f>
        <v>41.125</v>
      </c>
      <c r="P180" s="74">
        <f>ROUNDUP(Tableau11[[#This Row],[Conso mensuel]]/30,0)</f>
        <v>2</v>
      </c>
    </row>
    <row r="181" spans="1:16" ht="16.5" thickTop="1" thickBot="1" x14ac:dyDescent="0.3">
      <c r="A181" s="31">
        <v>8286</v>
      </c>
      <c r="B181" s="34">
        <f t="shared" ref="B181:M181" si="87">B180/$N$180</f>
        <v>0</v>
      </c>
      <c r="C181" s="34">
        <f t="shared" si="87"/>
        <v>0</v>
      </c>
      <c r="D181" s="34">
        <f t="shared" si="87"/>
        <v>0</v>
      </c>
      <c r="E181" s="34">
        <f t="shared" si="87"/>
        <v>0</v>
      </c>
      <c r="F181" s="34">
        <f t="shared" si="87"/>
        <v>0</v>
      </c>
      <c r="G181" s="34">
        <f t="shared" si="87"/>
        <v>0.22796352583586627</v>
      </c>
      <c r="H181" s="34">
        <f t="shared" si="87"/>
        <v>8.8145896656534953E-2</v>
      </c>
      <c r="I181" s="34">
        <f t="shared" si="87"/>
        <v>0.22796352583586627</v>
      </c>
      <c r="J181" s="33">
        <f t="shared" si="87"/>
        <v>0.22796352583586627</v>
      </c>
      <c r="K181" s="34">
        <f t="shared" si="87"/>
        <v>0.22796352583586627</v>
      </c>
      <c r="L181" s="33">
        <f t="shared" si="87"/>
        <v>0</v>
      </c>
      <c r="M181" s="36">
        <f t="shared" si="87"/>
        <v>0</v>
      </c>
      <c r="N181" s="46">
        <f>SUM(Tableau11[[#This Row],[Janvier]:[Décembre]])</f>
        <v>1</v>
      </c>
      <c r="O181" s="66">
        <f>ROUNDUP(Tableau11[[#This Row],[Total général]]/7,0)</f>
        <v>1</v>
      </c>
      <c r="P181" s="68">
        <f>Tableau11[[#This Row],[Total général]]/(30*7)</f>
        <v>4.7619047619047623E-3</v>
      </c>
    </row>
    <row r="182" spans="1:16" ht="17.25" thickTop="1" thickBot="1" x14ac:dyDescent="0.3">
      <c r="A182" s="45">
        <v>3622</v>
      </c>
      <c r="B182" s="58">
        <f>IFERROR(VLOOKUP(Tableau11[[#This Row],[Article]],'TCD journal 2018'!$B$5:$O$9000,2,FALSE),0)</f>
        <v>0</v>
      </c>
      <c r="C182" s="59">
        <f>IFERROR(VLOOKUP(Tableau11[[#This Row],[Article]],'TCD journal 2018'!$B$5:$O$900,3,FALSE),0)</f>
        <v>0</v>
      </c>
      <c r="D182" s="60">
        <f>IFERROR(VLOOKUP(Tableau11[[#This Row],[Article]],'TCD journal 2018'!$B$5:$O$9000,4,FALSE),0)</f>
        <v>1</v>
      </c>
      <c r="E182" s="60">
        <f>IFERROR(VLOOKUP(Tableau11[[#This Row],[Article]],'TCD journal 2018'!$B$5:$O$9000,5,FALSE),0)</f>
        <v>50</v>
      </c>
      <c r="F182" s="60">
        <f>IFERROR(VLOOKUP(Tableau11[[#This Row],[Article]],'TCD journal 2018'!$B$5:$O$9000,6,FALSE),0)</f>
        <v>48</v>
      </c>
      <c r="G182" s="60">
        <f>IFERROR(VLOOKUP(Tableau11[[#This Row],[Article]],'TCD journal 2018'!$B$5:$O$9000,7,FALSE),0)</f>
        <v>12</v>
      </c>
      <c r="H182" s="60">
        <f>IFERROR(VLOOKUP(Tableau11[[#This Row],[Article]],'TCD journal 2018'!$B$5:$O$9000,8,FALSE),0)</f>
        <v>24</v>
      </c>
      <c r="I182" s="60">
        <f>IFERROR(VLOOKUP(Tableau11[[#This Row],[Article]],'TCD journal 2018'!$B$5:$O$9000,9,FALSE),0)</f>
        <v>100</v>
      </c>
      <c r="J182" s="60">
        <f>IFERROR(VLOOKUP(Tableau11[[#This Row],[Article]],'TCD journal 2018'!$B$5:$O$9000,10,FALSE),0)</f>
        <v>18</v>
      </c>
      <c r="K182" s="61">
        <f>IFERROR(VLOOKUP(Tableau11[[#This Row],[Article]],'TCD journal 2018'!$B$5:$O$900,11,FALSE),0)</f>
        <v>24</v>
      </c>
      <c r="L182" s="60">
        <f>IFERROR(VLOOKUP(Tableau11[[#This Row],[Article]],'TCD journal 2018'!$B$5:$O$9000,12,FALSE),0)</f>
        <v>0</v>
      </c>
      <c r="M182" s="62">
        <f>IFERROR(VLOOKUP(Tableau11[[#This Row],[Article]],'TCD journal 2018'!$B$5:$O$9000,13,FALSE),0)</f>
        <v>0</v>
      </c>
      <c r="N182" s="154">
        <f>IFERROR(VLOOKUP(Tableau11[[#This Row],[Article]],'TCD journal 2018'!$B$5:$O$9000,14,FALSE),0)</f>
        <v>277</v>
      </c>
      <c r="O182" s="73">
        <f>Tableau11[[#This Row],[Total général]]/8</f>
        <v>34.625</v>
      </c>
      <c r="P182" s="74">
        <f>ROUNDUP(Tableau11[[#This Row],[Conso mensuel]]/30,0)</f>
        <v>2</v>
      </c>
    </row>
    <row r="183" spans="1:16" ht="16.5" thickTop="1" thickBot="1" x14ac:dyDescent="0.3">
      <c r="A183" s="31">
        <v>3622</v>
      </c>
      <c r="B183" s="34">
        <f t="shared" ref="B183:M183" si="88">B182/$N$182</f>
        <v>0</v>
      </c>
      <c r="C183" s="34">
        <f t="shared" si="88"/>
        <v>0</v>
      </c>
      <c r="D183" s="34">
        <f t="shared" si="88"/>
        <v>3.6101083032490976E-3</v>
      </c>
      <c r="E183" s="34">
        <f t="shared" si="88"/>
        <v>0.18050541516245489</v>
      </c>
      <c r="F183" s="34">
        <f t="shared" si="88"/>
        <v>0.17328519855595667</v>
      </c>
      <c r="G183" s="34">
        <f t="shared" si="88"/>
        <v>4.3321299638989168E-2</v>
      </c>
      <c r="H183" s="34">
        <f t="shared" si="88"/>
        <v>8.6642599277978335E-2</v>
      </c>
      <c r="I183" s="34">
        <f t="shared" si="88"/>
        <v>0.36101083032490977</v>
      </c>
      <c r="J183" s="33">
        <f t="shared" si="88"/>
        <v>6.4981949458483748E-2</v>
      </c>
      <c r="K183" s="34">
        <f t="shared" si="88"/>
        <v>8.6642599277978335E-2</v>
      </c>
      <c r="L183" s="33">
        <f t="shared" si="88"/>
        <v>0</v>
      </c>
      <c r="M183" s="36">
        <f t="shared" si="88"/>
        <v>0</v>
      </c>
      <c r="N183" s="46">
        <f>SUM(Tableau11[[#This Row],[Janvier]:[Décembre]])</f>
        <v>1</v>
      </c>
      <c r="O183" s="66">
        <f>ROUNDUP(Tableau11[[#This Row],[Total général]]/7,0)</f>
        <v>1</v>
      </c>
      <c r="P183" s="68">
        <f>Tableau11[[#This Row],[Total général]]/(30*7)</f>
        <v>4.7619047619047623E-3</v>
      </c>
    </row>
    <row r="184" spans="1:16" ht="17.25" thickTop="1" thickBot="1" x14ac:dyDescent="0.3">
      <c r="A184" s="45">
        <v>4923</v>
      </c>
      <c r="B184" s="58">
        <f>IFERROR(VLOOKUP(Tableau11[[#This Row],[Article]],'TCD journal 2018'!$B$5:$O$9000,2,FALSE),0)</f>
        <v>0</v>
      </c>
      <c r="C184" s="59">
        <f>IFERROR(VLOOKUP(Tableau11[[#This Row],[Article]],'TCD journal 2018'!$B$5:$O$900,3,FALSE),0)</f>
        <v>0</v>
      </c>
      <c r="D184" s="60">
        <f>IFERROR(VLOOKUP(Tableau11[[#This Row],[Article]],'TCD journal 2018'!$B$5:$O$9000,4,FALSE),0)</f>
        <v>0</v>
      </c>
      <c r="E184" s="60">
        <f>IFERROR(VLOOKUP(Tableau11[[#This Row],[Article]],'TCD journal 2018'!$B$5:$O$9000,5,FALSE),0)</f>
        <v>0</v>
      </c>
      <c r="F184" s="60">
        <f>IFERROR(VLOOKUP(Tableau11[[#This Row],[Article]],'TCD journal 2018'!$B$5:$O$9000,6,FALSE),0)</f>
        <v>100</v>
      </c>
      <c r="G184" s="60">
        <f>IFERROR(VLOOKUP(Tableau11[[#This Row],[Article]],'TCD journal 2018'!$B$5:$O$9000,7,FALSE),0)</f>
        <v>0</v>
      </c>
      <c r="H184" s="60">
        <f>IFERROR(VLOOKUP(Tableau11[[#This Row],[Article]],'TCD journal 2018'!$B$5:$O$9000,8,FALSE),0)</f>
        <v>0</v>
      </c>
      <c r="I184" s="60">
        <f>IFERROR(VLOOKUP(Tableau11[[#This Row],[Article]],'TCD journal 2018'!$B$5:$O$9000,9,FALSE),0)</f>
        <v>150</v>
      </c>
      <c r="J184" s="60">
        <f>IFERROR(VLOOKUP(Tableau11[[#This Row],[Article]],'TCD journal 2018'!$B$5:$O$9000,10,FALSE),0)</f>
        <v>0</v>
      </c>
      <c r="K184" s="61">
        <f>IFERROR(VLOOKUP(Tableau11[[#This Row],[Article]],'TCD journal 2018'!$B$5:$O$900,11,FALSE),0)</f>
        <v>0</v>
      </c>
      <c r="L184" s="60">
        <f>IFERROR(VLOOKUP(Tableau11[[#This Row],[Article]],'TCD journal 2018'!$B$5:$O$9000,12,FALSE),0)</f>
        <v>0</v>
      </c>
      <c r="M184" s="62">
        <f>IFERROR(VLOOKUP(Tableau11[[#This Row],[Article]],'TCD journal 2018'!$B$5:$O$9000,13,FALSE),0)</f>
        <v>0</v>
      </c>
      <c r="N184" s="154">
        <f>IFERROR(VLOOKUP(Tableau11[[#This Row],[Article]],'TCD journal 2018'!$B$5:$O$9000,14,FALSE),0)</f>
        <v>250</v>
      </c>
      <c r="O184" s="73">
        <f>Tableau11[[#This Row],[Total général]]/8</f>
        <v>31.25</v>
      </c>
      <c r="P184" s="74">
        <f>ROUNDUP(Tableau11[[#This Row],[Conso mensuel]]/30,0)</f>
        <v>2</v>
      </c>
    </row>
    <row r="185" spans="1:16" ht="16.5" thickTop="1" thickBot="1" x14ac:dyDescent="0.3">
      <c r="A185" s="31">
        <v>4923</v>
      </c>
      <c r="B185" s="34">
        <f t="shared" ref="B185:M185" si="89">B184/$N$184</f>
        <v>0</v>
      </c>
      <c r="C185" s="34">
        <f t="shared" si="89"/>
        <v>0</v>
      </c>
      <c r="D185" s="34">
        <f t="shared" si="89"/>
        <v>0</v>
      </c>
      <c r="E185" s="34">
        <f t="shared" si="89"/>
        <v>0</v>
      </c>
      <c r="F185" s="34">
        <f t="shared" si="89"/>
        <v>0.4</v>
      </c>
      <c r="G185" s="34">
        <f t="shared" si="89"/>
        <v>0</v>
      </c>
      <c r="H185" s="34">
        <f t="shared" si="89"/>
        <v>0</v>
      </c>
      <c r="I185" s="34">
        <f t="shared" si="89"/>
        <v>0.6</v>
      </c>
      <c r="J185" s="33">
        <f t="shared" si="89"/>
        <v>0</v>
      </c>
      <c r="K185" s="34">
        <f t="shared" si="89"/>
        <v>0</v>
      </c>
      <c r="L185" s="33">
        <f t="shared" si="89"/>
        <v>0</v>
      </c>
      <c r="M185" s="36">
        <f t="shared" si="89"/>
        <v>0</v>
      </c>
      <c r="N185" s="46">
        <f>SUM(Tableau11[[#This Row],[Janvier]:[Décembre]])</f>
        <v>1</v>
      </c>
      <c r="O185" s="66">
        <f>ROUNDUP(Tableau11[[#This Row],[Total général]]/7,0)</f>
        <v>1</v>
      </c>
      <c r="P185" s="68">
        <f>Tableau11[[#This Row],[Total général]]/(30*7)</f>
        <v>4.7619047619047623E-3</v>
      </c>
    </row>
    <row r="186" spans="1:16" ht="17.25" thickTop="1" thickBot="1" x14ac:dyDescent="0.3">
      <c r="A186" s="45">
        <v>976</v>
      </c>
      <c r="B186" s="58">
        <f>IFERROR(VLOOKUP(Tableau11[[#This Row],[Article]],'TCD journal 2018'!$B$5:$O$9000,2,FALSE),0)</f>
        <v>0</v>
      </c>
      <c r="C186" s="59">
        <f>IFERROR(VLOOKUP(Tableau11[[#This Row],[Article]],'TCD journal 2018'!$B$5:$O$900,3,FALSE),0)</f>
        <v>0</v>
      </c>
      <c r="D186" s="60">
        <f>IFERROR(VLOOKUP(Tableau11[[#This Row],[Article]],'TCD journal 2018'!$B$5:$O$9000,4,FALSE),0)</f>
        <v>0</v>
      </c>
      <c r="E186" s="60">
        <f>IFERROR(VLOOKUP(Tableau11[[#This Row],[Article]],'TCD journal 2018'!$B$5:$O$9000,5,FALSE),0)</f>
        <v>0</v>
      </c>
      <c r="F186" s="60">
        <f>IFERROR(VLOOKUP(Tableau11[[#This Row],[Article]],'TCD journal 2018'!$B$5:$O$9000,6,FALSE),0)</f>
        <v>100</v>
      </c>
      <c r="G186" s="60">
        <f>IFERROR(VLOOKUP(Tableau11[[#This Row],[Article]],'TCD journal 2018'!$B$5:$O$9000,7,FALSE),0)</f>
        <v>147</v>
      </c>
      <c r="H186" s="60">
        <f>IFERROR(VLOOKUP(Tableau11[[#This Row],[Article]],'TCD journal 2018'!$B$5:$O$9000,8,FALSE),0)</f>
        <v>0</v>
      </c>
      <c r="I186" s="60">
        <f>IFERROR(VLOOKUP(Tableau11[[#This Row],[Article]],'TCD journal 2018'!$B$5:$O$9000,9,FALSE),0)</f>
        <v>0</v>
      </c>
      <c r="J186" s="60">
        <f>IFERROR(VLOOKUP(Tableau11[[#This Row],[Article]],'TCD journal 2018'!$B$5:$O$9000,10,FALSE),0)</f>
        <v>0</v>
      </c>
      <c r="K186" s="61">
        <f>IFERROR(VLOOKUP(Tableau11[[#This Row],[Article]],'TCD journal 2018'!$B$5:$O$900,11,FALSE),0)</f>
        <v>0</v>
      </c>
      <c r="L186" s="60">
        <f>IFERROR(VLOOKUP(Tableau11[[#This Row],[Article]],'TCD journal 2018'!$B$5:$O$9000,12,FALSE),0)</f>
        <v>0</v>
      </c>
      <c r="M186" s="62">
        <f>IFERROR(VLOOKUP(Tableau11[[#This Row],[Article]],'TCD journal 2018'!$B$5:$O$9000,13,FALSE),0)</f>
        <v>0</v>
      </c>
      <c r="N186" s="154">
        <f>IFERROR(VLOOKUP(Tableau11[[#This Row],[Article]],'TCD journal 2018'!$B$5:$O$9000,14,FALSE),0)</f>
        <v>247</v>
      </c>
      <c r="O186" s="73">
        <f>Tableau11[[#This Row],[Total général]]/8</f>
        <v>30.875</v>
      </c>
      <c r="P186" s="74">
        <f>ROUNDUP(Tableau11[[#This Row],[Conso mensuel]]/30,0)</f>
        <v>2</v>
      </c>
    </row>
    <row r="187" spans="1:16" ht="16.5" thickTop="1" thickBot="1" x14ac:dyDescent="0.3">
      <c r="A187" s="31">
        <v>976</v>
      </c>
      <c r="B187" s="34">
        <f t="shared" ref="B187:M187" si="90">B186/$N$186</f>
        <v>0</v>
      </c>
      <c r="C187" s="34">
        <f t="shared" si="90"/>
        <v>0</v>
      </c>
      <c r="D187" s="34">
        <f t="shared" si="90"/>
        <v>0</v>
      </c>
      <c r="E187" s="34">
        <f t="shared" si="90"/>
        <v>0</v>
      </c>
      <c r="F187" s="34">
        <f t="shared" si="90"/>
        <v>0.40485829959514169</v>
      </c>
      <c r="G187" s="34">
        <f t="shared" si="90"/>
        <v>0.59514170040485825</v>
      </c>
      <c r="H187" s="34">
        <f t="shared" si="90"/>
        <v>0</v>
      </c>
      <c r="I187" s="34">
        <f t="shared" si="90"/>
        <v>0</v>
      </c>
      <c r="J187" s="33">
        <f t="shared" si="90"/>
        <v>0</v>
      </c>
      <c r="K187" s="34">
        <f t="shared" si="90"/>
        <v>0</v>
      </c>
      <c r="L187" s="33">
        <f t="shared" si="90"/>
        <v>0</v>
      </c>
      <c r="M187" s="36">
        <f t="shared" si="90"/>
        <v>0</v>
      </c>
      <c r="N187" s="46">
        <f>SUM(Tableau11[[#This Row],[Janvier]:[Décembre]])</f>
        <v>1</v>
      </c>
      <c r="O187" s="66">
        <f>ROUNDUP(Tableau11[[#This Row],[Total général]]/7,0)</f>
        <v>1</v>
      </c>
      <c r="P187" s="68">
        <f>Tableau11[[#This Row],[Total général]]/(30*7)</f>
        <v>4.7619047619047623E-3</v>
      </c>
    </row>
    <row r="188" spans="1:16" ht="17.25" thickTop="1" thickBot="1" x14ac:dyDescent="0.3">
      <c r="A188" s="45">
        <v>8764</v>
      </c>
      <c r="B188" s="58">
        <f>IFERROR(VLOOKUP(Tableau11[[#This Row],[Article]],'TCD journal 2018'!$B$5:$O$9000,2,FALSE),0)</f>
        <v>0</v>
      </c>
      <c r="C188" s="59">
        <f>IFERROR(VLOOKUP(Tableau11[[#This Row],[Article]],'TCD journal 2018'!$B$5:$O$900,3,FALSE),0)</f>
        <v>0</v>
      </c>
      <c r="D188" s="60">
        <f>IFERROR(VLOOKUP(Tableau11[[#This Row],[Article]],'TCD journal 2018'!$B$5:$O$9000,4,FALSE),0)</f>
        <v>12</v>
      </c>
      <c r="E188" s="60">
        <f>IFERROR(VLOOKUP(Tableau11[[#This Row],[Article]],'TCD journal 2018'!$B$5:$O$9000,5,FALSE),0)</f>
        <v>49</v>
      </c>
      <c r="F188" s="60">
        <f>IFERROR(VLOOKUP(Tableau11[[#This Row],[Article]],'TCD journal 2018'!$B$5:$O$9000,6,FALSE),0)</f>
        <v>29</v>
      </c>
      <c r="G188" s="60">
        <f>IFERROR(VLOOKUP(Tableau11[[#This Row],[Article]],'TCD journal 2018'!$B$5:$O$9000,7,FALSE),0)</f>
        <v>60</v>
      </c>
      <c r="H188" s="60">
        <f>IFERROR(VLOOKUP(Tableau11[[#This Row],[Article]],'TCD journal 2018'!$B$5:$O$9000,8,FALSE),0)</f>
        <v>57</v>
      </c>
      <c r="I188" s="60">
        <f>IFERROR(VLOOKUP(Tableau11[[#This Row],[Article]],'TCD journal 2018'!$B$5:$O$9000,9,FALSE),0)</f>
        <v>10</v>
      </c>
      <c r="J188" s="60">
        <f>IFERROR(VLOOKUP(Tableau11[[#This Row],[Article]],'TCD journal 2018'!$B$5:$O$9000,10,FALSE),0)</f>
        <v>23</v>
      </c>
      <c r="K188" s="61">
        <f>IFERROR(VLOOKUP(Tableau11[[#This Row],[Article]],'TCD journal 2018'!$B$5:$O$900,11,FALSE),0)</f>
        <v>28</v>
      </c>
      <c r="L188" s="60">
        <f>IFERROR(VLOOKUP(Tableau11[[#This Row],[Article]],'TCD journal 2018'!$B$5:$O$9000,12,FALSE),0)</f>
        <v>0</v>
      </c>
      <c r="M188" s="62">
        <f>IFERROR(VLOOKUP(Tableau11[[#This Row],[Article]],'TCD journal 2018'!$B$5:$O$9000,13,FALSE),0)</f>
        <v>0</v>
      </c>
      <c r="N188" s="154">
        <f>IFERROR(VLOOKUP(Tableau11[[#This Row],[Article]],'TCD journal 2018'!$B$5:$O$9000,14,FALSE),0)</f>
        <v>268</v>
      </c>
      <c r="O188" s="73">
        <f>Tableau11[[#This Row],[Total général]]/8</f>
        <v>33.5</v>
      </c>
      <c r="P188" s="74">
        <f>ROUNDUP(Tableau11[[#This Row],[Conso mensuel]]/30,0)</f>
        <v>2</v>
      </c>
    </row>
    <row r="189" spans="1:16" ht="16.5" thickTop="1" thickBot="1" x14ac:dyDescent="0.3">
      <c r="A189" s="31">
        <v>8764</v>
      </c>
      <c r="B189" s="34">
        <f t="shared" ref="B189:M189" si="91">B188/$N$188</f>
        <v>0</v>
      </c>
      <c r="C189" s="34">
        <f t="shared" si="91"/>
        <v>0</v>
      </c>
      <c r="D189" s="34">
        <f t="shared" si="91"/>
        <v>4.4776119402985072E-2</v>
      </c>
      <c r="E189" s="34">
        <f t="shared" si="91"/>
        <v>0.18283582089552239</v>
      </c>
      <c r="F189" s="34">
        <f t="shared" si="91"/>
        <v>0.10820895522388059</v>
      </c>
      <c r="G189" s="34">
        <f t="shared" si="91"/>
        <v>0.22388059701492538</v>
      </c>
      <c r="H189" s="34">
        <f t="shared" si="91"/>
        <v>0.21268656716417911</v>
      </c>
      <c r="I189" s="34">
        <f t="shared" si="91"/>
        <v>3.7313432835820892E-2</v>
      </c>
      <c r="J189" s="33">
        <f t="shared" si="91"/>
        <v>8.5820895522388058E-2</v>
      </c>
      <c r="K189" s="34">
        <f t="shared" si="91"/>
        <v>0.1044776119402985</v>
      </c>
      <c r="L189" s="33">
        <f t="shared" si="91"/>
        <v>0</v>
      </c>
      <c r="M189" s="36">
        <f t="shared" si="91"/>
        <v>0</v>
      </c>
      <c r="N189" s="46">
        <f>SUM(Tableau11[[#This Row],[Janvier]:[Décembre]])</f>
        <v>0.99999999999999989</v>
      </c>
      <c r="O189" s="66">
        <f>ROUNDUP(Tableau11[[#This Row],[Total général]]/7,0)</f>
        <v>1</v>
      </c>
      <c r="P189" s="68">
        <f>Tableau11[[#This Row],[Total général]]/(30*7)</f>
        <v>4.7619047619047615E-3</v>
      </c>
    </row>
    <row r="190" spans="1:16" ht="17.25" thickTop="1" thickBot="1" x14ac:dyDescent="0.3">
      <c r="A190" s="45">
        <v>2224</v>
      </c>
      <c r="B190" s="58">
        <f>IFERROR(VLOOKUP(Tableau11[[#This Row],[Article]],'TCD journal 2018'!$B$5:$O$9000,2,FALSE),0)</f>
        <v>0</v>
      </c>
      <c r="C190" s="59">
        <f>IFERROR(VLOOKUP(Tableau11[[#This Row],[Article]],'TCD journal 2018'!$B$5:$O$900,3,FALSE),0)</f>
        <v>0</v>
      </c>
      <c r="D190" s="60">
        <f>IFERROR(VLOOKUP(Tableau11[[#This Row],[Article]],'TCD journal 2018'!$B$5:$O$9000,4,FALSE),0)</f>
        <v>0</v>
      </c>
      <c r="E190" s="60">
        <f>IFERROR(VLOOKUP(Tableau11[[#This Row],[Article]],'TCD journal 2018'!$B$5:$O$9000,5,FALSE),0)</f>
        <v>0</v>
      </c>
      <c r="F190" s="60">
        <f>IFERROR(VLOOKUP(Tableau11[[#This Row],[Article]],'TCD journal 2018'!$B$5:$O$9000,6,FALSE),0)</f>
        <v>0</v>
      </c>
      <c r="G190" s="60">
        <f>IFERROR(VLOOKUP(Tableau11[[#This Row],[Article]],'TCD journal 2018'!$B$5:$O$9000,7,FALSE),0)</f>
        <v>0</v>
      </c>
      <c r="H190" s="60">
        <f>IFERROR(VLOOKUP(Tableau11[[#This Row],[Article]],'TCD journal 2018'!$B$5:$O$9000,8,FALSE),0)</f>
        <v>120</v>
      </c>
      <c r="I190" s="60">
        <f>IFERROR(VLOOKUP(Tableau11[[#This Row],[Article]],'TCD journal 2018'!$B$5:$O$9000,9,FALSE),0)</f>
        <v>0</v>
      </c>
      <c r="J190" s="60">
        <f>IFERROR(VLOOKUP(Tableau11[[#This Row],[Article]],'TCD journal 2018'!$B$5:$O$9000,10,FALSE),0)</f>
        <v>120</v>
      </c>
      <c r="K190" s="61">
        <f>IFERROR(VLOOKUP(Tableau11[[#This Row],[Article]],'TCD journal 2018'!$B$5:$O$900,11,FALSE),0)</f>
        <v>0</v>
      </c>
      <c r="L190" s="60">
        <f>IFERROR(VLOOKUP(Tableau11[[#This Row],[Article]],'TCD journal 2018'!$B$5:$O$9000,12,FALSE),0)</f>
        <v>0</v>
      </c>
      <c r="M190" s="62">
        <f>IFERROR(VLOOKUP(Tableau11[[#This Row],[Article]],'TCD journal 2018'!$B$5:$O$9000,13,FALSE),0)</f>
        <v>0</v>
      </c>
      <c r="N190" s="154">
        <f>IFERROR(VLOOKUP(Tableau11[[#This Row],[Article]],'TCD journal 2018'!$B$5:$O$9000,14,FALSE),0)</f>
        <v>240</v>
      </c>
      <c r="O190" s="73">
        <f>Tableau11[[#This Row],[Total général]]/8</f>
        <v>30</v>
      </c>
      <c r="P190" s="74">
        <f>ROUNDUP(Tableau11[[#This Row],[Conso mensuel]]/30,0)</f>
        <v>1</v>
      </c>
    </row>
    <row r="191" spans="1:16" ht="16.5" thickTop="1" thickBot="1" x14ac:dyDescent="0.3">
      <c r="A191" s="31">
        <v>2224</v>
      </c>
      <c r="B191" s="34">
        <f t="shared" ref="B191:M191" si="92">B190/$N$190</f>
        <v>0</v>
      </c>
      <c r="C191" s="34">
        <f t="shared" si="92"/>
        <v>0</v>
      </c>
      <c r="D191" s="34">
        <f t="shared" si="92"/>
        <v>0</v>
      </c>
      <c r="E191" s="34">
        <f t="shared" si="92"/>
        <v>0</v>
      </c>
      <c r="F191" s="34">
        <f t="shared" si="92"/>
        <v>0</v>
      </c>
      <c r="G191" s="34">
        <f t="shared" si="92"/>
        <v>0</v>
      </c>
      <c r="H191" s="34">
        <f t="shared" si="92"/>
        <v>0.5</v>
      </c>
      <c r="I191" s="34">
        <f t="shared" si="92"/>
        <v>0</v>
      </c>
      <c r="J191" s="33">
        <f t="shared" si="92"/>
        <v>0.5</v>
      </c>
      <c r="K191" s="34">
        <f t="shared" si="92"/>
        <v>0</v>
      </c>
      <c r="L191" s="33">
        <f t="shared" si="92"/>
        <v>0</v>
      </c>
      <c r="M191" s="36">
        <f t="shared" si="92"/>
        <v>0</v>
      </c>
      <c r="N191" s="46">
        <f>SUM(Tableau11[[#This Row],[Janvier]:[Décembre]])</f>
        <v>1</v>
      </c>
      <c r="O191" s="66">
        <f>ROUNDUP(Tableau11[[#This Row],[Total général]]/7,0)</f>
        <v>1</v>
      </c>
      <c r="P191" s="68">
        <f>Tableau11[[#This Row],[Total général]]/(30*7)</f>
        <v>4.7619047619047623E-3</v>
      </c>
    </row>
    <row r="192" spans="1:16" ht="17.25" thickTop="1" thickBot="1" x14ac:dyDescent="0.3">
      <c r="A192" s="45">
        <v>180</v>
      </c>
      <c r="B192" s="58">
        <f>IFERROR(VLOOKUP(Tableau11[[#This Row],[Article]],'TCD journal 2018'!$B$5:$O$9000,2,FALSE),0)</f>
        <v>0</v>
      </c>
      <c r="C192" s="59">
        <f>IFERROR(VLOOKUP(Tableau11[[#This Row],[Article]],'TCD journal 2018'!$B$5:$O$900,3,FALSE),0)</f>
        <v>0</v>
      </c>
      <c r="D192" s="60">
        <f>IFERROR(VLOOKUP(Tableau11[[#This Row],[Article]],'TCD journal 2018'!$B$5:$O$9000,4,FALSE),0)</f>
        <v>10</v>
      </c>
      <c r="E192" s="60">
        <f>IFERROR(VLOOKUP(Tableau11[[#This Row],[Article]],'TCD journal 2018'!$B$5:$O$9000,5,FALSE),0)</f>
        <v>49</v>
      </c>
      <c r="F192" s="60">
        <f>IFERROR(VLOOKUP(Tableau11[[#This Row],[Article]],'TCD journal 2018'!$B$5:$O$9000,6,FALSE),0)</f>
        <v>35</v>
      </c>
      <c r="G192" s="60">
        <f>IFERROR(VLOOKUP(Tableau11[[#This Row],[Article]],'TCD journal 2018'!$B$5:$O$9000,7,FALSE),0)</f>
        <v>50</v>
      </c>
      <c r="H192" s="60">
        <f>IFERROR(VLOOKUP(Tableau11[[#This Row],[Article]],'TCD journal 2018'!$B$5:$O$9000,8,FALSE),0)</f>
        <v>40</v>
      </c>
      <c r="I192" s="60">
        <f>IFERROR(VLOOKUP(Tableau11[[#This Row],[Article]],'TCD journal 2018'!$B$5:$O$9000,9,FALSE),0)</f>
        <v>35</v>
      </c>
      <c r="J192" s="60">
        <f>IFERROR(VLOOKUP(Tableau11[[#This Row],[Article]],'TCD journal 2018'!$B$5:$O$9000,10,FALSE),0)</f>
        <v>15</v>
      </c>
      <c r="K192" s="61">
        <f>IFERROR(VLOOKUP(Tableau11[[#This Row],[Article]],'TCD journal 2018'!$B$5:$O$900,11,FALSE),0)</f>
        <v>15</v>
      </c>
      <c r="L192" s="60">
        <f>IFERROR(VLOOKUP(Tableau11[[#This Row],[Article]],'TCD journal 2018'!$B$5:$O$9000,12,FALSE),0)</f>
        <v>0</v>
      </c>
      <c r="M192" s="62">
        <f>IFERROR(VLOOKUP(Tableau11[[#This Row],[Article]],'TCD journal 2018'!$B$5:$O$9000,13,FALSE),0)</f>
        <v>0</v>
      </c>
      <c r="N192" s="154">
        <f>IFERROR(VLOOKUP(Tableau11[[#This Row],[Article]],'TCD journal 2018'!$B$5:$O$9000,14,FALSE),0)</f>
        <v>249</v>
      </c>
      <c r="O192" s="73">
        <f>Tableau11[[#This Row],[Total général]]/8</f>
        <v>31.125</v>
      </c>
      <c r="P192" s="74">
        <f>ROUNDUP(Tableau11[[#This Row],[Conso mensuel]]/30,0)</f>
        <v>2</v>
      </c>
    </row>
    <row r="193" spans="1:16" ht="16.5" thickTop="1" thickBot="1" x14ac:dyDescent="0.3">
      <c r="A193" s="31">
        <v>180</v>
      </c>
      <c r="B193" s="34">
        <f t="shared" ref="B193:M193" si="93">B192/$N$192</f>
        <v>0</v>
      </c>
      <c r="C193" s="34">
        <f t="shared" si="93"/>
        <v>0</v>
      </c>
      <c r="D193" s="34">
        <f t="shared" si="93"/>
        <v>4.0160642570281124E-2</v>
      </c>
      <c r="E193" s="34">
        <f t="shared" si="93"/>
        <v>0.19678714859437751</v>
      </c>
      <c r="F193" s="34">
        <f t="shared" si="93"/>
        <v>0.14056224899598393</v>
      </c>
      <c r="G193" s="34">
        <f t="shared" si="93"/>
        <v>0.20080321285140562</v>
      </c>
      <c r="H193" s="34">
        <f t="shared" si="93"/>
        <v>0.1606425702811245</v>
      </c>
      <c r="I193" s="34">
        <f t="shared" si="93"/>
        <v>0.14056224899598393</v>
      </c>
      <c r="J193" s="33">
        <f t="shared" si="93"/>
        <v>6.0240963855421686E-2</v>
      </c>
      <c r="K193" s="34">
        <f t="shared" si="93"/>
        <v>6.0240963855421686E-2</v>
      </c>
      <c r="L193" s="33">
        <f t="shared" si="93"/>
        <v>0</v>
      </c>
      <c r="M193" s="36">
        <f t="shared" si="93"/>
        <v>0</v>
      </c>
      <c r="N193" s="46">
        <f>SUM(Tableau11[[#This Row],[Janvier]:[Décembre]])</f>
        <v>1</v>
      </c>
      <c r="O193" s="66">
        <f>ROUNDUP(Tableau11[[#This Row],[Total général]]/7,0)</f>
        <v>1</v>
      </c>
      <c r="P193" s="68">
        <f>Tableau11[[#This Row],[Total général]]/(30*7)</f>
        <v>4.7619047619047623E-3</v>
      </c>
    </row>
    <row r="194" spans="1:16" ht="17.25" thickTop="1" thickBot="1" x14ac:dyDescent="0.3">
      <c r="A194" s="45">
        <v>7085</v>
      </c>
      <c r="B194" s="58">
        <f>IFERROR(VLOOKUP(Tableau11[[#This Row],[Article]],'TCD journal 2018'!$B$5:$O$9000,2,FALSE),0)</f>
        <v>0</v>
      </c>
      <c r="C194" s="59">
        <f>IFERROR(VLOOKUP(Tableau11[[#This Row],[Article]],'TCD journal 2018'!$B$5:$O$900,3,FALSE),0)</f>
        <v>0</v>
      </c>
      <c r="D194" s="60">
        <f>IFERROR(VLOOKUP(Tableau11[[#This Row],[Article]],'TCD journal 2018'!$B$5:$O$9000,4,FALSE),0)</f>
        <v>12</v>
      </c>
      <c r="E194" s="60">
        <f>IFERROR(VLOOKUP(Tableau11[[#This Row],[Article]],'TCD journal 2018'!$B$5:$O$9000,5,FALSE),0)</f>
        <v>37</v>
      </c>
      <c r="F194" s="60">
        <f>IFERROR(VLOOKUP(Tableau11[[#This Row],[Article]],'TCD journal 2018'!$B$5:$O$9000,6,FALSE),0)</f>
        <v>36</v>
      </c>
      <c r="G194" s="60">
        <f>IFERROR(VLOOKUP(Tableau11[[#This Row],[Article]],'TCD journal 2018'!$B$5:$O$9000,7,FALSE),0)</f>
        <v>42</v>
      </c>
      <c r="H194" s="60">
        <f>IFERROR(VLOOKUP(Tableau11[[#This Row],[Article]],'TCD journal 2018'!$B$5:$O$9000,8,FALSE),0)</f>
        <v>32</v>
      </c>
      <c r="I194" s="60">
        <f>IFERROR(VLOOKUP(Tableau11[[#This Row],[Article]],'TCD journal 2018'!$B$5:$O$9000,9,FALSE),0)</f>
        <v>37</v>
      </c>
      <c r="J194" s="60">
        <f>IFERROR(VLOOKUP(Tableau11[[#This Row],[Article]],'TCD journal 2018'!$B$5:$O$9000,10,FALSE),0)</f>
        <v>29</v>
      </c>
      <c r="K194" s="61">
        <f>IFERROR(VLOOKUP(Tableau11[[#This Row],[Article]],'TCD journal 2018'!$B$5:$O$900,11,FALSE),0)</f>
        <v>31</v>
      </c>
      <c r="L194" s="60">
        <f>IFERROR(VLOOKUP(Tableau11[[#This Row],[Article]],'TCD journal 2018'!$B$5:$O$9000,12,FALSE),0)</f>
        <v>0</v>
      </c>
      <c r="M194" s="62">
        <f>IFERROR(VLOOKUP(Tableau11[[#This Row],[Article]],'TCD journal 2018'!$B$5:$O$9000,13,FALSE),0)</f>
        <v>0</v>
      </c>
      <c r="N194" s="154">
        <f>IFERROR(VLOOKUP(Tableau11[[#This Row],[Article]],'TCD journal 2018'!$B$5:$O$9000,14,FALSE),0)</f>
        <v>256</v>
      </c>
      <c r="O194" s="73">
        <f>Tableau11[[#This Row],[Total général]]/8</f>
        <v>32</v>
      </c>
      <c r="P194" s="74">
        <f>ROUNDUP(Tableau11[[#This Row],[Conso mensuel]]/30,0)</f>
        <v>2</v>
      </c>
    </row>
    <row r="195" spans="1:16" ht="16.5" thickTop="1" thickBot="1" x14ac:dyDescent="0.3">
      <c r="A195" s="31">
        <v>7085</v>
      </c>
      <c r="B195" s="34">
        <f t="shared" ref="B195:M195" si="94">B194/$N$194</f>
        <v>0</v>
      </c>
      <c r="C195" s="34">
        <f t="shared" si="94"/>
        <v>0</v>
      </c>
      <c r="D195" s="34">
        <f t="shared" si="94"/>
        <v>4.6875E-2</v>
      </c>
      <c r="E195" s="34">
        <f t="shared" si="94"/>
        <v>0.14453125</v>
      </c>
      <c r="F195" s="34">
        <f t="shared" si="94"/>
        <v>0.140625</v>
      </c>
      <c r="G195" s="34">
        <f t="shared" si="94"/>
        <v>0.1640625</v>
      </c>
      <c r="H195" s="34">
        <f t="shared" si="94"/>
        <v>0.125</v>
      </c>
      <c r="I195" s="34">
        <f t="shared" si="94"/>
        <v>0.14453125</v>
      </c>
      <c r="J195" s="33">
        <f t="shared" si="94"/>
        <v>0.11328125</v>
      </c>
      <c r="K195" s="34">
        <f t="shared" si="94"/>
        <v>0.12109375</v>
      </c>
      <c r="L195" s="33">
        <f t="shared" si="94"/>
        <v>0</v>
      </c>
      <c r="M195" s="36">
        <f t="shared" si="94"/>
        <v>0</v>
      </c>
      <c r="N195" s="46">
        <f>SUM(Tableau11[[#This Row],[Janvier]:[Décembre]])</f>
        <v>1</v>
      </c>
      <c r="O195" s="66">
        <f>ROUNDUP(Tableau11[[#This Row],[Total général]]/7,0)</f>
        <v>1</v>
      </c>
      <c r="P195" s="68">
        <f>Tableau11[[#This Row],[Total général]]/(30*7)</f>
        <v>4.7619047619047623E-3</v>
      </c>
    </row>
    <row r="196" spans="1:16" ht="17.25" thickTop="1" thickBot="1" x14ac:dyDescent="0.3">
      <c r="A196" s="45">
        <v>7932</v>
      </c>
      <c r="B196" s="58">
        <f>IFERROR(VLOOKUP(Tableau11[[#This Row],[Article]],'TCD journal 2018'!$B$5:$O$9000,2,FALSE),0)</f>
        <v>0</v>
      </c>
      <c r="C196" s="59">
        <f>IFERROR(VLOOKUP(Tableau11[[#This Row],[Article]],'TCD journal 2018'!$B$5:$O$900,3,FALSE),0)</f>
        <v>0</v>
      </c>
      <c r="D196" s="60">
        <f>IFERROR(VLOOKUP(Tableau11[[#This Row],[Article]],'TCD journal 2018'!$B$5:$O$9000,4,FALSE),0)</f>
        <v>10</v>
      </c>
      <c r="E196" s="60">
        <f>IFERROR(VLOOKUP(Tableau11[[#This Row],[Article]],'TCD journal 2018'!$B$5:$O$9000,5,FALSE),0)</f>
        <v>40</v>
      </c>
      <c r="F196" s="60">
        <f>IFERROR(VLOOKUP(Tableau11[[#This Row],[Article]],'TCD journal 2018'!$B$5:$O$9000,6,FALSE),0)</f>
        <v>30</v>
      </c>
      <c r="G196" s="60">
        <f>IFERROR(VLOOKUP(Tableau11[[#This Row],[Article]],'TCD journal 2018'!$B$5:$O$9000,7,FALSE),0)</f>
        <v>40</v>
      </c>
      <c r="H196" s="60">
        <f>IFERROR(VLOOKUP(Tableau11[[#This Row],[Article]],'TCD journal 2018'!$B$5:$O$9000,8,FALSE),0)</f>
        <v>70</v>
      </c>
      <c r="I196" s="60">
        <f>IFERROR(VLOOKUP(Tableau11[[#This Row],[Article]],'TCD journal 2018'!$B$5:$O$9000,9,FALSE),0)</f>
        <v>12</v>
      </c>
      <c r="J196" s="60">
        <f>IFERROR(VLOOKUP(Tableau11[[#This Row],[Article]],'TCD journal 2018'!$B$5:$O$9000,10,FALSE),0)</f>
        <v>20</v>
      </c>
      <c r="K196" s="61">
        <f>IFERROR(VLOOKUP(Tableau11[[#This Row],[Article]],'TCD journal 2018'!$B$5:$O$900,11,FALSE),0)</f>
        <v>20</v>
      </c>
      <c r="L196" s="60">
        <f>IFERROR(VLOOKUP(Tableau11[[#This Row],[Article]],'TCD journal 2018'!$B$5:$O$9000,12,FALSE),0)</f>
        <v>0</v>
      </c>
      <c r="M196" s="62">
        <f>IFERROR(VLOOKUP(Tableau11[[#This Row],[Article]],'TCD journal 2018'!$B$5:$O$9000,13,FALSE),0)</f>
        <v>0</v>
      </c>
      <c r="N196" s="154">
        <f>IFERROR(VLOOKUP(Tableau11[[#This Row],[Article]],'TCD journal 2018'!$B$5:$O$9000,14,FALSE),0)</f>
        <v>242</v>
      </c>
      <c r="O196" s="73">
        <f>Tableau11[[#This Row],[Total général]]/8</f>
        <v>30.25</v>
      </c>
      <c r="P196" s="74">
        <f>ROUNDUP(Tableau11[[#This Row],[Conso mensuel]]/30,0)</f>
        <v>2</v>
      </c>
    </row>
    <row r="197" spans="1:16" ht="16.5" thickTop="1" thickBot="1" x14ac:dyDescent="0.3">
      <c r="A197" s="30">
        <v>7932</v>
      </c>
      <c r="B197" s="33">
        <f t="shared" ref="B197:M197" si="95">B196/$N$196</f>
        <v>0</v>
      </c>
      <c r="C197" s="33">
        <f t="shared" si="95"/>
        <v>0</v>
      </c>
      <c r="D197" s="33">
        <f t="shared" si="95"/>
        <v>4.1322314049586778E-2</v>
      </c>
      <c r="E197" s="33">
        <f t="shared" si="95"/>
        <v>0.16528925619834711</v>
      </c>
      <c r="F197" s="33">
        <f t="shared" si="95"/>
        <v>0.12396694214876033</v>
      </c>
      <c r="G197" s="33">
        <f t="shared" si="95"/>
        <v>0.16528925619834711</v>
      </c>
      <c r="H197" s="33">
        <f t="shared" si="95"/>
        <v>0.28925619834710742</v>
      </c>
      <c r="I197" s="33">
        <f t="shared" si="95"/>
        <v>4.9586776859504134E-2</v>
      </c>
      <c r="J197" s="33">
        <f t="shared" si="95"/>
        <v>8.2644628099173556E-2</v>
      </c>
      <c r="K197" s="33">
        <f t="shared" si="95"/>
        <v>8.2644628099173556E-2</v>
      </c>
      <c r="L197" s="33">
        <f t="shared" si="95"/>
        <v>0</v>
      </c>
      <c r="M197" s="35">
        <f t="shared" si="95"/>
        <v>0</v>
      </c>
      <c r="N197" s="46">
        <f>SUM(Tableau11[[#This Row],[Janvier]:[Décembre]])</f>
        <v>1</v>
      </c>
      <c r="O197" s="66">
        <f>ROUNDUP(Tableau11[[#This Row],[Total général]]/7,0)</f>
        <v>1</v>
      </c>
      <c r="P197" s="68">
        <f>Tableau11[[#This Row],[Total général]]/(30*7)</f>
        <v>4.7619047619047623E-3</v>
      </c>
    </row>
    <row r="198" spans="1:16" ht="17.25" thickTop="1" thickBot="1" x14ac:dyDescent="0.3">
      <c r="A198" s="45">
        <v>7441</v>
      </c>
      <c r="B198" s="58">
        <f>IFERROR(VLOOKUP(Tableau11[[#This Row],[Article]],'TCD journal 2018'!$B$5:$O$9000,2,FALSE),0)</f>
        <v>0</v>
      </c>
      <c r="C198" s="59">
        <f>IFERROR(VLOOKUP(Tableau11[[#This Row],[Article]],'TCD journal 2018'!$B$5:$O$900,3,FALSE),0)</f>
        <v>0</v>
      </c>
      <c r="D198" s="60">
        <f>IFERROR(VLOOKUP(Tableau11[[#This Row],[Article]],'TCD journal 2018'!$B$5:$O$9000,4,FALSE),0)</f>
        <v>0</v>
      </c>
      <c r="E198" s="60">
        <f>IFERROR(VLOOKUP(Tableau11[[#This Row],[Article]],'TCD journal 2018'!$B$5:$O$9000,5,FALSE),0)</f>
        <v>210</v>
      </c>
      <c r="F198" s="60">
        <f>IFERROR(VLOOKUP(Tableau11[[#This Row],[Article]],'TCD journal 2018'!$B$5:$O$9000,6,FALSE),0)</f>
        <v>0</v>
      </c>
      <c r="G198" s="60">
        <f>IFERROR(VLOOKUP(Tableau11[[#This Row],[Article]],'TCD journal 2018'!$B$5:$O$9000,7,FALSE),0)</f>
        <v>0</v>
      </c>
      <c r="H198" s="60">
        <f>IFERROR(VLOOKUP(Tableau11[[#This Row],[Article]],'TCD journal 2018'!$B$5:$O$9000,8,FALSE),0)</f>
        <v>0</v>
      </c>
      <c r="I198" s="60">
        <f>IFERROR(VLOOKUP(Tableau11[[#This Row],[Article]],'TCD journal 2018'!$B$5:$O$9000,9,FALSE),0)</f>
        <v>0</v>
      </c>
      <c r="J198" s="60">
        <f>IFERROR(VLOOKUP(Tableau11[[#This Row],[Article]],'TCD journal 2018'!$B$5:$O$9000,10,FALSE),0)</f>
        <v>0</v>
      </c>
      <c r="K198" s="61">
        <f>IFERROR(VLOOKUP(Tableau11[[#This Row],[Article]],'TCD journal 2018'!$B$5:$O$900,11,FALSE),0)</f>
        <v>0</v>
      </c>
      <c r="L198" s="60">
        <f>IFERROR(VLOOKUP(Tableau11[[#This Row],[Article]],'TCD journal 2018'!$B$5:$O$9000,12,FALSE),0)</f>
        <v>0</v>
      </c>
      <c r="M198" s="62">
        <f>IFERROR(VLOOKUP(Tableau11[[#This Row],[Article]],'TCD journal 2018'!$B$5:$O$9000,13,FALSE),0)</f>
        <v>0</v>
      </c>
      <c r="N198" s="154">
        <f>IFERROR(VLOOKUP(Tableau11[[#This Row],[Article]],'TCD journal 2018'!$B$5:$O$9000,14,FALSE),0)</f>
        <v>210</v>
      </c>
      <c r="O198" s="73">
        <f>Tableau11[[#This Row],[Total général]]/8</f>
        <v>26.25</v>
      </c>
      <c r="P198" s="74">
        <f>ROUNDUP(Tableau11[[#This Row],[Conso mensuel]]/30,0)</f>
        <v>1</v>
      </c>
    </row>
    <row r="199" spans="1:16" ht="16.5" thickTop="1" thickBot="1" x14ac:dyDescent="0.3">
      <c r="A199" s="31">
        <v>7441</v>
      </c>
      <c r="B199" s="34">
        <f t="shared" ref="B199:M199" si="96">B198/$N$198</f>
        <v>0</v>
      </c>
      <c r="C199" s="34">
        <f t="shared" si="96"/>
        <v>0</v>
      </c>
      <c r="D199" s="34">
        <f t="shared" si="96"/>
        <v>0</v>
      </c>
      <c r="E199" s="34">
        <f t="shared" si="96"/>
        <v>1</v>
      </c>
      <c r="F199" s="34">
        <f t="shared" si="96"/>
        <v>0</v>
      </c>
      <c r="G199" s="34">
        <f t="shared" si="96"/>
        <v>0</v>
      </c>
      <c r="H199" s="34">
        <f t="shared" si="96"/>
        <v>0</v>
      </c>
      <c r="I199" s="34">
        <f t="shared" si="96"/>
        <v>0</v>
      </c>
      <c r="J199" s="33">
        <f t="shared" si="96"/>
        <v>0</v>
      </c>
      <c r="K199" s="34">
        <f t="shared" si="96"/>
        <v>0</v>
      </c>
      <c r="L199" s="33">
        <f t="shared" si="96"/>
        <v>0</v>
      </c>
      <c r="M199" s="36">
        <f t="shared" si="96"/>
        <v>0</v>
      </c>
      <c r="N199" s="46">
        <f>SUM(Tableau11[[#This Row],[Janvier]:[Décembre]])</f>
        <v>1</v>
      </c>
      <c r="O199" s="66">
        <f>ROUNDUP(Tableau11[[#This Row],[Total général]]/7,0)</f>
        <v>1</v>
      </c>
      <c r="P199" s="68">
        <f>Tableau11[[#This Row],[Total général]]/(30*7)</f>
        <v>4.7619047619047623E-3</v>
      </c>
    </row>
    <row r="200" spans="1:16" ht="17.25" thickTop="1" thickBot="1" x14ac:dyDescent="0.3">
      <c r="A200" s="45">
        <v>4738</v>
      </c>
      <c r="B200" s="58">
        <f>IFERROR(VLOOKUP(Tableau11[[#This Row],[Article]],'TCD journal 2018'!$B$5:$O$9000,2,FALSE),0)</f>
        <v>0</v>
      </c>
      <c r="C200" s="59">
        <f>IFERROR(VLOOKUP(Tableau11[[#This Row],[Article]],'TCD journal 2018'!$B$5:$O$900,3,FALSE),0)</f>
        <v>0</v>
      </c>
      <c r="D200" s="60">
        <f>IFERROR(VLOOKUP(Tableau11[[#This Row],[Article]],'TCD journal 2018'!$B$5:$O$9000,4,FALSE),0)</f>
        <v>11</v>
      </c>
      <c r="E200" s="60">
        <f>IFERROR(VLOOKUP(Tableau11[[#This Row],[Article]],'TCD journal 2018'!$B$5:$O$9000,5,FALSE),0)</f>
        <v>40</v>
      </c>
      <c r="F200" s="60">
        <f>IFERROR(VLOOKUP(Tableau11[[#This Row],[Article]],'TCD journal 2018'!$B$5:$O$9000,6,FALSE),0)</f>
        <v>28</v>
      </c>
      <c r="G200" s="60">
        <f>IFERROR(VLOOKUP(Tableau11[[#This Row],[Article]],'TCD journal 2018'!$B$5:$O$9000,7,FALSE),0)</f>
        <v>52</v>
      </c>
      <c r="H200" s="60">
        <f>IFERROR(VLOOKUP(Tableau11[[#This Row],[Article]],'TCD journal 2018'!$B$5:$O$9000,8,FALSE),0)</f>
        <v>33</v>
      </c>
      <c r="I200" s="60">
        <f>IFERROR(VLOOKUP(Tableau11[[#This Row],[Article]],'TCD journal 2018'!$B$5:$O$9000,9,FALSE),0)</f>
        <v>23</v>
      </c>
      <c r="J200" s="60">
        <f>IFERROR(VLOOKUP(Tableau11[[#This Row],[Article]],'TCD journal 2018'!$B$5:$O$9000,10,FALSE),0)</f>
        <v>20</v>
      </c>
      <c r="K200" s="61">
        <f>IFERROR(VLOOKUP(Tableau11[[#This Row],[Article]],'TCD journal 2018'!$B$5:$O$900,11,FALSE),0)</f>
        <v>27</v>
      </c>
      <c r="L200" s="60">
        <f>IFERROR(VLOOKUP(Tableau11[[#This Row],[Article]],'TCD journal 2018'!$B$5:$O$9000,12,FALSE),0)</f>
        <v>0</v>
      </c>
      <c r="M200" s="62">
        <f>IFERROR(VLOOKUP(Tableau11[[#This Row],[Article]],'TCD journal 2018'!$B$5:$O$9000,13,FALSE),0)</f>
        <v>0</v>
      </c>
      <c r="N200" s="154">
        <f>IFERROR(VLOOKUP(Tableau11[[#This Row],[Article]],'TCD journal 2018'!$B$5:$O$9000,14,FALSE),0)</f>
        <v>234</v>
      </c>
      <c r="O200" s="73">
        <f>Tableau11[[#This Row],[Total général]]/8</f>
        <v>29.25</v>
      </c>
      <c r="P200" s="74">
        <f>ROUNDUP(Tableau11[[#This Row],[Conso mensuel]]/30,0)</f>
        <v>1</v>
      </c>
    </row>
    <row r="201" spans="1:16" ht="16.5" thickTop="1" thickBot="1" x14ac:dyDescent="0.3">
      <c r="A201" s="31">
        <v>4738</v>
      </c>
      <c r="B201" s="34">
        <f t="shared" ref="B201:M201" si="97">B200/$N$200</f>
        <v>0</v>
      </c>
      <c r="C201" s="34">
        <f t="shared" si="97"/>
        <v>0</v>
      </c>
      <c r="D201" s="34">
        <f t="shared" si="97"/>
        <v>4.7008547008547008E-2</v>
      </c>
      <c r="E201" s="34">
        <f t="shared" si="97"/>
        <v>0.17094017094017094</v>
      </c>
      <c r="F201" s="34">
        <f t="shared" si="97"/>
        <v>0.11965811965811966</v>
      </c>
      <c r="G201" s="34">
        <f t="shared" si="97"/>
        <v>0.22222222222222221</v>
      </c>
      <c r="H201" s="34">
        <f t="shared" si="97"/>
        <v>0.14102564102564102</v>
      </c>
      <c r="I201" s="34">
        <f t="shared" si="97"/>
        <v>9.8290598290598288E-2</v>
      </c>
      <c r="J201" s="33">
        <f t="shared" si="97"/>
        <v>8.5470085470085472E-2</v>
      </c>
      <c r="K201" s="34">
        <f t="shared" si="97"/>
        <v>0.11538461538461539</v>
      </c>
      <c r="L201" s="33">
        <f t="shared" si="97"/>
        <v>0</v>
      </c>
      <c r="M201" s="36">
        <f t="shared" si="97"/>
        <v>0</v>
      </c>
      <c r="N201" s="46">
        <f>SUM(Tableau11[[#This Row],[Janvier]:[Décembre]])</f>
        <v>1</v>
      </c>
      <c r="O201" s="66">
        <f>ROUNDUP(Tableau11[[#This Row],[Total général]]/7,0)</f>
        <v>1</v>
      </c>
      <c r="P201" s="68">
        <f>Tableau11[[#This Row],[Total général]]/(30*7)</f>
        <v>4.7619047619047623E-3</v>
      </c>
    </row>
    <row r="202" spans="1:16" ht="17.25" thickTop="1" thickBot="1" x14ac:dyDescent="0.3">
      <c r="A202" s="45">
        <v>579</v>
      </c>
      <c r="B202" s="58">
        <f>IFERROR(VLOOKUP(Tableau11[[#This Row],[Article]],'TCD journal 2018'!$B$5:$O$9000,2,FALSE),0)</f>
        <v>0</v>
      </c>
      <c r="C202" s="59">
        <f>IFERROR(VLOOKUP(Tableau11[[#This Row],[Article]],'TCD journal 2018'!$B$5:$O$900,3,FALSE),0)</f>
        <v>0</v>
      </c>
      <c r="D202" s="60">
        <f>IFERROR(VLOOKUP(Tableau11[[#This Row],[Article]],'TCD journal 2018'!$B$5:$O$9000,4,FALSE),0)</f>
        <v>0</v>
      </c>
      <c r="E202" s="60">
        <f>IFERROR(VLOOKUP(Tableau11[[#This Row],[Article]],'TCD journal 2018'!$B$5:$O$9000,5,FALSE),0)</f>
        <v>50</v>
      </c>
      <c r="F202" s="60">
        <f>IFERROR(VLOOKUP(Tableau11[[#This Row],[Article]],'TCD journal 2018'!$B$5:$O$9000,6,FALSE),0)</f>
        <v>57</v>
      </c>
      <c r="G202" s="60">
        <f>IFERROR(VLOOKUP(Tableau11[[#This Row],[Article]],'TCD journal 2018'!$B$5:$O$9000,7,FALSE),0)</f>
        <v>0</v>
      </c>
      <c r="H202" s="60">
        <f>IFERROR(VLOOKUP(Tableau11[[#This Row],[Article]],'TCD journal 2018'!$B$5:$O$9000,8,FALSE),0)</f>
        <v>100</v>
      </c>
      <c r="I202" s="60">
        <f>IFERROR(VLOOKUP(Tableau11[[#This Row],[Article]],'TCD journal 2018'!$B$5:$O$9000,9,FALSE),0)</f>
        <v>0</v>
      </c>
      <c r="J202" s="60">
        <f>IFERROR(VLOOKUP(Tableau11[[#This Row],[Article]],'TCD journal 2018'!$B$5:$O$9000,10,FALSE),0)</f>
        <v>0</v>
      </c>
      <c r="K202" s="61">
        <f>IFERROR(VLOOKUP(Tableau11[[#This Row],[Article]],'TCD journal 2018'!$B$5:$O$900,11,FALSE),0)</f>
        <v>100</v>
      </c>
      <c r="L202" s="60">
        <f>IFERROR(VLOOKUP(Tableau11[[#This Row],[Article]],'TCD journal 2018'!$B$5:$O$9000,12,FALSE),0)</f>
        <v>0</v>
      </c>
      <c r="M202" s="62">
        <f>IFERROR(VLOOKUP(Tableau11[[#This Row],[Article]],'TCD journal 2018'!$B$5:$O$9000,13,FALSE),0)</f>
        <v>0</v>
      </c>
      <c r="N202" s="154">
        <f>IFERROR(VLOOKUP(Tableau11[[#This Row],[Article]],'TCD journal 2018'!$B$5:$O$9000,14,FALSE),0)</f>
        <v>307</v>
      </c>
      <c r="O202" s="73">
        <f>Tableau11[[#This Row],[Total général]]/8</f>
        <v>38.375</v>
      </c>
      <c r="P202" s="74">
        <f>ROUNDUP(Tableau11[[#This Row],[Conso mensuel]]/30,0)</f>
        <v>2</v>
      </c>
    </row>
    <row r="203" spans="1:16" ht="16.5" thickTop="1" thickBot="1" x14ac:dyDescent="0.3">
      <c r="A203" s="31">
        <v>579</v>
      </c>
      <c r="B203" s="34">
        <f t="shared" ref="B203:M203" si="98">B202/$N$202</f>
        <v>0</v>
      </c>
      <c r="C203" s="34">
        <f t="shared" si="98"/>
        <v>0</v>
      </c>
      <c r="D203" s="34">
        <f t="shared" si="98"/>
        <v>0</v>
      </c>
      <c r="E203" s="34">
        <f t="shared" si="98"/>
        <v>0.16286644951140064</v>
      </c>
      <c r="F203" s="34">
        <f t="shared" si="98"/>
        <v>0.18566775244299674</v>
      </c>
      <c r="G203" s="34">
        <f t="shared" si="98"/>
        <v>0</v>
      </c>
      <c r="H203" s="34">
        <f t="shared" si="98"/>
        <v>0.32573289902280128</v>
      </c>
      <c r="I203" s="34">
        <f t="shared" si="98"/>
        <v>0</v>
      </c>
      <c r="J203" s="33">
        <f t="shared" si="98"/>
        <v>0</v>
      </c>
      <c r="K203" s="34">
        <f t="shared" si="98"/>
        <v>0.32573289902280128</v>
      </c>
      <c r="L203" s="33">
        <f t="shared" si="98"/>
        <v>0</v>
      </c>
      <c r="M203" s="36">
        <f t="shared" si="98"/>
        <v>0</v>
      </c>
      <c r="N203" s="46">
        <f>SUM(Tableau11[[#This Row],[Janvier]:[Décembre]])</f>
        <v>1</v>
      </c>
      <c r="O203" s="66">
        <f>ROUNDUP(Tableau11[[#This Row],[Total général]]/7,0)</f>
        <v>1</v>
      </c>
      <c r="P203" s="68">
        <f>Tableau11[[#This Row],[Total général]]/(30*7)</f>
        <v>4.7619047619047623E-3</v>
      </c>
    </row>
    <row r="204" spans="1:16" ht="17.25" thickTop="1" thickBot="1" x14ac:dyDescent="0.3">
      <c r="A204" s="45">
        <v>7177</v>
      </c>
      <c r="B204" s="58">
        <f>IFERROR(VLOOKUP(Tableau11[[#This Row],[Article]],'TCD journal 2018'!$B$5:$O$9000,2,FALSE),0)</f>
        <v>0</v>
      </c>
      <c r="C204" s="59">
        <f>IFERROR(VLOOKUP(Tableau11[[#This Row],[Article]],'TCD journal 2018'!$B$5:$O$900,3,FALSE),0)</f>
        <v>0</v>
      </c>
      <c r="D204" s="60">
        <f>IFERROR(VLOOKUP(Tableau11[[#This Row],[Article]],'TCD journal 2018'!$B$5:$O$9000,4,FALSE),0)</f>
        <v>0</v>
      </c>
      <c r="E204" s="60">
        <f>IFERROR(VLOOKUP(Tableau11[[#This Row],[Article]],'TCD journal 2018'!$B$5:$O$9000,5,FALSE),0)</f>
        <v>0</v>
      </c>
      <c r="F204" s="60">
        <f>IFERROR(VLOOKUP(Tableau11[[#This Row],[Article]],'TCD journal 2018'!$B$5:$O$9000,6,FALSE),0)</f>
        <v>0</v>
      </c>
      <c r="G204" s="60">
        <f>IFERROR(VLOOKUP(Tableau11[[#This Row],[Article]],'TCD journal 2018'!$B$5:$O$9000,7,FALSE),0)</f>
        <v>200</v>
      </c>
      <c r="H204" s="60">
        <f>IFERROR(VLOOKUP(Tableau11[[#This Row],[Article]],'TCD journal 2018'!$B$5:$O$9000,8,FALSE),0)</f>
        <v>0</v>
      </c>
      <c r="I204" s="60">
        <f>IFERROR(VLOOKUP(Tableau11[[#This Row],[Article]],'TCD journal 2018'!$B$5:$O$9000,9,FALSE),0)</f>
        <v>0</v>
      </c>
      <c r="J204" s="60">
        <f>IFERROR(VLOOKUP(Tableau11[[#This Row],[Article]],'TCD journal 2018'!$B$5:$O$9000,10,FALSE),0)</f>
        <v>0</v>
      </c>
      <c r="K204" s="61">
        <f>IFERROR(VLOOKUP(Tableau11[[#This Row],[Article]],'TCD journal 2018'!$B$5:$O$900,11,FALSE),0)</f>
        <v>0</v>
      </c>
      <c r="L204" s="60">
        <f>IFERROR(VLOOKUP(Tableau11[[#This Row],[Article]],'TCD journal 2018'!$B$5:$O$9000,12,FALSE),0)</f>
        <v>0</v>
      </c>
      <c r="M204" s="62">
        <f>IFERROR(VLOOKUP(Tableau11[[#This Row],[Article]],'TCD journal 2018'!$B$5:$O$9000,13,FALSE),0)</f>
        <v>0</v>
      </c>
      <c r="N204" s="154">
        <f>IFERROR(VLOOKUP(Tableau11[[#This Row],[Article]],'TCD journal 2018'!$B$5:$O$9000,14,FALSE),0)</f>
        <v>200</v>
      </c>
      <c r="O204" s="73">
        <f>Tableau11[[#This Row],[Total général]]/8</f>
        <v>25</v>
      </c>
      <c r="P204" s="74">
        <f>ROUNDUP(Tableau11[[#This Row],[Conso mensuel]]/30,0)</f>
        <v>1</v>
      </c>
    </row>
    <row r="205" spans="1:16" ht="16.5" thickTop="1" thickBot="1" x14ac:dyDescent="0.3">
      <c r="A205" s="31">
        <v>7177</v>
      </c>
      <c r="B205" s="34">
        <f t="shared" ref="B205:M205" si="99">B204/$N$204</f>
        <v>0</v>
      </c>
      <c r="C205" s="34">
        <f t="shared" si="99"/>
        <v>0</v>
      </c>
      <c r="D205" s="34">
        <f t="shared" si="99"/>
        <v>0</v>
      </c>
      <c r="E205" s="34">
        <f t="shared" si="99"/>
        <v>0</v>
      </c>
      <c r="F205" s="34">
        <f t="shared" si="99"/>
        <v>0</v>
      </c>
      <c r="G205" s="34">
        <f t="shared" si="99"/>
        <v>1</v>
      </c>
      <c r="H205" s="34">
        <f t="shared" si="99"/>
        <v>0</v>
      </c>
      <c r="I205" s="34">
        <f t="shared" si="99"/>
        <v>0</v>
      </c>
      <c r="J205" s="33">
        <f t="shared" si="99"/>
        <v>0</v>
      </c>
      <c r="K205" s="34">
        <f t="shared" si="99"/>
        <v>0</v>
      </c>
      <c r="L205" s="33">
        <f t="shared" si="99"/>
        <v>0</v>
      </c>
      <c r="M205" s="36">
        <f t="shared" si="99"/>
        <v>0</v>
      </c>
      <c r="N205" s="46">
        <f>SUM(Tableau11[[#This Row],[Janvier]:[Décembre]])</f>
        <v>1</v>
      </c>
      <c r="O205" s="66">
        <f>ROUNDUP(Tableau11[[#This Row],[Total général]]/7,0)</f>
        <v>1</v>
      </c>
      <c r="P205" s="68">
        <f>Tableau11[[#This Row],[Total général]]/(30*7)</f>
        <v>4.7619047619047623E-3</v>
      </c>
    </row>
    <row r="206" spans="1:16" ht="17.25" thickTop="1" thickBot="1" x14ac:dyDescent="0.3">
      <c r="A206" s="45">
        <v>983</v>
      </c>
      <c r="B206" s="58">
        <f>IFERROR(VLOOKUP(Tableau11[[#This Row],[Article]],'TCD journal 2018'!$B$5:$O$9000,2,FALSE),0)</f>
        <v>0</v>
      </c>
      <c r="C206" s="59">
        <f>IFERROR(VLOOKUP(Tableau11[[#This Row],[Article]],'TCD journal 2018'!$B$5:$O$900,3,FALSE),0)</f>
        <v>0</v>
      </c>
      <c r="D206" s="60">
        <f>IFERROR(VLOOKUP(Tableau11[[#This Row],[Article]],'TCD journal 2018'!$B$5:$O$9000,4,FALSE),0)</f>
        <v>0</v>
      </c>
      <c r="E206" s="60">
        <f>IFERROR(VLOOKUP(Tableau11[[#This Row],[Article]],'TCD journal 2018'!$B$5:$O$9000,5,FALSE),0)</f>
        <v>50</v>
      </c>
      <c r="F206" s="60">
        <f>IFERROR(VLOOKUP(Tableau11[[#This Row],[Article]],'TCD journal 2018'!$B$5:$O$9000,6,FALSE),0)</f>
        <v>100</v>
      </c>
      <c r="G206" s="60">
        <f>IFERROR(VLOOKUP(Tableau11[[#This Row],[Article]],'TCD journal 2018'!$B$5:$O$9000,7,FALSE),0)</f>
        <v>0</v>
      </c>
      <c r="H206" s="60">
        <f>IFERROR(VLOOKUP(Tableau11[[#This Row],[Article]],'TCD journal 2018'!$B$5:$O$9000,8,FALSE),0)</f>
        <v>50</v>
      </c>
      <c r="I206" s="60">
        <f>IFERROR(VLOOKUP(Tableau11[[#This Row],[Article]],'TCD journal 2018'!$B$5:$O$9000,9,FALSE),0)</f>
        <v>0</v>
      </c>
      <c r="J206" s="60">
        <f>IFERROR(VLOOKUP(Tableau11[[#This Row],[Article]],'TCD journal 2018'!$B$5:$O$9000,10,FALSE),0)</f>
        <v>0</v>
      </c>
      <c r="K206" s="61">
        <f>IFERROR(VLOOKUP(Tableau11[[#This Row],[Article]],'TCD journal 2018'!$B$5:$O$900,11,FALSE),0)</f>
        <v>0</v>
      </c>
      <c r="L206" s="60">
        <f>IFERROR(VLOOKUP(Tableau11[[#This Row],[Article]],'TCD journal 2018'!$B$5:$O$9000,12,FALSE),0)</f>
        <v>0</v>
      </c>
      <c r="M206" s="62">
        <f>IFERROR(VLOOKUP(Tableau11[[#This Row],[Article]],'TCD journal 2018'!$B$5:$O$9000,13,FALSE),0)</f>
        <v>0</v>
      </c>
      <c r="N206" s="154">
        <f>IFERROR(VLOOKUP(Tableau11[[#This Row],[Article]],'TCD journal 2018'!$B$5:$O$9000,14,FALSE),0)</f>
        <v>200</v>
      </c>
      <c r="O206" s="73">
        <f>Tableau11[[#This Row],[Total général]]/8</f>
        <v>25</v>
      </c>
      <c r="P206" s="74">
        <f>ROUNDUP(Tableau11[[#This Row],[Conso mensuel]]/30,0)</f>
        <v>1</v>
      </c>
    </row>
    <row r="207" spans="1:16" ht="16.5" thickTop="1" thickBot="1" x14ac:dyDescent="0.3">
      <c r="A207" s="31">
        <v>983</v>
      </c>
      <c r="B207" s="34">
        <f t="shared" ref="B207:M207" si="100">B206/$N$206</f>
        <v>0</v>
      </c>
      <c r="C207" s="34">
        <f t="shared" si="100"/>
        <v>0</v>
      </c>
      <c r="D207" s="34">
        <f t="shared" si="100"/>
        <v>0</v>
      </c>
      <c r="E207" s="34">
        <f t="shared" si="100"/>
        <v>0.25</v>
      </c>
      <c r="F207" s="34">
        <f t="shared" si="100"/>
        <v>0.5</v>
      </c>
      <c r="G207" s="34">
        <f t="shared" si="100"/>
        <v>0</v>
      </c>
      <c r="H207" s="34">
        <f t="shared" si="100"/>
        <v>0.25</v>
      </c>
      <c r="I207" s="34">
        <f t="shared" si="100"/>
        <v>0</v>
      </c>
      <c r="J207" s="33">
        <f t="shared" si="100"/>
        <v>0</v>
      </c>
      <c r="K207" s="34">
        <f t="shared" si="100"/>
        <v>0</v>
      </c>
      <c r="L207" s="33">
        <f t="shared" si="100"/>
        <v>0</v>
      </c>
      <c r="M207" s="36">
        <f t="shared" si="100"/>
        <v>0</v>
      </c>
      <c r="N207" s="46">
        <f>SUM(Tableau11[[#This Row],[Janvier]:[Décembre]])</f>
        <v>1</v>
      </c>
      <c r="O207" s="66">
        <f>ROUNDUP(Tableau11[[#This Row],[Total général]]/7,0)</f>
        <v>1</v>
      </c>
      <c r="P207" s="68">
        <f>Tableau11[[#This Row],[Total général]]/(30*7)</f>
        <v>4.7619047619047623E-3</v>
      </c>
    </row>
    <row r="208" spans="1:16" ht="17.25" thickTop="1" thickBot="1" x14ac:dyDescent="0.3">
      <c r="A208" s="45">
        <v>1590</v>
      </c>
      <c r="B208" s="58">
        <f>IFERROR(VLOOKUP(Tableau11[[#This Row],[Article]],'TCD journal 2018'!$B$5:$O$9000,2,FALSE),0)</f>
        <v>0</v>
      </c>
      <c r="C208" s="59">
        <f>IFERROR(VLOOKUP(Tableau11[[#This Row],[Article]],'TCD journal 2018'!$B$5:$O$900,3,FALSE),0)</f>
        <v>0</v>
      </c>
      <c r="D208" s="60">
        <f>IFERROR(VLOOKUP(Tableau11[[#This Row],[Article]],'TCD journal 2018'!$B$5:$O$9000,4,FALSE),0)</f>
        <v>0</v>
      </c>
      <c r="E208" s="60">
        <f>IFERROR(VLOOKUP(Tableau11[[#This Row],[Article]],'TCD journal 2018'!$B$5:$O$9000,5,FALSE),0)</f>
        <v>100</v>
      </c>
      <c r="F208" s="60">
        <f>IFERROR(VLOOKUP(Tableau11[[#This Row],[Article]],'TCD journal 2018'!$B$5:$O$9000,6,FALSE),0)</f>
        <v>0</v>
      </c>
      <c r="G208" s="60">
        <f>IFERROR(VLOOKUP(Tableau11[[#This Row],[Article]],'TCD journal 2018'!$B$5:$O$9000,7,FALSE),0)</f>
        <v>0</v>
      </c>
      <c r="H208" s="60">
        <f>IFERROR(VLOOKUP(Tableau11[[#This Row],[Article]],'TCD journal 2018'!$B$5:$O$9000,8,FALSE),0)</f>
        <v>0</v>
      </c>
      <c r="I208" s="60">
        <f>IFERROR(VLOOKUP(Tableau11[[#This Row],[Article]],'TCD journal 2018'!$B$5:$O$9000,9,FALSE),0)</f>
        <v>100</v>
      </c>
      <c r="J208" s="60">
        <f>IFERROR(VLOOKUP(Tableau11[[#This Row],[Article]],'TCD journal 2018'!$B$5:$O$9000,10,FALSE),0)</f>
        <v>0</v>
      </c>
      <c r="K208" s="61">
        <f>IFERROR(VLOOKUP(Tableau11[[#This Row],[Article]],'TCD journal 2018'!$B$5:$O$900,11,FALSE),0)</f>
        <v>0</v>
      </c>
      <c r="L208" s="60">
        <f>IFERROR(VLOOKUP(Tableau11[[#This Row],[Article]],'TCD journal 2018'!$B$5:$O$9000,12,FALSE),0)</f>
        <v>0</v>
      </c>
      <c r="M208" s="62">
        <f>IFERROR(VLOOKUP(Tableau11[[#This Row],[Article]],'TCD journal 2018'!$B$5:$O$9000,13,FALSE),0)</f>
        <v>0</v>
      </c>
      <c r="N208" s="154">
        <f>IFERROR(VLOOKUP(Tableau11[[#This Row],[Article]],'TCD journal 2018'!$B$5:$O$9000,14,FALSE),0)</f>
        <v>200</v>
      </c>
      <c r="O208" s="73">
        <f>Tableau11[[#This Row],[Total général]]/8</f>
        <v>25</v>
      </c>
      <c r="P208" s="74">
        <f>ROUNDUP(Tableau11[[#This Row],[Conso mensuel]]/30,0)</f>
        <v>1</v>
      </c>
    </row>
    <row r="209" spans="1:16" ht="16.5" thickTop="1" thickBot="1" x14ac:dyDescent="0.3">
      <c r="A209" s="31">
        <v>1590</v>
      </c>
      <c r="B209" s="34">
        <f t="shared" ref="B209:M209" si="101">B208/$N$208</f>
        <v>0</v>
      </c>
      <c r="C209" s="34">
        <f t="shared" si="101"/>
        <v>0</v>
      </c>
      <c r="D209" s="34">
        <f t="shared" si="101"/>
        <v>0</v>
      </c>
      <c r="E209" s="34">
        <f t="shared" si="101"/>
        <v>0.5</v>
      </c>
      <c r="F209" s="34">
        <f t="shared" si="101"/>
        <v>0</v>
      </c>
      <c r="G209" s="34">
        <f t="shared" si="101"/>
        <v>0</v>
      </c>
      <c r="H209" s="34">
        <f t="shared" si="101"/>
        <v>0</v>
      </c>
      <c r="I209" s="34">
        <f t="shared" si="101"/>
        <v>0.5</v>
      </c>
      <c r="J209" s="33">
        <f t="shared" si="101"/>
        <v>0</v>
      </c>
      <c r="K209" s="34">
        <f t="shared" si="101"/>
        <v>0</v>
      </c>
      <c r="L209" s="33">
        <f t="shared" si="101"/>
        <v>0</v>
      </c>
      <c r="M209" s="36">
        <f t="shared" si="101"/>
        <v>0</v>
      </c>
      <c r="N209" s="46">
        <f>SUM(Tableau11[[#This Row],[Janvier]:[Décembre]])</f>
        <v>1</v>
      </c>
      <c r="O209" s="66">
        <f>ROUNDUP(Tableau11[[#This Row],[Total général]]/7,0)</f>
        <v>1</v>
      </c>
      <c r="P209" s="68">
        <f>Tableau11[[#This Row],[Total général]]/(30*7)</f>
        <v>4.7619047619047623E-3</v>
      </c>
    </row>
    <row r="210" spans="1:16" ht="17.25" thickTop="1" thickBot="1" x14ac:dyDescent="0.3">
      <c r="A210" s="45">
        <v>724</v>
      </c>
      <c r="B210" s="58">
        <f>IFERROR(VLOOKUP(Tableau11[[#This Row],[Article]],'TCD journal 2018'!$B$5:$O$9000,2,FALSE),0)</f>
        <v>0</v>
      </c>
      <c r="C210" s="59">
        <f>IFERROR(VLOOKUP(Tableau11[[#This Row],[Article]],'TCD journal 2018'!$B$5:$O$900,3,FALSE),0)</f>
        <v>0</v>
      </c>
      <c r="D210" s="60">
        <f>IFERROR(VLOOKUP(Tableau11[[#This Row],[Article]],'TCD journal 2018'!$B$5:$O$9000,4,FALSE),0)</f>
        <v>0</v>
      </c>
      <c r="E210" s="60">
        <f>IFERROR(VLOOKUP(Tableau11[[#This Row],[Article]],'TCD journal 2018'!$B$5:$O$9000,5,FALSE),0)</f>
        <v>0</v>
      </c>
      <c r="F210" s="60">
        <f>IFERROR(VLOOKUP(Tableau11[[#This Row],[Article]],'TCD journal 2018'!$B$5:$O$9000,6,FALSE),0)</f>
        <v>0</v>
      </c>
      <c r="G210" s="60">
        <f>IFERROR(VLOOKUP(Tableau11[[#This Row],[Article]],'TCD journal 2018'!$B$5:$O$9000,7,FALSE),0)</f>
        <v>200</v>
      </c>
      <c r="H210" s="60">
        <f>IFERROR(VLOOKUP(Tableau11[[#This Row],[Article]],'TCD journal 2018'!$B$5:$O$9000,8,FALSE),0)</f>
        <v>0</v>
      </c>
      <c r="I210" s="60">
        <f>IFERROR(VLOOKUP(Tableau11[[#This Row],[Article]],'TCD journal 2018'!$B$5:$O$9000,9,FALSE),0)</f>
        <v>0</v>
      </c>
      <c r="J210" s="60">
        <f>IFERROR(VLOOKUP(Tableau11[[#This Row],[Article]],'TCD journal 2018'!$B$5:$O$9000,10,FALSE),0)</f>
        <v>0</v>
      </c>
      <c r="K210" s="61">
        <f>IFERROR(VLOOKUP(Tableau11[[#This Row],[Article]],'TCD journal 2018'!$B$5:$O$900,11,FALSE),0)</f>
        <v>0</v>
      </c>
      <c r="L210" s="60">
        <f>IFERROR(VLOOKUP(Tableau11[[#This Row],[Article]],'TCD journal 2018'!$B$5:$O$9000,12,FALSE),0)</f>
        <v>0</v>
      </c>
      <c r="M210" s="62">
        <f>IFERROR(VLOOKUP(Tableau11[[#This Row],[Article]],'TCD journal 2018'!$B$5:$O$9000,13,FALSE),0)</f>
        <v>0</v>
      </c>
      <c r="N210" s="154">
        <f>IFERROR(VLOOKUP(Tableau11[[#This Row],[Article]],'TCD journal 2018'!$B$5:$O$9000,14,FALSE),0)</f>
        <v>200</v>
      </c>
      <c r="O210" s="73">
        <f>Tableau11[[#This Row],[Total général]]/8</f>
        <v>25</v>
      </c>
      <c r="P210" s="74">
        <f>ROUNDUP(Tableau11[[#This Row],[Conso mensuel]]/30,0)</f>
        <v>1</v>
      </c>
    </row>
    <row r="211" spans="1:16" ht="16.5" thickTop="1" thickBot="1" x14ac:dyDescent="0.3">
      <c r="A211" s="31">
        <v>724</v>
      </c>
      <c r="B211" s="34">
        <f t="shared" ref="B211:M211" si="102">B210/$N$210</f>
        <v>0</v>
      </c>
      <c r="C211" s="34">
        <f t="shared" si="102"/>
        <v>0</v>
      </c>
      <c r="D211" s="34">
        <f t="shared" si="102"/>
        <v>0</v>
      </c>
      <c r="E211" s="34">
        <f t="shared" si="102"/>
        <v>0</v>
      </c>
      <c r="F211" s="34">
        <f t="shared" si="102"/>
        <v>0</v>
      </c>
      <c r="G211" s="34">
        <f t="shared" si="102"/>
        <v>1</v>
      </c>
      <c r="H211" s="34">
        <f t="shared" si="102"/>
        <v>0</v>
      </c>
      <c r="I211" s="34">
        <f t="shared" si="102"/>
        <v>0</v>
      </c>
      <c r="J211" s="33">
        <f t="shared" si="102"/>
        <v>0</v>
      </c>
      <c r="K211" s="34">
        <f t="shared" si="102"/>
        <v>0</v>
      </c>
      <c r="L211" s="33">
        <f t="shared" si="102"/>
        <v>0</v>
      </c>
      <c r="M211" s="36">
        <f t="shared" si="102"/>
        <v>0</v>
      </c>
      <c r="N211" s="46">
        <f>SUM(Tableau11[[#This Row],[Janvier]:[Décembre]])</f>
        <v>1</v>
      </c>
      <c r="O211" s="66">
        <f>ROUNDUP(Tableau11[[#This Row],[Total général]]/7,0)</f>
        <v>1</v>
      </c>
      <c r="P211" s="68">
        <f>Tableau11[[#This Row],[Total général]]/(30*7)</f>
        <v>4.7619047619047623E-3</v>
      </c>
    </row>
    <row r="212" spans="1:16" ht="17.25" thickTop="1" thickBot="1" x14ac:dyDescent="0.3">
      <c r="A212" s="45">
        <v>80</v>
      </c>
      <c r="B212" s="58">
        <f>IFERROR(VLOOKUP(Tableau11[[#This Row],[Article]],'TCD journal 2018'!$B$5:$O$9000,2,FALSE),0)</f>
        <v>0</v>
      </c>
      <c r="C212" s="59">
        <f>IFERROR(VLOOKUP(Tableau11[[#This Row],[Article]],'TCD journal 2018'!$B$5:$O$900,3,FALSE),0)</f>
        <v>0</v>
      </c>
      <c r="D212" s="60">
        <f>IFERROR(VLOOKUP(Tableau11[[#This Row],[Article]],'TCD journal 2018'!$B$5:$O$9000,4,FALSE),0)</f>
        <v>0</v>
      </c>
      <c r="E212" s="60">
        <f>IFERROR(VLOOKUP(Tableau11[[#This Row],[Article]],'TCD journal 2018'!$B$5:$O$9000,5,FALSE),0)</f>
        <v>0</v>
      </c>
      <c r="F212" s="60">
        <f>IFERROR(VLOOKUP(Tableau11[[#This Row],[Article]],'TCD journal 2018'!$B$5:$O$9000,6,FALSE),0)</f>
        <v>0</v>
      </c>
      <c r="G212" s="60">
        <f>IFERROR(VLOOKUP(Tableau11[[#This Row],[Article]],'TCD journal 2018'!$B$5:$O$9000,7,FALSE),0)</f>
        <v>200</v>
      </c>
      <c r="H212" s="60">
        <f>IFERROR(VLOOKUP(Tableau11[[#This Row],[Article]],'TCD journal 2018'!$B$5:$O$9000,8,FALSE),0)</f>
        <v>0</v>
      </c>
      <c r="I212" s="60">
        <f>IFERROR(VLOOKUP(Tableau11[[#This Row],[Article]],'TCD journal 2018'!$B$5:$O$9000,9,FALSE),0)</f>
        <v>0</v>
      </c>
      <c r="J212" s="60">
        <f>IFERROR(VLOOKUP(Tableau11[[#This Row],[Article]],'TCD journal 2018'!$B$5:$O$9000,10,FALSE),0)</f>
        <v>0</v>
      </c>
      <c r="K212" s="61">
        <f>IFERROR(VLOOKUP(Tableau11[[#This Row],[Article]],'TCD journal 2018'!$B$5:$O$900,11,FALSE),0)</f>
        <v>0</v>
      </c>
      <c r="L212" s="60">
        <f>IFERROR(VLOOKUP(Tableau11[[#This Row],[Article]],'TCD journal 2018'!$B$5:$O$9000,12,FALSE),0)</f>
        <v>0</v>
      </c>
      <c r="M212" s="62">
        <f>IFERROR(VLOOKUP(Tableau11[[#This Row],[Article]],'TCD journal 2018'!$B$5:$O$9000,13,FALSE),0)</f>
        <v>0</v>
      </c>
      <c r="N212" s="154">
        <f>IFERROR(VLOOKUP(Tableau11[[#This Row],[Article]],'TCD journal 2018'!$B$5:$O$9000,14,FALSE),0)</f>
        <v>200</v>
      </c>
      <c r="O212" s="73">
        <f>Tableau11[[#This Row],[Total général]]/8</f>
        <v>25</v>
      </c>
      <c r="P212" s="74">
        <f>ROUNDUP(Tableau11[[#This Row],[Conso mensuel]]/30,0)</f>
        <v>1</v>
      </c>
    </row>
    <row r="213" spans="1:16" ht="16.5" thickTop="1" thickBot="1" x14ac:dyDescent="0.3">
      <c r="A213" s="30">
        <v>80</v>
      </c>
      <c r="B213" s="33">
        <f t="shared" ref="B213:M213" si="103">B212/$N$212</f>
        <v>0</v>
      </c>
      <c r="C213" s="33">
        <f t="shared" si="103"/>
        <v>0</v>
      </c>
      <c r="D213" s="33">
        <f t="shared" si="103"/>
        <v>0</v>
      </c>
      <c r="E213" s="33">
        <f t="shared" si="103"/>
        <v>0</v>
      </c>
      <c r="F213" s="33">
        <f t="shared" si="103"/>
        <v>0</v>
      </c>
      <c r="G213" s="33">
        <f t="shared" si="103"/>
        <v>1</v>
      </c>
      <c r="H213" s="33">
        <f t="shared" si="103"/>
        <v>0</v>
      </c>
      <c r="I213" s="33">
        <f t="shared" si="103"/>
        <v>0</v>
      </c>
      <c r="J213" s="33">
        <f t="shared" si="103"/>
        <v>0</v>
      </c>
      <c r="K213" s="33">
        <f t="shared" si="103"/>
        <v>0</v>
      </c>
      <c r="L213" s="33">
        <f t="shared" si="103"/>
        <v>0</v>
      </c>
      <c r="M213" s="35">
        <f t="shared" si="103"/>
        <v>0</v>
      </c>
      <c r="N213" s="46">
        <f>SUM(Tableau11[[#This Row],[Janvier]:[Décembre]])</f>
        <v>1</v>
      </c>
      <c r="O213" s="66">
        <f>ROUNDUP(Tableau11[[#This Row],[Total général]]/7,0)</f>
        <v>1</v>
      </c>
      <c r="P213" s="68">
        <f>Tableau11[[#This Row],[Total général]]/(30*7)</f>
        <v>4.7619047619047623E-3</v>
      </c>
    </row>
    <row r="214" spans="1:16" ht="17.25" thickTop="1" thickBot="1" x14ac:dyDescent="0.3">
      <c r="A214" s="45">
        <v>81</v>
      </c>
      <c r="B214" s="58">
        <f>IFERROR(VLOOKUP(Tableau11[[#This Row],[Article]],'TCD journal 2018'!$B$5:$O$9000,2,FALSE),0)</f>
        <v>0</v>
      </c>
      <c r="C214" s="59">
        <f>IFERROR(VLOOKUP(Tableau11[[#This Row],[Article]],'TCD journal 2018'!$B$5:$O$900,3,FALSE),0)</f>
        <v>0</v>
      </c>
      <c r="D214" s="60">
        <f>IFERROR(VLOOKUP(Tableau11[[#This Row],[Article]],'TCD journal 2018'!$B$5:$O$9000,4,FALSE),0)</f>
        <v>0</v>
      </c>
      <c r="E214" s="60">
        <f>IFERROR(VLOOKUP(Tableau11[[#This Row],[Article]],'TCD journal 2018'!$B$5:$O$9000,5,FALSE),0)</f>
        <v>0</v>
      </c>
      <c r="F214" s="60">
        <f>IFERROR(VLOOKUP(Tableau11[[#This Row],[Article]],'TCD journal 2018'!$B$5:$O$9000,6,FALSE),0)</f>
        <v>0</v>
      </c>
      <c r="G214" s="60">
        <f>IFERROR(VLOOKUP(Tableau11[[#This Row],[Article]],'TCD journal 2018'!$B$5:$O$9000,7,FALSE),0)</f>
        <v>200</v>
      </c>
      <c r="H214" s="60">
        <f>IFERROR(VLOOKUP(Tableau11[[#This Row],[Article]],'TCD journal 2018'!$B$5:$O$9000,8,FALSE),0)</f>
        <v>0</v>
      </c>
      <c r="I214" s="60">
        <f>IFERROR(VLOOKUP(Tableau11[[#This Row],[Article]],'TCD journal 2018'!$B$5:$O$9000,9,FALSE),0)</f>
        <v>0</v>
      </c>
      <c r="J214" s="60">
        <f>IFERROR(VLOOKUP(Tableau11[[#This Row],[Article]],'TCD journal 2018'!$B$5:$O$9000,10,FALSE),0)</f>
        <v>0</v>
      </c>
      <c r="K214" s="61">
        <f>IFERROR(VLOOKUP(Tableau11[[#This Row],[Article]],'TCD journal 2018'!$B$5:$O$900,11,FALSE),0)</f>
        <v>0</v>
      </c>
      <c r="L214" s="60">
        <f>IFERROR(VLOOKUP(Tableau11[[#This Row],[Article]],'TCD journal 2018'!$B$5:$O$9000,12,FALSE),0)</f>
        <v>0</v>
      </c>
      <c r="M214" s="62">
        <f>IFERROR(VLOOKUP(Tableau11[[#This Row],[Article]],'TCD journal 2018'!$B$5:$O$9000,13,FALSE),0)</f>
        <v>0</v>
      </c>
      <c r="N214" s="154">
        <f>IFERROR(VLOOKUP(Tableau11[[#This Row],[Article]],'TCD journal 2018'!$B$5:$O$9000,14,FALSE),0)</f>
        <v>200</v>
      </c>
      <c r="O214" s="73">
        <f>Tableau11[[#This Row],[Total général]]/8</f>
        <v>25</v>
      </c>
      <c r="P214" s="74">
        <f>ROUNDUP(Tableau11[[#This Row],[Conso mensuel]]/30,0)</f>
        <v>1</v>
      </c>
    </row>
    <row r="215" spans="1:16" ht="16.5" thickTop="1" thickBot="1" x14ac:dyDescent="0.3">
      <c r="A215" s="31">
        <v>81</v>
      </c>
      <c r="B215" s="34">
        <f t="shared" ref="B215:M215" si="104">B214/$N$214</f>
        <v>0</v>
      </c>
      <c r="C215" s="34">
        <f t="shared" si="104"/>
        <v>0</v>
      </c>
      <c r="D215" s="34">
        <f t="shared" si="104"/>
        <v>0</v>
      </c>
      <c r="E215" s="34">
        <f t="shared" si="104"/>
        <v>0</v>
      </c>
      <c r="F215" s="34">
        <f t="shared" si="104"/>
        <v>0</v>
      </c>
      <c r="G215" s="34">
        <f t="shared" si="104"/>
        <v>1</v>
      </c>
      <c r="H215" s="34">
        <f t="shared" si="104"/>
        <v>0</v>
      </c>
      <c r="I215" s="34">
        <f t="shared" si="104"/>
        <v>0</v>
      </c>
      <c r="J215" s="33">
        <f t="shared" si="104"/>
        <v>0</v>
      </c>
      <c r="K215" s="34">
        <f t="shared" si="104"/>
        <v>0</v>
      </c>
      <c r="L215" s="33">
        <f t="shared" si="104"/>
        <v>0</v>
      </c>
      <c r="M215" s="36">
        <f t="shared" si="104"/>
        <v>0</v>
      </c>
      <c r="N215" s="46">
        <f>SUM(Tableau11[[#This Row],[Janvier]:[Décembre]])</f>
        <v>1</v>
      </c>
      <c r="O215" s="66">
        <f>ROUNDUP(Tableau11[[#This Row],[Total général]]/7,0)</f>
        <v>1</v>
      </c>
      <c r="P215" s="68">
        <f>Tableau11[[#This Row],[Total général]]/(30*7)</f>
        <v>4.7619047619047623E-3</v>
      </c>
    </row>
    <row r="216" spans="1:16" ht="17.25" thickTop="1" thickBot="1" x14ac:dyDescent="0.3">
      <c r="A216" s="45">
        <v>927</v>
      </c>
      <c r="B216" s="58">
        <f>IFERROR(VLOOKUP(Tableau11[[#This Row],[Article]],'TCD journal 2018'!$B$5:$O$9000,2,FALSE),0)</f>
        <v>0</v>
      </c>
      <c r="C216" s="59">
        <f>IFERROR(VLOOKUP(Tableau11[[#This Row],[Article]],'TCD journal 2018'!$B$5:$O$900,3,FALSE),0)</f>
        <v>0</v>
      </c>
      <c r="D216" s="60">
        <f>IFERROR(VLOOKUP(Tableau11[[#This Row],[Article]],'TCD journal 2018'!$B$5:$O$9000,4,FALSE),0)</f>
        <v>0</v>
      </c>
      <c r="E216" s="60">
        <f>IFERROR(VLOOKUP(Tableau11[[#This Row],[Article]],'TCD journal 2018'!$B$5:$O$9000,5,FALSE),0)</f>
        <v>0</v>
      </c>
      <c r="F216" s="60">
        <f>IFERROR(VLOOKUP(Tableau11[[#This Row],[Article]],'TCD journal 2018'!$B$5:$O$9000,6,FALSE),0)</f>
        <v>50</v>
      </c>
      <c r="G216" s="60">
        <f>IFERROR(VLOOKUP(Tableau11[[#This Row],[Article]],'TCD journal 2018'!$B$5:$O$9000,7,FALSE),0)</f>
        <v>0</v>
      </c>
      <c r="H216" s="60">
        <f>IFERROR(VLOOKUP(Tableau11[[#This Row],[Article]],'TCD journal 2018'!$B$5:$O$9000,8,FALSE),0)</f>
        <v>0</v>
      </c>
      <c r="I216" s="60">
        <f>IFERROR(VLOOKUP(Tableau11[[#This Row],[Article]],'TCD journal 2018'!$B$5:$O$9000,9,FALSE),0)</f>
        <v>26</v>
      </c>
      <c r="J216" s="60">
        <f>IFERROR(VLOOKUP(Tableau11[[#This Row],[Article]],'TCD journal 2018'!$B$5:$O$9000,10,FALSE),0)</f>
        <v>124</v>
      </c>
      <c r="K216" s="61">
        <f>IFERROR(VLOOKUP(Tableau11[[#This Row],[Article]],'TCD journal 2018'!$B$5:$O$900,11,FALSE),0)</f>
        <v>0</v>
      </c>
      <c r="L216" s="60">
        <f>IFERROR(VLOOKUP(Tableau11[[#This Row],[Article]],'TCD journal 2018'!$B$5:$O$9000,12,FALSE),0)</f>
        <v>0</v>
      </c>
      <c r="M216" s="62">
        <f>IFERROR(VLOOKUP(Tableau11[[#This Row],[Article]],'TCD journal 2018'!$B$5:$O$9000,13,FALSE),0)</f>
        <v>0</v>
      </c>
      <c r="N216" s="154">
        <f>IFERROR(VLOOKUP(Tableau11[[#This Row],[Article]],'TCD journal 2018'!$B$5:$O$9000,14,FALSE),0)</f>
        <v>200</v>
      </c>
      <c r="O216" s="73">
        <f>Tableau11[[#This Row],[Total général]]/8</f>
        <v>25</v>
      </c>
      <c r="P216" s="74">
        <f>ROUNDUP(Tableau11[[#This Row],[Conso mensuel]]/30,0)</f>
        <v>1</v>
      </c>
    </row>
    <row r="217" spans="1:16" ht="16.5" thickTop="1" thickBot="1" x14ac:dyDescent="0.3">
      <c r="A217" s="31">
        <v>927</v>
      </c>
      <c r="B217" s="34">
        <f t="shared" ref="B217:M217" si="105">B216/$N$216</f>
        <v>0</v>
      </c>
      <c r="C217" s="34">
        <f t="shared" si="105"/>
        <v>0</v>
      </c>
      <c r="D217" s="34">
        <f t="shared" si="105"/>
        <v>0</v>
      </c>
      <c r="E217" s="34">
        <f t="shared" si="105"/>
        <v>0</v>
      </c>
      <c r="F217" s="34">
        <f t="shared" si="105"/>
        <v>0.25</v>
      </c>
      <c r="G217" s="34">
        <f t="shared" si="105"/>
        <v>0</v>
      </c>
      <c r="H217" s="34">
        <f t="shared" si="105"/>
        <v>0</v>
      </c>
      <c r="I217" s="34">
        <f t="shared" si="105"/>
        <v>0.13</v>
      </c>
      <c r="J217" s="33">
        <f t="shared" si="105"/>
        <v>0.62</v>
      </c>
      <c r="K217" s="34">
        <f t="shared" si="105"/>
        <v>0</v>
      </c>
      <c r="L217" s="33">
        <f t="shared" si="105"/>
        <v>0</v>
      </c>
      <c r="M217" s="36">
        <f t="shared" si="105"/>
        <v>0</v>
      </c>
      <c r="N217" s="46">
        <f>SUM(Tableau11[[#This Row],[Janvier]:[Décembre]])</f>
        <v>1</v>
      </c>
      <c r="O217" s="66">
        <f>ROUNDUP(Tableau11[[#This Row],[Total général]]/7,0)</f>
        <v>1</v>
      </c>
      <c r="P217" s="68">
        <f>Tableau11[[#This Row],[Total général]]/(30*7)</f>
        <v>4.7619047619047623E-3</v>
      </c>
    </row>
    <row r="218" spans="1:16" ht="17.25" thickTop="1" thickBot="1" x14ac:dyDescent="0.3">
      <c r="A218" s="45">
        <v>304</v>
      </c>
      <c r="B218" s="58">
        <f>IFERROR(VLOOKUP(Tableau11[[#This Row],[Article]],'TCD journal 2018'!$B$5:$O$9000,2,FALSE),0)</f>
        <v>0</v>
      </c>
      <c r="C218" s="59">
        <f>IFERROR(VLOOKUP(Tableau11[[#This Row],[Article]],'TCD journal 2018'!$B$5:$O$900,3,FALSE),0)</f>
        <v>0</v>
      </c>
      <c r="D218" s="60">
        <f>IFERROR(VLOOKUP(Tableau11[[#This Row],[Article]],'TCD journal 2018'!$B$5:$O$9000,4,FALSE),0)</f>
        <v>2</v>
      </c>
      <c r="E218" s="60">
        <f>IFERROR(VLOOKUP(Tableau11[[#This Row],[Article]],'TCD journal 2018'!$B$5:$O$9000,5,FALSE),0)</f>
        <v>20</v>
      </c>
      <c r="F218" s="60">
        <f>IFERROR(VLOOKUP(Tableau11[[#This Row],[Article]],'TCD journal 2018'!$B$5:$O$9000,6,FALSE),0)</f>
        <v>40</v>
      </c>
      <c r="G218" s="60">
        <f>IFERROR(VLOOKUP(Tableau11[[#This Row],[Article]],'TCD journal 2018'!$B$5:$O$9000,7,FALSE),0)</f>
        <v>62</v>
      </c>
      <c r="H218" s="60">
        <f>IFERROR(VLOOKUP(Tableau11[[#This Row],[Article]],'TCD journal 2018'!$B$5:$O$9000,8,FALSE),0)</f>
        <v>31</v>
      </c>
      <c r="I218" s="60">
        <f>IFERROR(VLOOKUP(Tableau11[[#This Row],[Article]],'TCD journal 2018'!$B$5:$O$9000,9,FALSE),0)</f>
        <v>15</v>
      </c>
      <c r="J218" s="60">
        <f>IFERROR(VLOOKUP(Tableau11[[#This Row],[Article]],'TCD journal 2018'!$B$5:$O$9000,10,FALSE),0)</f>
        <v>24</v>
      </c>
      <c r="K218" s="61">
        <f>IFERROR(VLOOKUP(Tableau11[[#This Row],[Article]],'TCD journal 2018'!$B$5:$O$900,11,FALSE),0)</f>
        <v>28</v>
      </c>
      <c r="L218" s="60">
        <f>IFERROR(VLOOKUP(Tableau11[[#This Row],[Article]],'TCD journal 2018'!$B$5:$O$9000,12,FALSE),0)</f>
        <v>0</v>
      </c>
      <c r="M218" s="62">
        <f>IFERROR(VLOOKUP(Tableau11[[#This Row],[Article]],'TCD journal 2018'!$B$5:$O$9000,13,FALSE),0)</f>
        <v>0</v>
      </c>
      <c r="N218" s="154">
        <f>IFERROR(VLOOKUP(Tableau11[[#This Row],[Article]],'TCD journal 2018'!$B$5:$O$9000,14,FALSE),0)</f>
        <v>222</v>
      </c>
      <c r="O218" s="73">
        <f>Tableau11[[#This Row],[Total général]]/8</f>
        <v>27.75</v>
      </c>
      <c r="P218" s="74">
        <f>ROUNDUP(Tableau11[[#This Row],[Conso mensuel]]/30,0)</f>
        <v>1</v>
      </c>
    </row>
    <row r="219" spans="1:16" ht="16.5" thickTop="1" thickBot="1" x14ac:dyDescent="0.3">
      <c r="A219" s="31">
        <v>304</v>
      </c>
      <c r="B219" s="34">
        <f t="shared" ref="B219:M219" si="106">B218/$N$218</f>
        <v>0</v>
      </c>
      <c r="C219" s="34">
        <f t="shared" si="106"/>
        <v>0</v>
      </c>
      <c r="D219" s="34">
        <f t="shared" si="106"/>
        <v>9.0090090090090089E-3</v>
      </c>
      <c r="E219" s="34">
        <f t="shared" si="106"/>
        <v>9.0090090090090086E-2</v>
      </c>
      <c r="F219" s="34">
        <f t="shared" si="106"/>
        <v>0.18018018018018017</v>
      </c>
      <c r="G219" s="34">
        <f t="shared" si="106"/>
        <v>0.27927927927927926</v>
      </c>
      <c r="H219" s="34">
        <f t="shared" si="106"/>
        <v>0.13963963963963963</v>
      </c>
      <c r="I219" s="34">
        <f t="shared" si="106"/>
        <v>6.7567567567567571E-2</v>
      </c>
      <c r="J219" s="33">
        <f t="shared" si="106"/>
        <v>0.10810810810810811</v>
      </c>
      <c r="K219" s="34">
        <f t="shared" si="106"/>
        <v>0.12612612612612611</v>
      </c>
      <c r="L219" s="33">
        <f t="shared" si="106"/>
        <v>0</v>
      </c>
      <c r="M219" s="36">
        <f t="shared" si="106"/>
        <v>0</v>
      </c>
      <c r="N219" s="46">
        <f>SUM(Tableau11[[#This Row],[Janvier]:[Décembre]])</f>
        <v>1</v>
      </c>
      <c r="O219" s="66">
        <f>ROUNDUP(Tableau11[[#This Row],[Total général]]/7,0)</f>
        <v>1</v>
      </c>
      <c r="P219" s="68">
        <f>Tableau11[[#This Row],[Total général]]/(30*7)</f>
        <v>4.7619047619047623E-3</v>
      </c>
    </row>
    <row r="220" spans="1:16" ht="17.25" thickTop="1" thickBot="1" x14ac:dyDescent="0.3">
      <c r="A220" s="45">
        <v>8000</v>
      </c>
      <c r="B220" s="58">
        <f>IFERROR(VLOOKUP(Tableau11[[#This Row],[Article]],'TCD journal 2018'!$B$5:$O$9000,2,FALSE),0)</f>
        <v>0</v>
      </c>
      <c r="C220" s="59">
        <f>IFERROR(VLOOKUP(Tableau11[[#This Row],[Article]],'TCD journal 2018'!$B$5:$O$900,3,FALSE),0)</f>
        <v>0</v>
      </c>
      <c r="D220" s="60">
        <f>IFERROR(VLOOKUP(Tableau11[[#This Row],[Article]],'TCD journal 2018'!$B$5:$O$9000,4,FALSE),0)</f>
        <v>0</v>
      </c>
      <c r="E220" s="60">
        <f>IFERROR(VLOOKUP(Tableau11[[#This Row],[Article]],'TCD journal 2018'!$B$5:$O$9000,5,FALSE),0)</f>
        <v>40</v>
      </c>
      <c r="F220" s="60">
        <f>IFERROR(VLOOKUP(Tableau11[[#This Row],[Article]],'TCD journal 2018'!$B$5:$O$9000,6,FALSE),0)</f>
        <v>40</v>
      </c>
      <c r="G220" s="60">
        <f>IFERROR(VLOOKUP(Tableau11[[#This Row],[Article]],'TCD journal 2018'!$B$5:$O$9000,7,FALSE),0)</f>
        <v>31</v>
      </c>
      <c r="H220" s="60">
        <f>IFERROR(VLOOKUP(Tableau11[[#This Row],[Article]],'TCD journal 2018'!$B$5:$O$9000,8,FALSE),0)</f>
        <v>30</v>
      </c>
      <c r="I220" s="60">
        <f>IFERROR(VLOOKUP(Tableau11[[#This Row],[Article]],'TCD journal 2018'!$B$5:$O$9000,9,FALSE),0)</f>
        <v>11</v>
      </c>
      <c r="J220" s="60">
        <f>IFERROR(VLOOKUP(Tableau11[[#This Row],[Article]],'TCD journal 2018'!$B$5:$O$9000,10,FALSE),0)</f>
        <v>40</v>
      </c>
      <c r="K220" s="61">
        <f>IFERROR(VLOOKUP(Tableau11[[#This Row],[Article]],'TCD journal 2018'!$B$5:$O$900,11,FALSE),0)</f>
        <v>10</v>
      </c>
      <c r="L220" s="60">
        <f>IFERROR(VLOOKUP(Tableau11[[#This Row],[Article]],'TCD journal 2018'!$B$5:$O$9000,12,FALSE),0)</f>
        <v>0</v>
      </c>
      <c r="M220" s="62">
        <f>IFERROR(VLOOKUP(Tableau11[[#This Row],[Article]],'TCD journal 2018'!$B$5:$O$9000,13,FALSE),0)</f>
        <v>0</v>
      </c>
      <c r="N220" s="154">
        <f>IFERROR(VLOOKUP(Tableau11[[#This Row],[Article]],'TCD journal 2018'!$B$5:$O$9000,14,FALSE),0)</f>
        <v>202</v>
      </c>
      <c r="O220" s="73">
        <f>Tableau11[[#This Row],[Total général]]/8</f>
        <v>25.25</v>
      </c>
      <c r="P220" s="74">
        <f>ROUNDUP(Tableau11[[#This Row],[Conso mensuel]]/30,0)</f>
        <v>1</v>
      </c>
    </row>
    <row r="221" spans="1:16" ht="16.5" thickTop="1" thickBot="1" x14ac:dyDescent="0.3">
      <c r="A221" s="31">
        <v>8000</v>
      </c>
      <c r="B221" s="34">
        <f t="shared" ref="B221:M221" si="107">B220/$N$220</f>
        <v>0</v>
      </c>
      <c r="C221" s="34">
        <f t="shared" si="107"/>
        <v>0</v>
      </c>
      <c r="D221" s="34">
        <f t="shared" si="107"/>
        <v>0</v>
      </c>
      <c r="E221" s="34">
        <f t="shared" si="107"/>
        <v>0.19801980198019803</v>
      </c>
      <c r="F221" s="34">
        <f t="shared" si="107"/>
        <v>0.19801980198019803</v>
      </c>
      <c r="G221" s="34">
        <f t="shared" si="107"/>
        <v>0.15346534653465346</v>
      </c>
      <c r="H221" s="34">
        <f t="shared" si="107"/>
        <v>0.14851485148514851</v>
      </c>
      <c r="I221" s="34">
        <f t="shared" si="107"/>
        <v>5.4455445544554455E-2</v>
      </c>
      <c r="J221" s="33">
        <f t="shared" si="107"/>
        <v>0.19801980198019803</v>
      </c>
      <c r="K221" s="34">
        <f t="shared" si="107"/>
        <v>4.9504950495049507E-2</v>
      </c>
      <c r="L221" s="33">
        <f t="shared" si="107"/>
        <v>0</v>
      </c>
      <c r="M221" s="36">
        <f t="shared" si="107"/>
        <v>0</v>
      </c>
      <c r="N221" s="46">
        <f>SUM(Tableau11[[#This Row],[Janvier]:[Décembre]])</f>
        <v>1.0000000000000002</v>
      </c>
      <c r="O221" s="66">
        <f>ROUNDUP(Tableau11[[#This Row],[Total général]]/7,0)</f>
        <v>1</v>
      </c>
      <c r="P221" s="68">
        <f>Tableau11[[#This Row],[Total général]]/(30*7)</f>
        <v>4.7619047619047632E-3</v>
      </c>
    </row>
    <row r="222" spans="1:16" ht="17.25" thickTop="1" thickBot="1" x14ac:dyDescent="0.3">
      <c r="A222" s="45">
        <v>450</v>
      </c>
      <c r="B222" s="58">
        <f>IFERROR(VLOOKUP(Tableau11[[#This Row],[Article]],'TCD journal 2018'!$B$5:$O$9000,2,FALSE),0)</f>
        <v>0</v>
      </c>
      <c r="C222" s="59">
        <f>IFERROR(VLOOKUP(Tableau11[[#This Row],[Article]],'TCD journal 2018'!$B$5:$O$900,3,FALSE),0)</f>
        <v>0</v>
      </c>
      <c r="D222" s="60">
        <f>IFERROR(VLOOKUP(Tableau11[[#This Row],[Article]],'TCD journal 2018'!$B$5:$O$9000,4,FALSE),0)</f>
        <v>5</v>
      </c>
      <c r="E222" s="60">
        <f>IFERROR(VLOOKUP(Tableau11[[#This Row],[Article]],'TCD journal 2018'!$B$5:$O$9000,5,FALSE),0)</f>
        <v>19</v>
      </c>
      <c r="F222" s="60">
        <f>IFERROR(VLOOKUP(Tableau11[[#This Row],[Article]],'TCD journal 2018'!$B$5:$O$9000,6,FALSE),0)</f>
        <v>127</v>
      </c>
      <c r="G222" s="60">
        <f>IFERROR(VLOOKUP(Tableau11[[#This Row],[Article]],'TCD journal 2018'!$B$5:$O$9000,7,FALSE),0)</f>
        <v>10</v>
      </c>
      <c r="H222" s="60">
        <f>IFERROR(VLOOKUP(Tableau11[[#This Row],[Article]],'TCD journal 2018'!$B$5:$O$9000,8,FALSE),0)</f>
        <v>15</v>
      </c>
      <c r="I222" s="60">
        <f>IFERROR(VLOOKUP(Tableau11[[#This Row],[Article]],'TCD journal 2018'!$B$5:$O$9000,9,FALSE),0)</f>
        <v>5</v>
      </c>
      <c r="J222" s="60">
        <f>IFERROR(VLOOKUP(Tableau11[[#This Row],[Article]],'TCD journal 2018'!$B$5:$O$9000,10,FALSE),0)</f>
        <v>7</v>
      </c>
      <c r="K222" s="61">
        <f>IFERROR(VLOOKUP(Tableau11[[#This Row],[Article]],'TCD journal 2018'!$B$5:$O$900,11,FALSE),0)</f>
        <v>25</v>
      </c>
      <c r="L222" s="60">
        <f>IFERROR(VLOOKUP(Tableau11[[#This Row],[Article]],'TCD journal 2018'!$B$5:$O$9000,12,FALSE),0)</f>
        <v>0</v>
      </c>
      <c r="M222" s="62">
        <f>IFERROR(VLOOKUP(Tableau11[[#This Row],[Article]],'TCD journal 2018'!$B$5:$O$9000,13,FALSE),0)</f>
        <v>0</v>
      </c>
      <c r="N222" s="154">
        <f>IFERROR(VLOOKUP(Tableau11[[#This Row],[Article]],'TCD journal 2018'!$B$5:$O$9000,14,FALSE),0)</f>
        <v>213</v>
      </c>
      <c r="O222" s="73">
        <f>Tableau11[[#This Row],[Total général]]/8</f>
        <v>26.625</v>
      </c>
      <c r="P222" s="74">
        <f>ROUNDUP(Tableau11[[#This Row],[Conso mensuel]]/30,0)</f>
        <v>1</v>
      </c>
    </row>
    <row r="223" spans="1:16" ht="16.5" thickTop="1" thickBot="1" x14ac:dyDescent="0.3">
      <c r="A223" s="31">
        <v>450</v>
      </c>
      <c r="B223" s="34">
        <f t="shared" ref="B223:M223" si="108">B222/$N$222</f>
        <v>0</v>
      </c>
      <c r="C223" s="34">
        <f t="shared" si="108"/>
        <v>0</v>
      </c>
      <c r="D223" s="34">
        <f t="shared" si="108"/>
        <v>2.3474178403755867E-2</v>
      </c>
      <c r="E223" s="34">
        <f t="shared" si="108"/>
        <v>8.9201877934272297E-2</v>
      </c>
      <c r="F223" s="34">
        <f t="shared" si="108"/>
        <v>0.59624413145539901</v>
      </c>
      <c r="G223" s="34">
        <f t="shared" si="108"/>
        <v>4.6948356807511735E-2</v>
      </c>
      <c r="H223" s="34">
        <f t="shared" si="108"/>
        <v>7.0422535211267609E-2</v>
      </c>
      <c r="I223" s="34">
        <f t="shared" si="108"/>
        <v>2.3474178403755867E-2</v>
      </c>
      <c r="J223" s="33">
        <f t="shared" si="108"/>
        <v>3.2863849765258218E-2</v>
      </c>
      <c r="K223" s="34">
        <f t="shared" si="108"/>
        <v>0.11737089201877934</v>
      </c>
      <c r="L223" s="33">
        <f t="shared" si="108"/>
        <v>0</v>
      </c>
      <c r="M223" s="36">
        <f t="shared" si="108"/>
        <v>0</v>
      </c>
      <c r="N223" s="46">
        <f>SUM(Tableau11[[#This Row],[Janvier]:[Décembre]])</f>
        <v>1</v>
      </c>
      <c r="O223" s="66">
        <f>ROUNDUP(Tableau11[[#This Row],[Total général]]/7,0)</f>
        <v>1</v>
      </c>
      <c r="P223" s="68">
        <f>Tableau11[[#This Row],[Total général]]/(30*7)</f>
        <v>4.7619047619047623E-3</v>
      </c>
    </row>
    <row r="224" spans="1:16" ht="17.25" thickTop="1" thickBot="1" x14ac:dyDescent="0.3">
      <c r="A224" s="45">
        <v>7935</v>
      </c>
      <c r="B224" s="58">
        <f>IFERROR(VLOOKUP(Tableau11[[#This Row],[Article]],'TCD journal 2018'!$B$5:$O$9000,2,FALSE),0)</f>
        <v>0</v>
      </c>
      <c r="C224" s="59">
        <f>IFERROR(VLOOKUP(Tableau11[[#This Row],[Article]],'TCD journal 2018'!$B$5:$O$900,3,FALSE),0)</f>
        <v>0</v>
      </c>
      <c r="D224" s="60">
        <f>IFERROR(VLOOKUP(Tableau11[[#This Row],[Article]],'TCD journal 2018'!$B$5:$O$9000,4,FALSE),0)</f>
        <v>10</v>
      </c>
      <c r="E224" s="60">
        <f>IFERROR(VLOOKUP(Tableau11[[#This Row],[Article]],'TCD journal 2018'!$B$5:$O$9000,5,FALSE),0)</f>
        <v>20</v>
      </c>
      <c r="F224" s="60">
        <f>IFERROR(VLOOKUP(Tableau11[[#This Row],[Article]],'TCD journal 2018'!$B$5:$O$9000,6,FALSE),0)</f>
        <v>42</v>
      </c>
      <c r="G224" s="60">
        <f>IFERROR(VLOOKUP(Tableau11[[#This Row],[Article]],'TCD journal 2018'!$B$5:$O$9000,7,FALSE),0)</f>
        <v>23</v>
      </c>
      <c r="H224" s="60">
        <f>IFERROR(VLOOKUP(Tableau11[[#This Row],[Article]],'TCD journal 2018'!$B$5:$O$9000,8,FALSE),0)</f>
        <v>64</v>
      </c>
      <c r="I224" s="60">
        <f>IFERROR(VLOOKUP(Tableau11[[#This Row],[Article]],'TCD journal 2018'!$B$5:$O$9000,9,FALSE),0)</f>
        <v>14</v>
      </c>
      <c r="J224" s="60">
        <f>IFERROR(VLOOKUP(Tableau11[[#This Row],[Article]],'TCD journal 2018'!$B$5:$O$9000,10,FALSE),0)</f>
        <v>12</v>
      </c>
      <c r="K224" s="61">
        <f>IFERROR(VLOOKUP(Tableau11[[#This Row],[Article]],'TCD journal 2018'!$B$5:$O$900,11,FALSE),0)</f>
        <v>1</v>
      </c>
      <c r="L224" s="60">
        <f>IFERROR(VLOOKUP(Tableau11[[#This Row],[Article]],'TCD journal 2018'!$B$5:$O$9000,12,FALSE),0)</f>
        <v>0</v>
      </c>
      <c r="M224" s="62">
        <f>IFERROR(VLOOKUP(Tableau11[[#This Row],[Article]],'TCD journal 2018'!$B$5:$O$9000,13,FALSE),0)</f>
        <v>0</v>
      </c>
      <c r="N224" s="154">
        <f>IFERROR(VLOOKUP(Tableau11[[#This Row],[Article]],'TCD journal 2018'!$B$5:$O$9000,14,FALSE),0)</f>
        <v>186</v>
      </c>
      <c r="O224" s="73">
        <f>Tableau11[[#This Row],[Total général]]/8</f>
        <v>23.25</v>
      </c>
      <c r="P224" s="74">
        <f>ROUNDUP(Tableau11[[#This Row],[Conso mensuel]]/30,0)</f>
        <v>1</v>
      </c>
    </row>
    <row r="225" spans="1:16" ht="16.5" thickTop="1" thickBot="1" x14ac:dyDescent="0.3">
      <c r="A225" s="31">
        <v>7935</v>
      </c>
      <c r="B225" s="34">
        <f t="shared" ref="B225:M225" si="109">B224/$N$224</f>
        <v>0</v>
      </c>
      <c r="C225" s="34">
        <f t="shared" si="109"/>
        <v>0</v>
      </c>
      <c r="D225" s="34">
        <f t="shared" si="109"/>
        <v>5.3763440860215055E-2</v>
      </c>
      <c r="E225" s="34">
        <f t="shared" si="109"/>
        <v>0.10752688172043011</v>
      </c>
      <c r="F225" s="34">
        <f t="shared" si="109"/>
        <v>0.22580645161290322</v>
      </c>
      <c r="G225" s="34">
        <f t="shared" si="109"/>
        <v>0.12365591397849462</v>
      </c>
      <c r="H225" s="34">
        <f t="shared" si="109"/>
        <v>0.34408602150537637</v>
      </c>
      <c r="I225" s="34">
        <f t="shared" si="109"/>
        <v>7.5268817204301078E-2</v>
      </c>
      <c r="J225" s="33">
        <f t="shared" si="109"/>
        <v>6.4516129032258063E-2</v>
      </c>
      <c r="K225" s="34">
        <f t="shared" si="109"/>
        <v>5.3763440860215058E-3</v>
      </c>
      <c r="L225" s="33">
        <f t="shared" si="109"/>
        <v>0</v>
      </c>
      <c r="M225" s="36">
        <f t="shared" si="109"/>
        <v>0</v>
      </c>
      <c r="N225" s="46">
        <f>SUM(Tableau11[[#This Row],[Janvier]:[Décembre]])</f>
        <v>1</v>
      </c>
      <c r="O225" s="66">
        <f>ROUNDUP(Tableau11[[#This Row],[Total général]]/7,0)</f>
        <v>1</v>
      </c>
      <c r="P225" s="68">
        <f>Tableau11[[#This Row],[Total général]]/(30*7)</f>
        <v>4.7619047619047623E-3</v>
      </c>
    </row>
    <row r="226" spans="1:16" ht="17.25" thickTop="1" thickBot="1" x14ac:dyDescent="0.3">
      <c r="A226" s="45">
        <v>7094</v>
      </c>
      <c r="B226" s="58">
        <f>IFERROR(VLOOKUP(Tableau11[[#This Row],[Article]],'TCD journal 2018'!$B$5:$O$9000,2,FALSE),0)</f>
        <v>0</v>
      </c>
      <c r="C226" s="59">
        <f>IFERROR(VLOOKUP(Tableau11[[#This Row],[Article]],'TCD journal 2018'!$B$5:$O$900,3,FALSE),0)</f>
        <v>0</v>
      </c>
      <c r="D226" s="60">
        <f>IFERROR(VLOOKUP(Tableau11[[#This Row],[Article]],'TCD journal 2018'!$B$5:$O$9000,4,FALSE),0)</f>
        <v>1</v>
      </c>
      <c r="E226" s="60">
        <f>IFERROR(VLOOKUP(Tableau11[[#This Row],[Article]],'TCD journal 2018'!$B$5:$O$9000,5,FALSE),0)</f>
        <v>44</v>
      </c>
      <c r="F226" s="60">
        <f>IFERROR(VLOOKUP(Tableau11[[#This Row],[Article]],'TCD journal 2018'!$B$5:$O$9000,6,FALSE),0)</f>
        <v>24</v>
      </c>
      <c r="G226" s="60">
        <f>IFERROR(VLOOKUP(Tableau11[[#This Row],[Article]],'TCD journal 2018'!$B$5:$O$9000,7,FALSE),0)</f>
        <v>41</v>
      </c>
      <c r="H226" s="60">
        <f>IFERROR(VLOOKUP(Tableau11[[#This Row],[Article]],'TCD journal 2018'!$B$5:$O$9000,8,FALSE),0)</f>
        <v>28</v>
      </c>
      <c r="I226" s="60">
        <f>IFERROR(VLOOKUP(Tableau11[[#This Row],[Article]],'TCD journal 2018'!$B$5:$O$9000,9,FALSE),0)</f>
        <v>30</v>
      </c>
      <c r="J226" s="60">
        <f>IFERROR(VLOOKUP(Tableau11[[#This Row],[Article]],'TCD journal 2018'!$B$5:$O$9000,10,FALSE),0)</f>
        <v>14</v>
      </c>
      <c r="K226" s="61">
        <f>IFERROR(VLOOKUP(Tableau11[[#This Row],[Article]],'TCD journal 2018'!$B$5:$O$900,11,FALSE),0)</f>
        <v>26</v>
      </c>
      <c r="L226" s="60">
        <f>IFERROR(VLOOKUP(Tableau11[[#This Row],[Article]],'TCD journal 2018'!$B$5:$O$9000,12,FALSE),0)</f>
        <v>0</v>
      </c>
      <c r="M226" s="62">
        <f>IFERROR(VLOOKUP(Tableau11[[#This Row],[Article]],'TCD journal 2018'!$B$5:$O$9000,13,FALSE),0)</f>
        <v>0</v>
      </c>
      <c r="N226" s="154">
        <f>IFERROR(VLOOKUP(Tableau11[[#This Row],[Article]],'TCD journal 2018'!$B$5:$O$9000,14,FALSE),0)</f>
        <v>208</v>
      </c>
      <c r="O226" s="73">
        <f>Tableau11[[#This Row],[Total général]]/8</f>
        <v>26</v>
      </c>
      <c r="P226" s="74">
        <f>ROUNDUP(Tableau11[[#This Row],[Conso mensuel]]/30,0)</f>
        <v>1</v>
      </c>
    </row>
    <row r="227" spans="1:16" ht="16.5" thickTop="1" thickBot="1" x14ac:dyDescent="0.3">
      <c r="A227" s="31">
        <v>7094</v>
      </c>
      <c r="B227" s="34">
        <f t="shared" ref="B227:M227" si="110">B226/$N$226</f>
        <v>0</v>
      </c>
      <c r="C227" s="34">
        <f t="shared" si="110"/>
        <v>0</v>
      </c>
      <c r="D227" s="34">
        <f t="shared" si="110"/>
        <v>4.807692307692308E-3</v>
      </c>
      <c r="E227" s="34">
        <f t="shared" si="110"/>
        <v>0.21153846153846154</v>
      </c>
      <c r="F227" s="34">
        <f t="shared" si="110"/>
        <v>0.11538461538461539</v>
      </c>
      <c r="G227" s="34">
        <f t="shared" si="110"/>
        <v>0.19711538461538461</v>
      </c>
      <c r="H227" s="34">
        <f t="shared" si="110"/>
        <v>0.13461538461538461</v>
      </c>
      <c r="I227" s="34">
        <f t="shared" si="110"/>
        <v>0.14423076923076922</v>
      </c>
      <c r="J227" s="33">
        <f t="shared" si="110"/>
        <v>6.7307692307692304E-2</v>
      </c>
      <c r="K227" s="34">
        <f t="shared" si="110"/>
        <v>0.125</v>
      </c>
      <c r="L227" s="33">
        <f t="shared" si="110"/>
        <v>0</v>
      </c>
      <c r="M227" s="36">
        <f t="shared" si="110"/>
        <v>0</v>
      </c>
      <c r="N227" s="46">
        <f>SUM(Tableau11[[#This Row],[Janvier]:[Décembre]])</f>
        <v>1</v>
      </c>
      <c r="O227" s="66">
        <f>ROUNDUP(Tableau11[[#This Row],[Total général]]/7,0)</f>
        <v>1</v>
      </c>
      <c r="P227" s="68">
        <f>Tableau11[[#This Row],[Total général]]/(30*7)</f>
        <v>4.7619047619047623E-3</v>
      </c>
    </row>
    <row r="228" spans="1:16" ht="17.25" thickTop="1" thickBot="1" x14ac:dyDescent="0.3">
      <c r="A228" s="45">
        <v>8824</v>
      </c>
      <c r="B228" s="58">
        <f>IFERROR(VLOOKUP(Tableau11[[#This Row],[Article]],'TCD journal 2018'!$B$5:$O$9000,2,FALSE),0)</f>
        <v>0</v>
      </c>
      <c r="C228" s="59">
        <f>IFERROR(VLOOKUP(Tableau11[[#This Row],[Article]],'TCD journal 2018'!$B$5:$O$900,3,FALSE),0)</f>
        <v>0</v>
      </c>
      <c r="D228" s="60">
        <f>IFERROR(VLOOKUP(Tableau11[[#This Row],[Article]],'TCD journal 2018'!$B$5:$O$9000,4,FALSE),0)</f>
        <v>5</v>
      </c>
      <c r="E228" s="60">
        <f>IFERROR(VLOOKUP(Tableau11[[#This Row],[Article]],'TCD journal 2018'!$B$5:$O$9000,5,FALSE),0)</f>
        <v>26</v>
      </c>
      <c r="F228" s="60">
        <f>IFERROR(VLOOKUP(Tableau11[[#This Row],[Article]],'TCD journal 2018'!$B$5:$O$9000,6,FALSE),0)</f>
        <v>65</v>
      </c>
      <c r="G228" s="60">
        <f>IFERROR(VLOOKUP(Tableau11[[#This Row],[Article]],'TCD journal 2018'!$B$5:$O$9000,7,FALSE),0)</f>
        <v>24</v>
      </c>
      <c r="H228" s="60">
        <f>IFERROR(VLOOKUP(Tableau11[[#This Row],[Article]],'TCD journal 2018'!$B$5:$O$9000,8,FALSE),0)</f>
        <v>26</v>
      </c>
      <c r="I228" s="60">
        <f>IFERROR(VLOOKUP(Tableau11[[#This Row],[Article]],'TCD journal 2018'!$B$5:$O$9000,9,FALSE),0)</f>
        <v>17</v>
      </c>
      <c r="J228" s="60">
        <f>IFERROR(VLOOKUP(Tableau11[[#This Row],[Article]],'TCD journal 2018'!$B$5:$O$9000,10,FALSE),0)</f>
        <v>19</v>
      </c>
      <c r="K228" s="61">
        <f>IFERROR(VLOOKUP(Tableau11[[#This Row],[Article]],'TCD journal 2018'!$B$5:$O$900,11,FALSE),0)</f>
        <v>26</v>
      </c>
      <c r="L228" s="60">
        <f>IFERROR(VLOOKUP(Tableau11[[#This Row],[Article]],'TCD journal 2018'!$B$5:$O$9000,12,FALSE),0)</f>
        <v>0</v>
      </c>
      <c r="M228" s="62">
        <f>IFERROR(VLOOKUP(Tableau11[[#This Row],[Article]],'TCD journal 2018'!$B$5:$O$9000,13,FALSE),0)</f>
        <v>0</v>
      </c>
      <c r="N228" s="154">
        <f>IFERROR(VLOOKUP(Tableau11[[#This Row],[Article]],'TCD journal 2018'!$B$5:$O$9000,14,FALSE),0)</f>
        <v>208</v>
      </c>
      <c r="O228" s="73">
        <f>Tableau11[[#This Row],[Total général]]/8</f>
        <v>26</v>
      </c>
      <c r="P228" s="74">
        <f>ROUNDUP(Tableau11[[#This Row],[Conso mensuel]]/30,0)</f>
        <v>1</v>
      </c>
    </row>
    <row r="229" spans="1:16" ht="16.5" thickTop="1" thickBot="1" x14ac:dyDescent="0.3">
      <c r="A229" s="31">
        <v>8824</v>
      </c>
      <c r="B229" s="34">
        <f t="shared" ref="B229:M229" si="111">B228/$N$228</f>
        <v>0</v>
      </c>
      <c r="C229" s="34">
        <f t="shared" si="111"/>
        <v>0</v>
      </c>
      <c r="D229" s="34">
        <f t="shared" si="111"/>
        <v>2.403846153846154E-2</v>
      </c>
      <c r="E229" s="34">
        <f t="shared" si="111"/>
        <v>0.125</v>
      </c>
      <c r="F229" s="34">
        <f t="shared" si="111"/>
        <v>0.3125</v>
      </c>
      <c r="G229" s="34">
        <f t="shared" si="111"/>
        <v>0.11538461538461539</v>
      </c>
      <c r="H229" s="34">
        <f t="shared" si="111"/>
        <v>0.125</v>
      </c>
      <c r="I229" s="34">
        <f t="shared" si="111"/>
        <v>8.1730769230769232E-2</v>
      </c>
      <c r="J229" s="33">
        <f t="shared" si="111"/>
        <v>9.1346153846153841E-2</v>
      </c>
      <c r="K229" s="34">
        <f t="shared" si="111"/>
        <v>0.125</v>
      </c>
      <c r="L229" s="33">
        <f t="shared" si="111"/>
        <v>0</v>
      </c>
      <c r="M229" s="36">
        <f t="shared" si="111"/>
        <v>0</v>
      </c>
      <c r="N229" s="46">
        <f>SUM(Tableau11[[#This Row],[Janvier]:[Décembre]])</f>
        <v>1</v>
      </c>
      <c r="O229" s="66">
        <f>ROUNDUP(Tableau11[[#This Row],[Total général]]/7,0)</f>
        <v>1</v>
      </c>
      <c r="P229" s="68">
        <f>Tableau11[[#This Row],[Total général]]/(30*7)</f>
        <v>4.7619047619047623E-3</v>
      </c>
    </row>
    <row r="230" spans="1:16" ht="17.25" thickTop="1" thickBot="1" x14ac:dyDescent="0.3">
      <c r="A230" s="45">
        <v>5678</v>
      </c>
      <c r="B230" s="58">
        <f>IFERROR(VLOOKUP(Tableau11[[#This Row],[Article]],'TCD journal 2018'!$B$5:$O$9000,2,FALSE),0)</f>
        <v>0</v>
      </c>
      <c r="C230" s="59">
        <f>IFERROR(VLOOKUP(Tableau11[[#This Row],[Article]],'TCD journal 2018'!$B$5:$O$900,3,FALSE),0)</f>
        <v>0</v>
      </c>
      <c r="D230" s="60">
        <f>IFERROR(VLOOKUP(Tableau11[[#This Row],[Article]],'TCD journal 2018'!$B$5:$O$9000,4,FALSE),0)</f>
        <v>0</v>
      </c>
      <c r="E230" s="60">
        <f>IFERROR(VLOOKUP(Tableau11[[#This Row],[Article]],'TCD journal 2018'!$B$5:$O$9000,5,FALSE),0)</f>
        <v>40</v>
      </c>
      <c r="F230" s="60">
        <f>IFERROR(VLOOKUP(Tableau11[[#This Row],[Article]],'TCD journal 2018'!$B$5:$O$9000,6,FALSE),0)</f>
        <v>0</v>
      </c>
      <c r="G230" s="60">
        <f>IFERROR(VLOOKUP(Tableau11[[#This Row],[Article]],'TCD journal 2018'!$B$5:$O$9000,7,FALSE),0)</f>
        <v>37</v>
      </c>
      <c r="H230" s="60">
        <f>IFERROR(VLOOKUP(Tableau11[[#This Row],[Article]],'TCD journal 2018'!$B$5:$O$9000,8,FALSE),0)</f>
        <v>30</v>
      </c>
      <c r="I230" s="60">
        <f>IFERROR(VLOOKUP(Tableau11[[#This Row],[Article]],'TCD journal 2018'!$B$5:$O$9000,9,FALSE),0)</f>
        <v>50</v>
      </c>
      <c r="J230" s="60">
        <f>IFERROR(VLOOKUP(Tableau11[[#This Row],[Article]],'TCD journal 2018'!$B$5:$O$9000,10,FALSE),0)</f>
        <v>20</v>
      </c>
      <c r="K230" s="61">
        <f>IFERROR(VLOOKUP(Tableau11[[#This Row],[Article]],'TCD journal 2018'!$B$5:$O$900,11,FALSE),0)</f>
        <v>0</v>
      </c>
      <c r="L230" s="60">
        <f>IFERROR(VLOOKUP(Tableau11[[#This Row],[Article]],'TCD journal 2018'!$B$5:$O$9000,12,FALSE),0)</f>
        <v>0</v>
      </c>
      <c r="M230" s="62">
        <f>IFERROR(VLOOKUP(Tableau11[[#This Row],[Article]],'TCD journal 2018'!$B$5:$O$9000,13,FALSE),0)</f>
        <v>0</v>
      </c>
      <c r="N230" s="154">
        <f>IFERROR(VLOOKUP(Tableau11[[#This Row],[Article]],'TCD journal 2018'!$B$5:$O$9000,14,FALSE),0)</f>
        <v>177</v>
      </c>
      <c r="O230" s="73">
        <f>Tableau11[[#This Row],[Total général]]/8</f>
        <v>22.125</v>
      </c>
      <c r="P230" s="74">
        <f>ROUNDUP(Tableau11[[#This Row],[Conso mensuel]]/30,0)</f>
        <v>1</v>
      </c>
    </row>
    <row r="231" spans="1:16" ht="16.5" thickTop="1" thickBot="1" x14ac:dyDescent="0.3">
      <c r="A231" s="31">
        <v>5678</v>
      </c>
      <c r="B231" s="34">
        <f t="shared" ref="B231:M231" si="112">B230/$N$230</f>
        <v>0</v>
      </c>
      <c r="C231" s="34">
        <f t="shared" si="112"/>
        <v>0</v>
      </c>
      <c r="D231" s="34">
        <f t="shared" si="112"/>
        <v>0</v>
      </c>
      <c r="E231" s="34">
        <f t="shared" si="112"/>
        <v>0.22598870056497175</v>
      </c>
      <c r="F231" s="34">
        <f t="shared" si="112"/>
        <v>0</v>
      </c>
      <c r="G231" s="34">
        <f t="shared" si="112"/>
        <v>0.20903954802259886</v>
      </c>
      <c r="H231" s="34">
        <f t="shared" si="112"/>
        <v>0.16949152542372881</v>
      </c>
      <c r="I231" s="34">
        <f t="shared" si="112"/>
        <v>0.2824858757062147</v>
      </c>
      <c r="J231" s="33">
        <f t="shared" si="112"/>
        <v>0.11299435028248588</v>
      </c>
      <c r="K231" s="34">
        <f t="shared" si="112"/>
        <v>0</v>
      </c>
      <c r="L231" s="33">
        <f t="shared" si="112"/>
        <v>0</v>
      </c>
      <c r="M231" s="36">
        <f t="shared" si="112"/>
        <v>0</v>
      </c>
      <c r="N231" s="46">
        <f>SUM(Tableau11[[#This Row],[Janvier]:[Décembre]])</f>
        <v>0.99999999999999989</v>
      </c>
      <c r="O231" s="66">
        <f>ROUNDUP(Tableau11[[#This Row],[Total général]]/7,0)</f>
        <v>1</v>
      </c>
      <c r="P231" s="68">
        <f>Tableau11[[#This Row],[Total général]]/(30*7)</f>
        <v>4.7619047619047615E-3</v>
      </c>
    </row>
    <row r="232" spans="1:16" ht="17.25" thickTop="1" thickBot="1" x14ac:dyDescent="0.3">
      <c r="A232" s="45">
        <v>476</v>
      </c>
      <c r="B232" s="58">
        <f>IFERROR(VLOOKUP(Tableau11[[#This Row],[Article]],'TCD journal 2018'!$B$5:$O$9000,2,FALSE),0)</f>
        <v>0</v>
      </c>
      <c r="C232" s="59">
        <f>IFERROR(VLOOKUP(Tableau11[[#This Row],[Article]],'TCD journal 2018'!$B$5:$O$900,3,FALSE),0)</f>
        <v>0</v>
      </c>
      <c r="D232" s="60">
        <f>IFERROR(VLOOKUP(Tableau11[[#This Row],[Article]],'TCD journal 2018'!$B$5:$O$9000,4,FALSE),0)</f>
        <v>13</v>
      </c>
      <c r="E232" s="60">
        <f>IFERROR(VLOOKUP(Tableau11[[#This Row],[Article]],'TCD journal 2018'!$B$5:$O$9000,5,FALSE),0)</f>
        <v>21</v>
      </c>
      <c r="F232" s="60">
        <f>IFERROR(VLOOKUP(Tableau11[[#This Row],[Article]],'TCD journal 2018'!$B$5:$O$9000,6,FALSE),0)</f>
        <v>21</v>
      </c>
      <c r="G232" s="60">
        <f>IFERROR(VLOOKUP(Tableau11[[#This Row],[Article]],'TCD journal 2018'!$B$5:$O$9000,7,FALSE),0)</f>
        <v>33</v>
      </c>
      <c r="H232" s="60">
        <f>IFERROR(VLOOKUP(Tableau11[[#This Row],[Article]],'TCD journal 2018'!$B$5:$O$9000,8,FALSE),0)</f>
        <v>34</v>
      </c>
      <c r="I232" s="60">
        <f>IFERROR(VLOOKUP(Tableau11[[#This Row],[Article]],'TCD journal 2018'!$B$5:$O$9000,9,FALSE),0)</f>
        <v>18</v>
      </c>
      <c r="J232" s="60">
        <f>IFERROR(VLOOKUP(Tableau11[[#This Row],[Article]],'TCD journal 2018'!$B$5:$O$9000,10,FALSE),0)</f>
        <v>35</v>
      </c>
      <c r="K232" s="61">
        <f>IFERROR(VLOOKUP(Tableau11[[#This Row],[Article]],'TCD journal 2018'!$B$5:$O$900,11,FALSE),0)</f>
        <v>16</v>
      </c>
      <c r="L232" s="60">
        <f>IFERROR(VLOOKUP(Tableau11[[#This Row],[Article]],'TCD journal 2018'!$B$5:$O$9000,12,FALSE),0)</f>
        <v>0</v>
      </c>
      <c r="M232" s="62">
        <f>IFERROR(VLOOKUP(Tableau11[[#This Row],[Article]],'TCD journal 2018'!$B$5:$O$9000,13,FALSE),0)</f>
        <v>0</v>
      </c>
      <c r="N232" s="154">
        <f>IFERROR(VLOOKUP(Tableau11[[#This Row],[Article]],'TCD journal 2018'!$B$5:$O$9000,14,FALSE),0)</f>
        <v>191</v>
      </c>
      <c r="O232" s="73">
        <f>Tableau11[[#This Row],[Total général]]/8</f>
        <v>23.875</v>
      </c>
      <c r="P232" s="74">
        <f>ROUNDUP(Tableau11[[#This Row],[Conso mensuel]]/30,0)</f>
        <v>1</v>
      </c>
    </row>
    <row r="233" spans="1:16" ht="16.5" thickTop="1" thickBot="1" x14ac:dyDescent="0.3">
      <c r="A233" s="31">
        <v>476</v>
      </c>
      <c r="B233" s="34">
        <f t="shared" ref="B233:M233" si="113">B232/$N$232</f>
        <v>0</v>
      </c>
      <c r="C233" s="34">
        <f t="shared" si="113"/>
        <v>0</v>
      </c>
      <c r="D233" s="34">
        <f t="shared" si="113"/>
        <v>6.8062827225130892E-2</v>
      </c>
      <c r="E233" s="34">
        <f t="shared" si="113"/>
        <v>0.1099476439790576</v>
      </c>
      <c r="F233" s="34">
        <f t="shared" si="113"/>
        <v>0.1099476439790576</v>
      </c>
      <c r="G233" s="34">
        <f t="shared" si="113"/>
        <v>0.17277486910994763</v>
      </c>
      <c r="H233" s="34">
        <f t="shared" si="113"/>
        <v>0.17801047120418848</v>
      </c>
      <c r="I233" s="34">
        <f t="shared" si="113"/>
        <v>9.4240837696335081E-2</v>
      </c>
      <c r="J233" s="33">
        <f t="shared" si="113"/>
        <v>0.18324607329842932</v>
      </c>
      <c r="K233" s="34">
        <f t="shared" si="113"/>
        <v>8.3769633507853408E-2</v>
      </c>
      <c r="L233" s="33">
        <f t="shared" si="113"/>
        <v>0</v>
      </c>
      <c r="M233" s="36">
        <f t="shared" si="113"/>
        <v>0</v>
      </c>
      <c r="N233" s="46">
        <f>SUM(Tableau11[[#This Row],[Janvier]:[Décembre]])</f>
        <v>1</v>
      </c>
      <c r="O233" s="66">
        <f>ROUNDUP(Tableau11[[#This Row],[Total général]]/7,0)</f>
        <v>1</v>
      </c>
      <c r="P233" s="68">
        <f>Tableau11[[#This Row],[Total général]]/(30*7)</f>
        <v>4.7619047619047623E-3</v>
      </c>
    </row>
    <row r="234" spans="1:16" ht="17.25" thickTop="1" thickBot="1" x14ac:dyDescent="0.3">
      <c r="A234" s="45">
        <v>7998</v>
      </c>
      <c r="B234" s="58">
        <f>IFERROR(VLOOKUP(Tableau11[[#This Row],[Article]],'TCD journal 2018'!$B$5:$O$9000,2,FALSE),0)</f>
        <v>0</v>
      </c>
      <c r="C234" s="59">
        <f>IFERROR(VLOOKUP(Tableau11[[#This Row],[Article]],'TCD journal 2018'!$B$5:$O$900,3,FALSE),0)</f>
        <v>0</v>
      </c>
      <c r="D234" s="60">
        <f>IFERROR(VLOOKUP(Tableau11[[#This Row],[Article]],'TCD journal 2018'!$B$5:$O$9000,4,FALSE),0)</f>
        <v>0</v>
      </c>
      <c r="E234" s="60">
        <f>IFERROR(VLOOKUP(Tableau11[[#This Row],[Article]],'TCD journal 2018'!$B$5:$O$9000,5,FALSE),0)</f>
        <v>20</v>
      </c>
      <c r="F234" s="60">
        <f>IFERROR(VLOOKUP(Tableau11[[#This Row],[Article]],'TCD journal 2018'!$B$5:$O$9000,6,FALSE),0)</f>
        <v>42</v>
      </c>
      <c r="G234" s="60">
        <f>IFERROR(VLOOKUP(Tableau11[[#This Row],[Article]],'TCD journal 2018'!$B$5:$O$9000,7,FALSE),0)</f>
        <v>20</v>
      </c>
      <c r="H234" s="60">
        <f>IFERROR(VLOOKUP(Tableau11[[#This Row],[Article]],'TCD journal 2018'!$B$5:$O$9000,8,FALSE),0)</f>
        <v>49</v>
      </c>
      <c r="I234" s="60">
        <f>IFERROR(VLOOKUP(Tableau11[[#This Row],[Article]],'TCD journal 2018'!$B$5:$O$9000,9,FALSE),0)</f>
        <v>12</v>
      </c>
      <c r="J234" s="60">
        <f>IFERROR(VLOOKUP(Tableau11[[#This Row],[Article]],'TCD journal 2018'!$B$5:$O$9000,10,FALSE),0)</f>
        <v>31</v>
      </c>
      <c r="K234" s="61">
        <f>IFERROR(VLOOKUP(Tableau11[[#This Row],[Article]],'TCD journal 2018'!$B$5:$O$900,11,FALSE),0)</f>
        <v>37</v>
      </c>
      <c r="L234" s="60">
        <f>IFERROR(VLOOKUP(Tableau11[[#This Row],[Article]],'TCD journal 2018'!$B$5:$O$9000,12,FALSE),0)</f>
        <v>0</v>
      </c>
      <c r="M234" s="62">
        <f>IFERROR(VLOOKUP(Tableau11[[#This Row],[Article]],'TCD journal 2018'!$B$5:$O$9000,13,FALSE),0)</f>
        <v>0</v>
      </c>
      <c r="N234" s="154">
        <f>IFERROR(VLOOKUP(Tableau11[[#This Row],[Article]],'TCD journal 2018'!$B$5:$O$9000,14,FALSE),0)</f>
        <v>211</v>
      </c>
      <c r="O234" s="73">
        <f>Tableau11[[#This Row],[Total général]]/8</f>
        <v>26.375</v>
      </c>
      <c r="P234" s="74">
        <f>ROUNDUP(Tableau11[[#This Row],[Conso mensuel]]/30,0)</f>
        <v>1</v>
      </c>
    </row>
    <row r="235" spans="1:16" ht="16.5" thickTop="1" thickBot="1" x14ac:dyDescent="0.3">
      <c r="A235" s="31">
        <v>7998</v>
      </c>
      <c r="B235" s="34">
        <f t="shared" ref="B235:M235" si="114">B234/$N$234</f>
        <v>0</v>
      </c>
      <c r="C235" s="34">
        <f t="shared" si="114"/>
        <v>0</v>
      </c>
      <c r="D235" s="34">
        <f t="shared" si="114"/>
        <v>0</v>
      </c>
      <c r="E235" s="34">
        <f t="shared" si="114"/>
        <v>9.4786729857819899E-2</v>
      </c>
      <c r="F235" s="34">
        <f t="shared" si="114"/>
        <v>0.1990521327014218</v>
      </c>
      <c r="G235" s="34">
        <f t="shared" si="114"/>
        <v>9.4786729857819899E-2</v>
      </c>
      <c r="H235" s="34">
        <f t="shared" si="114"/>
        <v>0.23222748815165878</v>
      </c>
      <c r="I235" s="34">
        <f t="shared" si="114"/>
        <v>5.6872037914691941E-2</v>
      </c>
      <c r="J235" s="33">
        <f t="shared" si="114"/>
        <v>0.14691943127962084</v>
      </c>
      <c r="K235" s="34">
        <f t="shared" si="114"/>
        <v>0.17535545023696683</v>
      </c>
      <c r="L235" s="33">
        <f t="shared" si="114"/>
        <v>0</v>
      </c>
      <c r="M235" s="36">
        <f t="shared" si="114"/>
        <v>0</v>
      </c>
      <c r="N235" s="46">
        <f>SUM(Tableau11[[#This Row],[Janvier]:[Décembre]])</f>
        <v>1</v>
      </c>
      <c r="O235" s="66">
        <f>ROUNDUP(Tableau11[[#This Row],[Total général]]/7,0)</f>
        <v>1</v>
      </c>
      <c r="P235" s="68">
        <f>Tableau11[[#This Row],[Total général]]/(30*7)</f>
        <v>4.7619047619047623E-3</v>
      </c>
    </row>
    <row r="236" spans="1:16" ht="17.25" thickTop="1" thickBot="1" x14ac:dyDescent="0.3">
      <c r="A236" s="45">
        <v>608</v>
      </c>
      <c r="B236" s="58">
        <f>IFERROR(VLOOKUP(Tableau11[[#This Row],[Article]],'TCD journal 2018'!$B$5:$O$9000,2,FALSE),0)</f>
        <v>0</v>
      </c>
      <c r="C236" s="59">
        <f>IFERROR(VLOOKUP(Tableau11[[#This Row],[Article]],'TCD journal 2018'!$B$5:$O$900,3,FALSE),0)</f>
        <v>0</v>
      </c>
      <c r="D236" s="60">
        <f>IFERROR(VLOOKUP(Tableau11[[#This Row],[Article]],'TCD journal 2018'!$B$5:$O$9000,4,FALSE),0)</f>
        <v>11</v>
      </c>
      <c r="E236" s="60">
        <f>IFERROR(VLOOKUP(Tableau11[[#This Row],[Article]],'TCD journal 2018'!$B$5:$O$9000,5,FALSE),0)</f>
        <v>25</v>
      </c>
      <c r="F236" s="60">
        <f>IFERROR(VLOOKUP(Tableau11[[#This Row],[Article]],'TCD journal 2018'!$B$5:$O$9000,6,FALSE),0)</f>
        <v>27</v>
      </c>
      <c r="G236" s="60">
        <f>IFERROR(VLOOKUP(Tableau11[[#This Row],[Article]],'TCD journal 2018'!$B$5:$O$9000,7,FALSE),0)</f>
        <v>43</v>
      </c>
      <c r="H236" s="60">
        <f>IFERROR(VLOOKUP(Tableau11[[#This Row],[Article]],'TCD journal 2018'!$B$5:$O$9000,8,FALSE),0)</f>
        <v>22</v>
      </c>
      <c r="I236" s="60">
        <f>IFERROR(VLOOKUP(Tableau11[[#This Row],[Article]],'TCD journal 2018'!$B$5:$O$9000,9,FALSE),0)</f>
        <v>26</v>
      </c>
      <c r="J236" s="60">
        <f>IFERROR(VLOOKUP(Tableau11[[#This Row],[Article]],'TCD journal 2018'!$B$5:$O$9000,10,FALSE),0)</f>
        <v>17</v>
      </c>
      <c r="K236" s="61">
        <f>IFERROR(VLOOKUP(Tableau11[[#This Row],[Article]],'TCD journal 2018'!$B$5:$O$900,11,FALSE),0)</f>
        <v>13</v>
      </c>
      <c r="L236" s="60">
        <f>IFERROR(VLOOKUP(Tableau11[[#This Row],[Article]],'TCD journal 2018'!$B$5:$O$9000,12,FALSE),0)</f>
        <v>0</v>
      </c>
      <c r="M236" s="62">
        <f>IFERROR(VLOOKUP(Tableau11[[#This Row],[Article]],'TCD journal 2018'!$B$5:$O$9000,13,FALSE),0)</f>
        <v>0</v>
      </c>
      <c r="N236" s="154">
        <f>IFERROR(VLOOKUP(Tableau11[[#This Row],[Article]],'TCD journal 2018'!$B$5:$O$9000,14,FALSE),0)</f>
        <v>184</v>
      </c>
      <c r="O236" s="73">
        <f>Tableau11[[#This Row],[Total général]]/8</f>
        <v>23</v>
      </c>
      <c r="P236" s="74">
        <f>ROUNDUP(Tableau11[[#This Row],[Conso mensuel]]/30,0)</f>
        <v>1</v>
      </c>
    </row>
    <row r="237" spans="1:16" ht="16.5" thickTop="1" thickBot="1" x14ac:dyDescent="0.3">
      <c r="A237" s="31">
        <v>608</v>
      </c>
      <c r="B237" s="34">
        <f t="shared" ref="B237:M237" si="115">B236/$N$236</f>
        <v>0</v>
      </c>
      <c r="C237" s="34">
        <f t="shared" si="115"/>
        <v>0</v>
      </c>
      <c r="D237" s="34">
        <f t="shared" si="115"/>
        <v>5.9782608695652176E-2</v>
      </c>
      <c r="E237" s="34">
        <f t="shared" si="115"/>
        <v>0.1358695652173913</v>
      </c>
      <c r="F237" s="34">
        <f t="shared" si="115"/>
        <v>0.14673913043478262</v>
      </c>
      <c r="G237" s="34">
        <f t="shared" si="115"/>
        <v>0.23369565217391305</v>
      </c>
      <c r="H237" s="34">
        <f t="shared" si="115"/>
        <v>0.11956521739130435</v>
      </c>
      <c r="I237" s="34">
        <f t="shared" si="115"/>
        <v>0.14130434782608695</v>
      </c>
      <c r="J237" s="33">
        <f t="shared" si="115"/>
        <v>9.2391304347826081E-2</v>
      </c>
      <c r="K237" s="34">
        <f t="shared" si="115"/>
        <v>7.0652173913043473E-2</v>
      </c>
      <c r="L237" s="33">
        <f t="shared" si="115"/>
        <v>0</v>
      </c>
      <c r="M237" s="36">
        <f t="shared" si="115"/>
        <v>0</v>
      </c>
      <c r="N237" s="46">
        <f>SUM(Tableau11[[#This Row],[Janvier]:[Décembre]])</f>
        <v>0.99999999999999989</v>
      </c>
      <c r="O237" s="66">
        <f>ROUNDUP(Tableau11[[#This Row],[Total général]]/7,0)</f>
        <v>1</v>
      </c>
      <c r="P237" s="68">
        <f>Tableau11[[#This Row],[Total général]]/(30*7)</f>
        <v>4.7619047619047615E-3</v>
      </c>
    </row>
    <row r="238" spans="1:16" ht="17.25" thickTop="1" thickBot="1" x14ac:dyDescent="0.3">
      <c r="A238" s="45">
        <v>7933</v>
      </c>
      <c r="B238" s="58">
        <f>IFERROR(VLOOKUP(Tableau11[[#This Row],[Article]],'TCD journal 2018'!$B$5:$O$9000,2,FALSE),0)</f>
        <v>0</v>
      </c>
      <c r="C238" s="59">
        <f>IFERROR(VLOOKUP(Tableau11[[#This Row],[Article]],'TCD journal 2018'!$B$5:$O$900,3,FALSE),0)</f>
        <v>0</v>
      </c>
      <c r="D238" s="60">
        <f>IFERROR(VLOOKUP(Tableau11[[#This Row],[Article]],'TCD journal 2018'!$B$5:$O$9000,4,FALSE),0)</f>
        <v>10</v>
      </c>
      <c r="E238" s="60">
        <f>IFERROR(VLOOKUP(Tableau11[[#This Row],[Article]],'TCD journal 2018'!$B$5:$O$9000,5,FALSE),0)</f>
        <v>20</v>
      </c>
      <c r="F238" s="60">
        <f>IFERROR(VLOOKUP(Tableau11[[#This Row],[Article]],'TCD journal 2018'!$B$5:$O$9000,6,FALSE),0)</f>
        <v>34</v>
      </c>
      <c r="G238" s="60">
        <f>IFERROR(VLOOKUP(Tableau11[[#This Row],[Article]],'TCD journal 2018'!$B$5:$O$9000,7,FALSE),0)</f>
        <v>21</v>
      </c>
      <c r="H238" s="60">
        <f>IFERROR(VLOOKUP(Tableau11[[#This Row],[Article]],'TCD journal 2018'!$B$5:$O$9000,8,FALSE),0)</f>
        <v>60</v>
      </c>
      <c r="I238" s="60">
        <f>IFERROR(VLOOKUP(Tableau11[[#This Row],[Article]],'TCD journal 2018'!$B$5:$O$9000,9,FALSE),0)</f>
        <v>10</v>
      </c>
      <c r="J238" s="60">
        <f>IFERROR(VLOOKUP(Tableau11[[#This Row],[Article]],'TCD journal 2018'!$B$5:$O$9000,10,FALSE),0)</f>
        <v>10</v>
      </c>
      <c r="K238" s="61">
        <f>IFERROR(VLOOKUP(Tableau11[[#This Row],[Article]],'TCD journal 2018'!$B$5:$O$900,11,FALSE),0)</f>
        <v>45</v>
      </c>
      <c r="L238" s="60">
        <f>IFERROR(VLOOKUP(Tableau11[[#This Row],[Article]],'TCD journal 2018'!$B$5:$O$9000,12,FALSE),0)</f>
        <v>0</v>
      </c>
      <c r="M238" s="62">
        <f>IFERROR(VLOOKUP(Tableau11[[#This Row],[Article]],'TCD journal 2018'!$B$5:$O$9000,13,FALSE),0)</f>
        <v>0</v>
      </c>
      <c r="N238" s="154">
        <f>IFERROR(VLOOKUP(Tableau11[[#This Row],[Article]],'TCD journal 2018'!$B$5:$O$9000,14,FALSE),0)</f>
        <v>210</v>
      </c>
      <c r="O238" s="73">
        <f>Tableau11[[#This Row],[Total général]]/8</f>
        <v>26.25</v>
      </c>
      <c r="P238" s="74">
        <f>ROUNDUP(Tableau11[[#This Row],[Conso mensuel]]/30,0)</f>
        <v>1</v>
      </c>
    </row>
    <row r="239" spans="1:16" ht="16.5" thickTop="1" thickBot="1" x14ac:dyDescent="0.3">
      <c r="A239" s="31">
        <v>7933</v>
      </c>
      <c r="B239" s="34">
        <f t="shared" ref="B239:M239" si="116">B238/$N$238</f>
        <v>0</v>
      </c>
      <c r="C239" s="34">
        <f t="shared" si="116"/>
        <v>0</v>
      </c>
      <c r="D239" s="34">
        <f t="shared" si="116"/>
        <v>4.7619047619047616E-2</v>
      </c>
      <c r="E239" s="34">
        <f t="shared" si="116"/>
        <v>9.5238095238095233E-2</v>
      </c>
      <c r="F239" s="34">
        <f t="shared" si="116"/>
        <v>0.16190476190476191</v>
      </c>
      <c r="G239" s="34">
        <f t="shared" si="116"/>
        <v>0.1</v>
      </c>
      <c r="H239" s="34">
        <f t="shared" si="116"/>
        <v>0.2857142857142857</v>
      </c>
      <c r="I239" s="34">
        <f t="shared" si="116"/>
        <v>4.7619047619047616E-2</v>
      </c>
      <c r="J239" s="33">
        <f t="shared" si="116"/>
        <v>4.7619047619047616E-2</v>
      </c>
      <c r="K239" s="34">
        <f t="shared" si="116"/>
        <v>0.21428571428571427</v>
      </c>
      <c r="L239" s="33">
        <f t="shared" si="116"/>
        <v>0</v>
      </c>
      <c r="M239" s="36">
        <f t="shared" si="116"/>
        <v>0</v>
      </c>
      <c r="N239" s="46">
        <f>SUM(Tableau11[[#This Row],[Janvier]:[Décembre]])</f>
        <v>1</v>
      </c>
      <c r="O239" s="66">
        <f>ROUNDUP(Tableau11[[#This Row],[Total général]]/7,0)</f>
        <v>1</v>
      </c>
      <c r="P239" s="68">
        <f>Tableau11[[#This Row],[Total général]]/(30*7)</f>
        <v>4.7619047619047623E-3</v>
      </c>
    </row>
    <row r="240" spans="1:16" ht="17.25" thickTop="1" thickBot="1" x14ac:dyDescent="0.3">
      <c r="A240" s="45">
        <v>7825</v>
      </c>
      <c r="B240" s="58">
        <f>IFERROR(VLOOKUP(Tableau11[[#This Row],[Article]],'TCD journal 2018'!$B$5:$O$9000,2,FALSE),0)</f>
        <v>0</v>
      </c>
      <c r="C240" s="59">
        <f>IFERROR(VLOOKUP(Tableau11[[#This Row],[Article]],'TCD journal 2018'!$B$5:$O$900,3,FALSE),0)</f>
        <v>0</v>
      </c>
      <c r="D240" s="60">
        <f>IFERROR(VLOOKUP(Tableau11[[#This Row],[Article]],'TCD journal 2018'!$B$5:$O$9000,4,FALSE),0)</f>
        <v>7</v>
      </c>
      <c r="E240" s="60">
        <f>IFERROR(VLOOKUP(Tableau11[[#This Row],[Article]],'TCD journal 2018'!$B$5:$O$9000,5,FALSE),0)</f>
        <v>38</v>
      </c>
      <c r="F240" s="60">
        <f>IFERROR(VLOOKUP(Tableau11[[#This Row],[Article]],'TCD journal 2018'!$B$5:$O$9000,6,FALSE),0)</f>
        <v>18</v>
      </c>
      <c r="G240" s="60">
        <f>IFERROR(VLOOKUP(Tableau11[[#This Row],[Article]],'TCD journal 2018'!$B$5:$O$9000,7,FALSE),0)</f>
        <v>26</v>
      </c>
      <c r="H240" s="60">
        <f>IFERROR(VLOOKUP(Tableau11[[#This Row],[Article]],'TCD journal 2018'!$B$5:$O$9000,8,FALSE),0)</f>
        <v>24</v>
      </c>
      <c r="I240" s="60">
        <f>IFERROR(VLOOKUP(Tableau11[[#This Row],[Article]],'TCD journal 2018'!$B$5:$O$9000,9,FALSE),0)</f>
        <v>22</v>
      </c>
      <c r="J240" s="60">
        <f>IFERROR(VLOOKUP(Tableau11[[#This Row],[Article]],'TCD journal 2018'!$B$5:$O$9000,10,FALSE),0)</f>
        <v>28</v>
      </c>
      <c r="K240" s="61">
        <f>IFERROR(VLOOKUP(Tableau11[[#This Row],[Article]],'TCD journal 2018'!$B$5:$O$900,11,FALSE),0)</f>
        <v>18</v>
      </c>
      <c r="L240" s="60">
        <f>IFERROR(VLOOKUP(Tableau11[[#This Row],[Article]],'TCD journal 2018'!$B$5:$O$9000,12,FALSE),0)</f>
        <v>0</v>
      </c>
      <c r="M240" s="62">
        <f>IFERROR(VLOOKUP(Tableau11[[#This Row],[Article]],'TCD journal 2018'!$B$5:$O$9000,13,FALSE),0)</f>
        <v>0</v>
      </c>
      <c r="N240" s="154">
        <f>IFERROR(VLOOKUP(Tableau11[[#This Row],[Article]],'TCD journal 2018'!$B$5:$O$9000,14,FALSE),0)</f>
        <v>181</v>
      </c>
      <c r="O240" s="73">
        <f>Tableau11[[#This Row],[Total général]]/8</f>
        <v>22.625</v>
      </c>
      <c r="P240" s="74">
        <f>ROUNDUP(Tableau11[[#This Row],[Conso mensuel]]/30,0)</f>
        <v>1</v>
      </c>
    </row>
    <row r="241" spans="1:16" ht="16.5" thickTop="1" thickBot="1" x14ac:dyDescent="0.3">
      <c r="A241" s="31">
        <v>7825</v>
      </c>
      <c r="B241" s="34">
        <f t="shared" ref="B241:M241" si="117">B240/$N$240</f>
        <v>0</v>
      </c>
      <c r="C241" s="34">
        <f t="shared" si="117"/>
        <v>0</v>
      </c>
      <c r="D241" s="34">
        <f t="shared" si="117"/>
        <v>3.8674033149171269E-2</v>
      </c>
      <c r="E241" s="34">
        <f t="shared" si="117"/>
        <v>0.20994475138121546</v>
      </c>
      <c r="F241" s="34">
        <f t="shared" si="117"/>
        <v>9.9447513812154692E-2</v>
      </c>
      <c r="G241" s="34">
        <f t="shared" si="117"/>
        <v>0.143646408839779</v>
      </c>
      <c r="H241" s="34">
        <f t="shared" si="117"/>
        <v>0.13259668508287292</v>
      </c>
      <c r="I241" s="34">
        <f t="shared" si="117"/>
        <v>0.12154696132596685</v>
      </c>
      <c r="J241" s="33">
        <f t="shared" si="117"/>
        <v>0.15469613259668508</v>
      </c>
      <c r="K241" s="34">
        <f t="shared" si="117"/>
        <v>9.9447513812154692E-2</v>
      </c>
      <c r="L241" s="33">
        <f t="shared" si="117"/>
        <v>0</v>
      </c>
      <c r="M241" s="36">
        <f t="shared" si="117"/>
        <v>0</v>
      </c>
      <c r="N241" s="46">
        <f>SUM(Tableau11[[#This Row],[Janvier]:[Décembre]])</f>
        <v>1</v>
      </c>
      <c r="O241" s="66">
        <f>ROUNDUP(Tableau11[[#This Row],[Total général]]/7,0)</f>
        <v>1</v>
      </c>
      <c r="P241" s="68">
        <f>Tableau11[[#This Row],[Total général]]/(30*7)</f>
        <v>4.7619047619047623E-3</v>
      </c>
    </row>
    <row r="242" spans="1:16" ht="17.25" thickTop="1" thickBot="1" x14ac:dyDescent="0.3">
      <c r="A242" s="45">
        <v>5016</v>
      </c>
      <c r="B242" s="58">
        <f>IFERROR(VLOOKUP(Tableau11[[#This Row],[Article]],'TCD journal 2018'!$B$5:$O$9000,2,FALSE),0)</f>
        <v>0</v>
      </c>
      <c r="C242" s="59">
        <f>IFERROR(VLOOKUP(Tableau11[[#This Row],[Article]],'TCD journal 2018'!$B$5:$O$900,3,FALSE),0)</f>
        <v>0</v>
      </c>
      <c r="D242" s="60">
        <f>IFERROR(VLOOKUP(Tableau11[[#This Row],[Article]],'TCD journal 2018'!$B$5:$O$9000,4,FALSE),0)</f>
        <v>0</v>
      </c>
      <c r="E242" s="60">
        <f>IFERROR(VLOOKUP(Tableau11[[#This Row],[Article]],'TCD journal 2018'!$B$5:$O$9000,5,FALSE),0)</f>
        <v>0</v>
      </c>
      <c r="F242" s="60">
        <f>IFERROR(VLOOKUP(Tableau11[[#This Row],[Article]],'TCD journal 2018'!$B$5:$O$9000,6,FALSE),0)</f>
        <v>0</v>
      </c>
      <c r="G242" s="60">
        <f>IFERROR(VLOOKUP(Tableau11[[#This Row],[Article]],'TCD journal 2018'!$B$5:$O$9000,7,FALSE),0)</f>
        <v>0</v>
      </c>
      <c r="H242" s="60">
        <f>IFERROR(VLOOKUP(Tableau11[[#This Row],[Article]],'TCD journal 2018'!$B$5:$O$9000,8,FALSE),0)</f>
        <v>160</v>
      </c>
      <c r="I242" s="60">
        <f>IFERROR(VLOOKUP(Tableau11[[#This Row],[Article]],'TCD journal 2018'!$B$5:$O$9000,9,FALSE),0)</f>
        <v>0</v>
      </c>
      <c r="J242" s="60">
        <f>IFERROR(VLOOKUP(Tableau11[[#This Row],[Article]],'TCD journal 2018'!$B$5:$O$9000,10,FALSE),0)</f>
        <v>0</v>
      </c>
      <c r="K242" s="61">
        <f>IFERROR(VLOOKUP(Tableau11[[#This Row],[Article]],'TCD journal 2018'!$B$5:$O$900,11,FALSE),0)</f>
        <v>0</v>
      </c>
      <c r="L242" s="60">
        <f>IFERROR(VLOOKUP(Tableau11[[#This Row],[Article]],'TCD journal 2018'!$B$5:$O$9000,12,FALSE),0)</f>
        <v>0</v>
      </c>
      <c r="M242" s="62">
        <f>IFERROR(VLOOKUP(Tableau11[[#This Row],[Article]],'TCD journal 2018'!$B$5:$O$9000,13,FALSE),0)</f>
        <v>0</v>
      </c>
      <c r="N242" s="154">
        <f>IFERROR(VLOOKUP(Tableau11[[#This Row],[Article]],'TCD journal 2018'!$B$5:$O$9000,14,FALSE),0)</f>
        <v>160</v>
      </c>
      <c r="O242" s="73">
        <f>Tableau11[[#This Row],[Total général]]/8</f>
        <v>20</v>
      </c>
      <c r="P242" s="74">
        <f>ROUNDUP(Tableau11[[#This Row],[Conso mensuel]]/30,0)</f>
        <v>1</v>
      </c>
    </row>
    <row r="243" spans="1:16" ht="16.5" thickTop="1" thickBot="1" x14ac:dyDescent="0.3">
      <c r="A243" s="31">
        <v>5016</v>
      </c>
      <c r="B243" s="34">
        <f t="shared" ref="B243:M243" si="118">B242/$N$242</f>
        <v>0</v>
      </c>
      <c r="C243" s="34">
        <f t="shared" si="118"/>
        <v>0</v>
      </c>
      <c r="D243" s="34">
        <f t="shared" si="118"/>
        <v>0</v>
      </c>
      <c r="E243" s="34">
        <f t="shared" si="118"/>
        <v>0</v>
      </c>
      <c r="F243" s="34">
        <f t="shared" si="118"/>
        <v>0</v>
      </c>
      <c r="G243" s="34">
        <f t="shared" si="118"/>
        <v>0</v>
      </c>
      <c r="H243" s="34">
        <f t="shared" si="118"/>
        <v>1</v>
      </c>
      <c r="I243" s="34">
        <f t="shared" si="118"/>
        <v>0</v>
      </c>
      <c r="J243" s="33">
        <f t="shared" si="118"/>
        <v>0</v>
      </c>
      <c r="K243" s="34">
        <f t="shared" si="118"/>
        <v>0</v>
      </c>
      <c r="L243" s="33">
        <f t="shared" si="118"/>
        <v>0</v>
      </c>
      <c r="M243" s="36">
        <f t="shared" si="118"/>
        <v>0</v>
      </c>
      <c r="N243" s="46">
        <f>SUM(Tableau11[[#This Row],[Janvier]:[Décembre]])</f>
        <v>1</v>
      </c>
      <c r="O243" s="66">
        <f>ROUNDUP(Tableau11[[#This Row],[Total général]]/7,0)</f>
        <v>1</v>
      </c>
      <c r="P243" s="68">
        <f>Tableau11[[#This Row],[Total général]]/(30*7)</f>
        <v>4.7619047619047623E-3</v>
      </c>
    </row>
    <row r="244" spans="1:16" ht="17.25" thickTop="1" thickBot="1" x14ac:dyDescent="0.3">
      <c r="A244" s="45">
        <v>7999</v>
      </c>
      <c r="B244" s="58">
        <f>IFERROR(VLOOKUP(Tableau11[[#This Row],[Article]],'TCD journal 2018'!$B$5:$O$9000,2,FALSE),0)</f>
        <v>0</v>
      </c>
      <c r="C244" s="59">
        <f>IFERROR(VLOOKUP(Tableau11[[#This Row],[Article]],'TCD journal 2018'!$B$5:$O$900,3,FALSE),0)</f>
        <v>0</v>
      </c>
      <c r="D244" s="60">
        <f>IFERROR(VLOOKUP(Tableau11[[#This Row],[Article]],'TCD journal 2018'!$B$5:$O$9000,4,FALSE),0)</f>
        <v>10</v>
      </c>
      <c r="E244" s="60">
        <f>IFERROR(VLOOKUP(Tableau11[[#This Row],[Article]],'TCD journal 2018'!$B$5:$O$9000,5,FALSE),0)</f>
        <v>20</v>
      </c>
      <c r="F244" s="60">
        <f>IFERROR(VLOOKUP(Tableau11[[#This Row],[Article]],'TCD journal 2018'!$B$5:$O$9000,6,FALSE),0)</f>
        <v>20</v>
      </c>
      <c r="G244" s="60">
        <f>IFERROR(VLOOKUP(Tableau11[[#This Row],[Article]],'TCD journal 2018'!$B$5:$O$9000,7,FALSE),0)</f>
        <v>32</v>
      </c>
      <c r="H244" s="60">
        <f>IFERROR(VLOOKUP(Tableau11[[#This Row],[Article]],'TCD journal 2018'!$B$5:$O$9000,8,FALSE),0)</f>
        <v>29</v>
      </c>
      <c r="I244" s="60">
        <f>IFERROR(VLOOKUP(Tableau11[[#This Row],[Article]],'TCD journal 2018'!$B$5:$O$9000,9,FALSE),0)</f>
        <v>13</v>
      </c>
      <c r="J244" s="60">
        <f>IFERROR(VLOOKUP(Tableau11[[#This Row],[Article]],'TCD journal 2018'!$B$5:$O$9000,10,FALSE),0)</f>
        <v>36</v>
      </c>
      <c r="K244" s="61">
        <f>IFERROR(VLOOKUP(Tableau11[[#This Row],[Article]],'TCD journal 2018'!$B$5:$O$900,11,FALSE),0)</f>
        <v>30</v>
      </c>
      <c r="L244" s="60">
        <f>IFERROR(VLOOKUP(Tableau11[[#This Row],[Article]],'TCD journal 2018'!$B$5:$O$9000,12,FALSE),0)</f>
        <v>0</v>
      </c>
      <c r="M244" s="62">
        <f>IFERROR(VLOOKUP(Tableau11[[#This Row],[Article]],'TCD journal 2018'!$B$5:$O$9000,13,FALSE),0)</f>
        <v>0</v>
      </c>
      <c r="N244" s="154">
        <f>IFERROR(VLOOKUP(Tableau11[[#This Row],[Article]],'TCD journal 2018'!$B$5:$O$9000,14,FALSE),0)</f>
        <v>190</v>
      </c>
      <c r="O244" s="73">
        <f>Tableau11[[#This Row],[Total général]]/8</f>
        <v>23.75</v>
      </c>
      <c r="P244" s="74">
        <f>ROUNDUP(Tableau11[[#This Row],[Conso mensuel]]/30,0)</f>
        <v>1</v>
      </c>
    </row>
    <row r="245" spans="1:16" ht="16.5" thickTop="1" thickBot="1" x14ac:dyDescent="0.3">
      <c r="A245" s="31">
        <v>7999</v>
      </c>
      <c r="B245" s="34">
        <f t="shared" ref="B245:M245" si="119">B244/$N$244</f>
        <v>0</v>
      </c>
      <c r="C245" s="34">
        <f t="shared" si="119"/>
        <v>0</v>
      </c>
      <c r="D245" s="34">
        <f t="shared" si="119"/>
        <v>5.2631578947368418E-2</v>
      </c>
      <c r="E245" s="34">
        <f t="shared" si="119"/>
        <v>0.10526315789473684</v>
      </c>
      <c r="F245" s="34">
        <f t="shared" si="119"/>
        <v>0.10526315789473684</v>
      </c>
      <c r="G245" s="34">
        <f t="shared" si="119"/>
        <v>0.16842105263157894</v>
      </c>
      <c r="H245" s="34">
        <f t="shared" si="119"/>
        <v>0.15263157894736842</v>
      </c>
      <c r="I245" s="34">
        <f t="shared" si="119"/>
        <v>6.8421052631578952E-2</v>
      </c>
      <c r="J245" s="33">
        <f t="shared" si="119"/>
        <v>0.18947368421052632</v>
      </c>
      <c r="K245" s="34">
        <f t="shared" si="119"/>
        <v>0.15789473684210525</v>
      </c>
      <c r="L245" s="33">
        <f t="shared" si="119"/>
        <v>0</v>
      </c>
      <c r="M245" s="36">
        <f t="shared" si="119"/>
        <v>0</v>
      </c>
      <c r="N245" s="46">
        <f>SUM(Tableau11[[#This Row],[Janvier]:[Décembre]])</f>
        <v>1</v>
      </c>
      <c r="O245" s="66">
        <f>ROUNDUP(Tableau11[[#This Row],[Total général]]/7,0)</f>
        <v>1</v>
      </c>
      <c r="P245" s="68">
        <f>Tableau11[[#This Row],[Total général]]/(30*7)</f>
        <v>4.7619047619047623E-3</v>
      </c>
    </row>
    <row r="246" spans="1:16" ht="17.25" thickTop="1" thickBot="1" x14ac:dyDescent="0.3">
      <c r="A246" s="45">
        <v>269</v>
      </c>
      <c r="B246" s="58">
        <f>IFERROR(VLOOKUP(Tableau11[[#This Row],[Article]],'TCD journal 2018'!$B$5:$O$9000,2,FALSE),0)</f>
        <v>0</v>
      </c>
      <c r="C246" s="59">
        <f>IFERROR(VLOOKUP(Tableau11[[#This Row],[Article]],'TCD journal 2018'!$B$5:$O$900,3,FALSE),0)</f>
        <v>0</v>
      </c>
      <c r="D246" s="60">
        <f>IFERROR(VLOOKUP(Tableau11[[#This Row],[Article]],'TCD journal 2018'!$B$5:$O$9000,4,FALSE),0)</f>
        <v>0</v>
      </c>
      <c r="E246" s="60">
        <f>IFERROR(VLOOKUP(Tableau11[[#This Row],[Article]],'TCD journal 2018'!$B$5:$O$9000,5,FALSE),0)</f>
        <v>0</v>
      </c>
      <c r="F246" s="60">
        <f>IFERROR(VLOOKUP(Tableau11[[#This Row],[Article]],'TCD journal 2018'!$B$5:$O$9000,6,FALSE),0)</f>
        <v>0</v>
      </c>
      <c r="G246" s="60">
        <f>IFERROR(VLOOKUP(Tableau11[[#This Row],[Article]],'TCD journal 2018'!$B$5:$O$9000,7,FALSE),0)</f>
        <v>0</v>
      </c>
      <c r="H246" s="60">
        <f>IFERROR(VLOOKUP(Tableau11[[#This Row],[Article]],'TCD journal 2018'!$B$5:$O$9000,8,FALSE),0)</f>
        <v>80</v>
      </c>
      <c r="I246" s="60">
        <f>IFERROR(VLOOKUP(Tableau11[[#This Row],[Article]],'TCD journal 2018'!$B$5:$O$9000,9,FALSE),0)</f>
        <v>80</v>
      </c>
      <c r="J246" s="60">
        <f>IFERROR(VLOOKUP(Tableau11[[#This Row],[Article]],'TCD journal 2018'!$B$5:$O$9000,10,FALSE),0)</f>
        <v>0</v>
      </c>
      <c r="K246" s="61">
        <f>IFERROR(VLOOKUP(Tableau11[[#This Row],[Article]],'TCD journal 2018'!$B$5:$O$900,11,FALSE),0)</f>
        <v>0</v>
      </c>
      <c r="L246" s="60">
        <f>IFERROR(VLOOKUP(Tableau11[[#This Row],[Article]],'TCD journal 2018'!$B$5:$O$9000,12,FALSE),0)</f>
        <v>0</v>
      </c>
      <c r="M246" s="62">
        <f>IFERROR(VLOOKUP(Tableau11[[#This Row],[Article]],'TCD journal 2018'!$B$5:$O$9000,13,FALSE),0)</f>
        <v>0</v>
      </c>
      <c r="N246" s="154">
        <f>IFERROR(VLOOKUP(Tableau11[[#This Row],[Article]],'TCD journal 2018'!$B$5:$O$9000,14,FALSE),0)</f>
        <v>160</v>
      </c>
      <c r="O246" s="73">
        <f>Tableau11[[#This Row],[Total général]]/8</f>
        <v>20</v>
      </c>
      <c r="P246" s="74">
        <f>ROUNDUP(Tableau11[[#This Row],[Conso mensuel]]/30,0)</f>
        <v>1</v>
      </c>
    </row>
    <row r="247" spans="1:16" ht="16.5" thickTop="1" thickBot="1" x14ac:dyDescent="0.3">
      <c r="A247" s="30">
        <v>269</v>
      </c>
      <c r="B247" s="33">
        <f t="shared" ref="B247:M247" si="120">B246/$N$246</f>
        <v>0</v>
      </c>
      <c r="C247" s="33">
        <f t="shared" si="120"/>
        <v>0</v>
      </c>
      <c r="D247" s="33">
        <f t="shared" si="120"/>
        <v>0</v>
      </c>
      <c r="E247" s="33">
        <f t="shared" si="120"/>
        <v>0</v>
      </c>
      <c r="F247" s="33">
        <f t="shared" si="120"/>
        <v>0</v>
      </c>
      <c r="G247" s="33">
        <f t="shared" si="120"/>
        <v>0</v>
      </c>
      <c r="H247" s="33">
        <f t="shared" si="120"/>
        <v>0.5</v>
      </c>
      <c r="I247" s="33">
        <f t="shared" si="120"/>
        <v>0.5</v>
      </c>
      <c r="J247" s="33">
        <f t="shared" si="120"/>
        <v>0</v>
      </c>
      <c r="K247" s="33">
        <f t="shared" si="120"/>
        <v>0</v>
      </c>
      <c r="L247" s="33">
        <f t="shared" si="120"/>
        <v>0</v>
      </c>
      <c r="M247" s="35">
        <f t="shared" si="120"/>
        <v>0</v>
      </c>
      <c r="N247" s="46">
        <f>SUM(Tableau11[[#This Row],[Janvier]:[Décembre]])</f>
        <v>1</v>
      </c>
      <c r="O247" s="66">
        <f>ROUNDUP(Tableau11[[#This Row],[Total général]]/7,0)</f>
        <v>1</v>
      </c>
      <c r="P247" s="68">
        <f>Tableau11[[#This Row],[Total général]]/(30*7)</f>
        <v>4.7619047619047623E-3</v>
      </c>
    </row>
    <row r="248" spans="1:16" ht="17.25" thickTop="1" thickBot="1" x14ac:dyDescent="0.3">
      <c r="A248" s="45">
        <v>609</v>
      </c>
      <c r="B248" s="58">
        <f>IFERROR(VLOOKUP(Tableau11[[#This Row],[Article]],'TCD journal 2018'!$B$5:$O$9000,2,FALSE),0)</f>
        <v>0</v>
      </c>
      <c r="C248" s="59">
        <f>IFERROR(VLOOKUP(Tableau11[[#This Row],[Article]],'TCD journal 2018'!$B$5:$O$900,3,FALSE),0)</f>
        <v>0</v>
      </c>
      <c r="D248" s="60">
        <f>IFERROR(VLOOKUP(Tableau11[[#This Row],[Article]],'TCD journal 2018'!$B$5:$O$9000,4,FALSE),0)</f>
        <v>11</v>
      </c>
      <c r="E248" s="60">
        <f>IFERROR(VLOOKUP(Tableau11[[#This Row],[Article]],'TCD journal 2018'!$B$5:$O$9000,5,FALSE),0)</f>
        <v>24</v>
      </c>
      <c r="F248" s="60">
        <f>IFERROR(VLOOKUP(Tableau11[[#This Row],[Article]],'TCD journal 2018'!$B$5:$O$9000,6,FALSE),0)</f>
        <v>26</v>
      </c>
      <c r="G248" s="60">
        <f>IFERROR(VLOOKUP(Tableau11[[#This Row],[Article]],'TCD journal 2018'!$B$5:$O$9000,7,FALSE),0)</f>
        <v>34</v>
      </c>
      <c r="H248" s="60">
        <f>IFERROR(VLOOKUP(Tableau11[[#This Row],[Article]],'TCD journal 2018'!$B$5:$O$9000,8,FALSE),0)</f>
        <v>29</v>
      </c>
      <c r="I248" s="60">
        <f>IFERROR(VLOOKUP(Tableau11[[#This Row],[Article]],'TCD journal 2018'!$B$5:$O$9000,9,FALSE),0)</f>
        <v>18</v>
      </c>
      <c r="J248" s="60">
        <f>IFERROR(VLOOKUP(Tableau11[[#This Row],[Article]],'TCD journal 2018'!$B$5:$O$9000,10,FALSE),0)</f>
        <v>18</v>
      </c>
      <c r="K248" s="61">
        <f>IFERROR(VLOOKUP(Tableau11[[#This Row],[Article]],'TCD journal 2018'!$B$5:$O$900,11,FALSE),0)</f>
        <v>10</v>
      </c>
      <c r="L248" s="60">
        <f>IFERROR(VLOOKUP(Tableau11[[#This Row],[Article]],'TCD journal 2018'!$B$5:$O$9000,12,FALSE),0)</f>
        <v>0</v>
      </c>
      <c r="M248" s="62">
        <f>IFERROR(VLOOKUP(Tableau11[[#This Row],[Article]],'TCD journal 2018'!$B$5:$O$9000,13,FALSE),0)</f>
        <v>0</v>
      </c>
      <c r="N248" s="154">
        <f>IFERROR(VLOOKUP(Tableau11[[#This Row],[Article]],'TCD journal 2018'!$B$5:$O$9000,14,FALSE),0)</f>
        <v>170</v>
      </c>
      <c r="O248" s="73">
        <f>Tableau11[[#This Row],[Total général]]/8</f>
        <v>21.25</v>
      </c>
      <c r="P248" s="74">
        <f>ROUNDUP(Tableau11[[#This Row],[Conso mensuel]]/30,0)</f>
        <v>1</v>
      </c>
    </row>
    <row r="249" spans="1:16" ht="16.5" thickTop="1" thickBot="1" x14ac:dyDescent="0.3">
      <c r="A249" s="31">
        <v>609</v>
      </c>
      <c r="B249" s="34">
        <f t="shared" ref="B249:M249" si="121">B248/$N$248</f>
        <v>0</v>
      </c>
      <c r="C249" s="34">
        <f t="shared" si="121"/>
        <v>0</v>
      </c>
      <c r="D249" s="34">
        <f t="shared" si="121"/>
        <v>6.4705882352941183E-2</v>
      </c>
      <c r="E249" s="34">
        <f t="shared" si="121"/>
        <v>0.14117647058823529</v>
      </c>
      <c r="F249" s="34">
        <f t="shared" si="121"/>
        <v>0.15294117647058825</v>
      </c>
      <c r="G249" s="34">
        <f t="shared" si="121"/>
        <v>0.2</v>
      </c>
      <c r="H249" s="34">
        <f t="shared" si="121"/>
        <v>0.17058823529411765</v>
      </c>
      <c r="I249" s="34">
        <f t="shared" si="121"/>
        <v>0.10588235294117647</v>
      </c>
      <c r="J249" s="33">
        <f t="shared" si="121"/>
        <v>0.10588235294117647</v>
      </c>
      <c r="K249" s="34">
        <f t="shared" si="121"/>
        <v>5.8823529411764705E-2</v>
      </c>
      <c r="L249" s="33">
        <f t="shared" si="121"/>
        <v>0</v>
      </c>
      <c r="M249" s="36">
        <f t="shared" si="121"/>
        <v>0</v>
      </c>
      <c r="N249" s="46">
        <f>SUM(Tableau11[[#This Row],[Janvier]:[Décembre]])</f>
        <v>1</v>
      </c>
      <c r="O249" s="66">
        <f>ROUNDUP(Tableau11[[#This Row],[Total général]]/7,0)</f>
        <v>1</v>
      </c>
      <c r="P249" s="68">
        <f>Tableau11[[#This Row],[Total général]]/(30*7)</f>
        <v>4.7619047619047623E-3</v>
      </c>
    </row>
    <row r="250" spans="1:16" ht="17.25" thickTop="1" thickBot="1" x14ac:dyDescent="0.3">
      <c r="A250" s="45">
        <v>3634</v>
      </c>
      <c r="B250" s="58">
        <f>IFERROR(VLOOKUP(Tableau11[[#This Row],[Article]],'TCD journal 2018'!$B$5:$O$9000,2,FALSE),0)</f>
        <v>0</v>
      </c>
      <c r="C250" s="59">
        <f>IFERROR(VLOOKUP(Tableau11[[#This Row],[Article]],'TCD journal 2018'!$B$5:$O$900,3,FALSE),0)</f>
        <v>0</v>
      </c>
      <c r="D250" s="60">
        <f>IFERROR(VLOOKUP(Tableau11[[#This Row],[Article]],'TCD journal 2018'!$B$5:$O$9000,4,FALSE),0)</f>
        <v>60</v>
      </c>
      <c r="E250" s="60">
        <f>IFERROR(VLOOKUP(Tableau11[[#This Row],[Article]],'TCD journal 2018'!$B$5:$O$9000,5,FALSE),0)</f>
        <v>73</v>
      </c>
      <c r="F250" s="60">
        <f>IFERROR(VLOOKUP(Tableau11[[#This Row],[Article]],'TCD journal 2018'!$B$5:$O$9000,6,FALSE),0)</f>
        <v>21</v>
      </c>
      <c r="G250" s="60">
        <f>IFERROR(VLOOKUP(Tableau11[[#This Row],[Article]],'TCD journal 2018'!$B$5:$O$9000,7,FALSE),0)</f>
        <v>0</v>
      </c>
      <c r="H250" s="60">
        <f>IFERROR(VLOOKUP(Tableau11[[#This Row],[Article]],'TCD journal 2018'!$B$5:$O$9000,8,FALSE),0)</f>
        <v>0</v>
      </c>
      <c r="I250" s="60">
        <f>IFERROR(VLOOKUP(Tableau11[[#This Row],[Article]],'TCD journal 2018'!$B$5:$O$9000,9,FALSE),0)</f>
        <v>0</v>
      </c>
      <c r="J250" s="60">
        <f>IFERROR(VLOOKUP(Tableau11[[#This Row],[Article]],'TCD journal 2018'!$B$5:$O$9000,10,FALSE),0)</f>
        <v>0</v>
      </c>
      <c r="K250" s="61">
        <f>IFERROR(VLOOKUP(Tableau11[[#This Row],[Article]],'TCD journal 2018'!$B$5:$O$900,11,FALSE),0)</f>
        <v>0</v>
      </c>
      <c r="L250" s="60">
        <f>IFERROR(VLOOKUP(Tableau11[[#This Row],[Article]],'TCD journal 2018'!$B$5:$O$9000,12,FALSE),0)</f>
        <v>0</v>
      </c>
      <c r="M250" s="62">
        <f>IFERROR(VLOOKUP(Tableau11[[#This Row],[Article]],'TCD journal 2018'!$B$5:$O$9000,13,FALSE),0)</f>
        <v>0</v>
      </c>
      <c r="N250" s="154">
        <f>IFERROR(VLOOKUP(Tableau11[[#This Row],[Article]],'TCD journal 2018'!$B$5:$O$9000,14,FALSE),0)</f>
        <v>154</v>
      </c>
      <c r="O250" s="73">
        <f>Tableau11[[#This Row],[Total général]]/8</f>
        <v>19.25</v>
      </c>
      <c r="P250" s="74">
        <f>ROUNDUP(Tableau11[[#This Row],[Conso mensuel]]/30,0)</f>
        <v>1</v>
      </c>
    </row>
    <row r="251" spans="1:16" ht="16.5" thickTop="1" thickBot="1" x14ac:dyDescent="0.3">
      <c r="A251" s="31">
        <v>3634</v>
      </c>
      <c r="B251" s="34">
        <f t="shared" ref="B251:M251" si="122">B250/$N$250</f>
        <v>0</v>
      </c>
      <c r="C251" s="34">
        <f t="shared" si="122"/>
        <v>0</v>
      </c>
      <c r="D251" s="34">
        <f t="shared" si="122"/>
        <v>0.38961038961038963</v>
      </c>
      <c r="E251" s="34">
        <f t="shared" si="122"/>
        <v>0.47402597402597402</v>
      </c>
      <c r="F251" s="34">
        <f t="shared" si="122"/>
        <v>0.13636363636363635</v>
      </c>
      <c r="G251" s="34">
        <f t="shared" si="122"/>
        <v>0</v>
      </c>
      <c r="H251" s="34">
        <f t="shared" si="122"/>
        <v>0</v>
      </c>
      <c r="I251" s="34">
        <f t="shared" si="122"/>
        <v>0</v>
      </c>
      <c r="J251" s="33">
        <f t="shared" si="122"/>
        <v>0</v>
      </c>
      <c r="K251" s="34">
        <f t="shared" si="122"/>
        <v>0</v>
      </c>
      <c r="L251" s="33">
        <f t="shared" si="122"/>
        <v>0</v>
      </c>
      <c r="M251" s="36">
        <f t="shared" si="122"/>
        <v>0</v>
      </c>
      <c r="N251" s="46">
        <f>SUM(Tableau11[[#This Row],[Janvier]:[Décembre]])</f>
        <v>1</v>
      </c>
      <c r="O251" s="66">
        <f>ROUNDUP(Tableau11[[#This Row],[Total général]]/7,0)</f>
        <v>1</v>
      </c>
      <c r="P251" s="68">
        <f>Tableau11[[#This Row],[Total général]]/(30*7)</f>
        <v>4.7619047619047623E-3</v>
      </c>
    </row>
    <row r="252" spans="1:16" ht="17.25" thickTop="1" thickBot="1" x14ac:dyDescent="0.3">
      <c r="A252" s="45">
        <v>5340</v>
      </c>
      <c r="B252" s="58">
        <f>IFERROR(VLOOKUP(Tableau11[[#This Row],[Article]],'TCD journal 2018'!$B$5:$O$9000,2,FALSE),0)</f>
        <v>0</v>
      </c>
      <c r="C252" s="59">
        <f>IFERROR(VLOOKUP(Tableau11[[#This Row],[Article]],'TCD journal 2018'!$B$5:$O$900,3,FALSE),0)</f>
        <v>0</v>
      </c>
      <c r="D252" s="60">
        <f>IFERROR(VLOOKUP(Tableau11[[#This Row],[Article]],'TCD journal 2018'!$B$5:$O$9000,4,FALSE),0)</f>
        <v>0</v>
      </c>
      <c r="E252" s="60">
        <f>IFERROR(VLOOKUP(Tableau11[[#This Row],[Article]],'TCD journal 2018'!$B$5:$O$9000,5,FALSE),0)</f>
        <v>50</v>
      </c>
      <c r="F252" s="60">
        <f>IFERROR(VLOOKUP(Tableau11[[#This Row],[Article]],'TCD journal 2018'!$B$5:$O$9000,6,FALSE),0)</f>
        <v>100</v>
      </c>
      <c r="G252" s="60">
        <f>IFERROR(VLOOKUP(Tableau11[[#This Row],[Article]],'TCD journal 2018'!$B$5:$O$9000,7,FALSE),0)</f>
        <v>0</v>
      </c>
      <c r="H252" s="60">
        <f>IFERROR(VLOOKUP(Tableau11[[#This Row],[Article]],'TCD journal 2018'!$B$5:$O$9000,8,FALSE),0)</f>
        <v>0</v>
      </c>
      <c r="I252" s="60">
        <f>IFERROR(VLOOKUP(Tableau11[[#This Row],[Article]],'TCD journal 2018'!$B$5:$O$9000,9,FALSE),0)</f>
        <v>0</v>
      </c>
      <c r="J252" s="60">
        <f>IFERROR(VLOOKUP(Tableau11[[#This Row],[Article]],'TCD journal 2018'!$B$5:$O$9000,10,FALSE),0)</f>
        <v>0</v>
      </c>
      <c r="K252" s="61">
        <f>IFERROR(VLOOKUP(Tableau11[[#This Row],[Article]],'TCD journal 2018'!$B$5:$O$900,11,FALSE),0)</f>
        <v>0</v>
      </c>
      <c r="L252" s="60">
        <f>IFERROR(VLOOKUP(Tableau11[[#This Row],[Article]],'TCD journal 2018'!$B$5:$O$9000,12,FALSE),0)</f>
        <v>0</v>
      </c>
      <c r="M252" s="62">
        <f>IFERROR(VLOOKUP(Tableau11[[#This Row],[Article]],'TCD journal 2018'!$B$5:$O$9000,13,FALSE),0)</f>
        <v>0</v>
      </c>
      <c r="N252" s="154">
        <f>IFERROR(VLOOKUP(Tableau11[[#This Row],[Article]],'TCD journal 2018'!$B$5:$O$9000,14,FALSE),0)</f>
        <v>150</v>
      </c>
      <c r="O252" s="73">
        <f>Tableau11[[#This Row],[Total général]]/8</f>
        <v>18.75</v>
      </c>
      <c r="P252" s="74">
        <f>ROUNDUP(Tableau11[[#This Row],[Conso mensuel]]/30,0)</f>
        <v>1</v>
      </c>
    </row>
    <row r="253" spans="1:16" ht="16.5" thickTop="1" thickBot="1" x14ac:dyDescent="0.3">
      <c r="A253" s="31">
        <v>5340</v>
      </c>
      <c r="B253" s="34">
        <f t="shared" ref="B253:M253" si="123">B252/$N$252</f>
        <v>0</v>
      </c>
      <c r="C253" s="34">
        <f t="shared" si="123"/>
        <v>0</v>
      </c>
      <c r="D253" s="34">
        <f t="shared" si="123"/>
        <v>0</v>
      </c>
      <c r="E253" s="34">
        <f t="shared" si="123"/>
        <v>0.33333333333333331</v>
      </c>
      <c r="F253" s="34">
        <f t="shared" si="123"/>
        <v>0.66666666666666663</v>
      </c>
      <c r="G253" s="34">
        <f t="shared" si="123"/>
        <v>0</v>
      </c>
      <c r="H253" s="34">
        <f t="shared" si="123"/>
        <v>0</v>
      </c>
      <c r="I253" s="34">
        <f t="shared" si="123"/>
        <v>0</v>
      </c>
      <c r="J253" s="33">
        <f t="shared" si="123"/>
        <v>0</v>
      </c>
      <c r="K253" s="34">
        <f t="shared" si="123"/>
        <v>0</v>
      </c>
      <c r="L253" s="33">
        <f t="shared" si="123"/>
        <v>0</v>
      </c>
      <c r="M253" s="36">
        <f t="shared" si="123"/>
        <v>0</v>
      </c>
      <c r="N253" s="46">
        <f>SUM(Tableau11[[#This Row],[Janvier]:[Décembre]])</f>
        <v>1</v>
      </c>
      <c r="O253" s="66">
        <f>ROUNDUP(Tableau11[[#This Row],[Total général]]/7,0)</f>
        <v>1</v>
      </c>
      <c r="P253" s="68">
        <f>Tableau11[[#This Row],[Total général]]/(30*7)</f>
        <v>4.7619047619047623E-3</v>
      </c>
    </row>
    <row r="254" spans="1:16" ht="17.25" thickTop="1" thickBot="1" x14ac:dyDescent="0.3">
      <c r="A254" s="45">
        <v>1600</v>
      </c>
      <c r="B254" s="58">
        <f>IFERROR(VLOOKUP(Tableau11[[#This Row],[Article]],'TCD journal 2018'!$B$5:$O$9000,2,FALSE),0)</f>
        <v>0</v>
      </c>
      <c r="C254" s="59">
        <f>IFERROR(VLOOKUP(Tableau11[[#This Row],[Article]],'TCD journal 2018'!$B$5:$O$900,3,FALSE),0)</f>
        <v>0</v>
      </c>
      <c r="D254" s="60">
        <f>IFERROR(VLOOKUP(Tableau11[[#This Row],[Article]],'TCD journal 2018'!$B$5:$O$9000,4,FALSE),0)</f>
        <v>0</v>
      </c>
      <c r="E254" s="60">
        <f>IFERROR(VLOOKUP(Tableau11[[#This Row],[Article]],'TCD journal 2018'!$B$5:$O$9000,5,FALSE),0)</f>
        <v>150</v>
      </c>
      <c r="F254" s="60">
        <f>IFERROR(VLOOKUP(Tableau11[[#This Row],[Article]],'TCD journal 2018'!$B$5:$O$9000,6,FALSE),0)</f>
        <v>0</v>
      </c>
      <c r="G254" s="60">
        <f>IFERROR(VLOOKUP(Tableau11[[#This Row],[Article]],'TCD journal 2018'!$B$5:$O$9000,7,FALSE),0)</f>
        <v>0</v>
      </c>
      <c r="H254" s="60">
        <f>IFERROR(VLOOKUP(Tableau11[[#This Row],[Article]],'TCD journal 2018'!$B$5:$O$9000,8,FALSE),0)</f>
        <v>0</v>
      </c>
      <c r="I254" s="60">
        <f>IFERROR(VLOOKUP(Tableau11[[#This Row],[Article]],'TCD journal 2018'!$B$5:$O$9000,9,FALSE),0)</f>
        <v>0</v>
      </c>
      <c r="J254" s="60">
        <f>IFERROR(VLOOKUP(Tableau11[[#This Row],[Article]],'TCD journal 2018'!$B$5:$O$9000,10,FALSE),0)</f>
        <v>0</v>
      </c>
      <c r="K254" s="61">
        <f>IFERROR(VLOOKUP(Tableau11[[#This Row],[Article]],'TCD journal 2018'!$B$5:$O$900,11,FALSE),0)</f>
        <v>0</v>
      </c>
      <c r="L254" s="60">
        <f>IFERROR(VLOOKUP(Tableau11[[#This Row],[Article]],'TCD journal 2018'!$B$5:$O$9000,12,FALSE),0)</f>
        <v>0</v>
      </c>
      <c r="M254" s="62">
        <f>IFERROR(VLOOKUP(Tableau11[[#This Row],[Article]],'TCD journal 2018'!$B$5:$O$9000,13,FALSE),0)</f>
        <v>0</v>
      </c>
      <c r="N254" s="154">
        <f>IFERROR(VLOOKUP(Tableau11[[#This Row],[Article]],'TCD journal 2018'!$B$5:$O$9000,14,FALSE),0)</f>
        <v>150</v>
      </c>
      <c r="O254" s="73">
        <f>Tableau11[[#This Row],[Total général]]/8</f>
        <v>18.75</v>
      </c>
      <c r="P254" s="74">
        <f>ROUNDUP(Tableau11[[#This Row],[Conso mensuel]]/30,0)</f>
        <v>1</v>
      </c>
    </row>
    <row r="255" spans="1:16" ht="16.5" thickTop="1" thickBot="1" x14ac:dyDescent="0.3">
      <c r="A255" s="31">
        <v>1600</v>
      </c>
      <c r="B255" s="34">
        <f t="shared" ref="B255:M255" si="124">B254/$N$254</f>
        <v>0</v>
      </c>
      <c r="C255" s="34">
        <f t="shared" si="124"/>
        <v>0</v>
      </c>
      <c r="D255" s="34">
        <f t="shared" si="124"/>
        <v>0</v>
      </c>
      <c r="E255" s="34">
        <f t="shared" si="124"/>
        <v>1</v>
      </c>
      <c r="F255" s="34">
        <f t="shared" si="124"/>
        <v>0</v>
      </c>
      <c r="G255" s="34">
        <f t="shared" si="124"/>
        <v>0</v>
      </c>
      <c r="H255" s="34">
        <f t="shared" si="124"/>
        <v>0</v>
      </c>
      <c r="I255" s="34">
        <f t="shared" si="124"/>
        <v>0</v>
      </c>
      <c r="J255" s="33">
        <f t="shared" si="124"/>
        <v>0</v>
      </c>
      <c r="K255" s="34">
        <f t="shared" si="124"/>
        <v>0</v>
      </c>
      <c r="L255" s="33">
        <f t="shared" si="124"/>
        <v>0</v>
      </c>
      <c r="M255" s="36">
        <f t="shared" si="124"/>
        <v>0</v>
      </c>
      <c r="N255" s="46">
        <f>SUM(Tableau11[[#This Row],[Janvier]:[Décembre]])</f>
        <v>1</v>
      </c>
      <c r="O255" s="66">
        <f>ROUNDUP(Tableau11[[#This Row],[Total général]]/7,0)</f>
        <v>1</v>
      </c>
      <c r="P255" s="68">
        <f>Tableau11[[#This Row],[Total général]]/(30*7)</f>
        <v>4.7619047619047623E-3</v>
      </c>
    </row>
    <row r="256" spans="1:16" ht="17.25" thickTop="1" thickBot="1" x14ac:dyDescent="0.3">
      <c r="A256" s="45">
        <v>1599</v>
      </c>
      <c r="B256" s="58">
        <f>IFERROR(VLOOKUP(Tableau11[[#This Row],[Article]],'TCD journal 2018'!$B$5:$O$9000,2,FALSE),0)</f>
        <v>0</v>
      </c>
      <c r="C256" s="59">
        <f>IFERROR(VLOOKUP(Tableau11[[#This Row],[Article]],'TCD journal 2018'!$B$5:$O$900,3,FALSE),0)</f>
        <v>0</v>
      </c>
      <c r="D256" s="60">
        <f>IFERROR(VLOOKUP(Tableau11[[#This Row],[Article]],'TCD journal 2018'!$B$5:$O$9000,4,FALSE),0)</f>
        <v>0</v>
      </c>
      <c r="E256" s="60">
        <f>IFERROR(VLOOKUP(Tableau11[[#This Row],[Article]],'TCD journal 2018'!$B$5:$O$9000,5,FALSE),0)</f>
        <v>50</v>
      </c>
      <c r="F256" s="60">
        <f>IFERROR(VLOOKUP(Tableau11[[#This Row],[Article]],'TCD journal 2018'!$B$5:$O$9000,6,FALSE),0)</f>
        <v>100</v>
      </c>
      <c r="G256" s="60">
        <f>IFERROR(VLOOKUP(Tableau11[[#This Row],[Article]],'TCD journal 2018'!$B$5:$O$9000,7,FALSE),0)</f>
        <v>0</v>
      </c>
      <c r="H256" s="60">
        <f>IFERROR(VLOOKUP(Tableau11[[#This Row],[Article]],'TCD journal 2018'!$B$5:$O$9000,8,FALSE),0)</f>
        <v>0</v>
      </c>
      <c r="I256" s="60">
        <f>IFERROR(VLOOKUP(Tableau11[[#This Row],[Article]],'TCD journal 2018'!$B$5:$O$9000,9,FALSE),0)</f>
        <v>0</v>
      </c>
      <c r="J256" s="60">
        <f>IFERROR(VLOOKUP(Tableau11[[#This Row],[Article]],'TCD journal 2018'!$B$5:$O$9000,10,FALSE),0)</f>
        <v>0</v>
      </c>
      <c r="K256" s="61">
        <f>IFERROR(VLOOKUP(Tableau11[[#This Row],[Article]],'TCD journal 2018'!$B$5:$O$900,11,FALSE),0)</f>
        <v>0</v>
      </c>
      <c r="L256" s="60">
        <f>IFERROR(VLOOKUP(Tableau11[[#This Row],[Article]],'TCD journal 2018'!$B$5:$O$9000,12,FALSE),0)</f>
        <v>0</v>
      </c>
      <c r="M256" s="62">
        <f>IFERROR(VLOOKUP(Tableau11[[#This Row],[Article]],'TCD journal 2018'!$B$5:$O$9000,13,FALSE),0)</f>
        <v>0</v>
      </c>
      <c r="N256" s="154">
        <f>IFERROR(VLOOKUP(Tableau11[[#This Row],[Article]],'TCD journal 2018'!$B$5:$O$9000,14,FALSE),0)</f>
        <v>150</v>
      </c>
      <c r="O256" s="73">
        <f>Tableau11[[#This Row],[Total général]]/8</f>
        <v>18.75</v>
      </c>
      <c r="P256" s="74">
        <f>ROUNDUP(Tableau11[[#This Row],[Conso mensuel]]/30,0)</f>
        <v>1</v>
      </c>
    </row>
    <row r="257" spans="1:16" ht="16.5" thickTop="1" thickBot="1" x14ac:dyDescent="0.3">
      <c r="A257" s="31">
        <v>1599</v>
      </c>
      <c r="B257" s="34">
        <f t="shared" ref="B257:M257" si="125">B256/$N$256</f>
        <v>0</v>
      </c>
      <c r="C257" s="34">
        <f t="shared" si="125"/>
        <v>0</v>
      </c>
      <c r="D257" s="34">
        <f t="shared" si="125"/>
        <v>0</v>
      </c>
      <c r="E257" s="34">
        <f t="shared" si="125"/>
        <v>0.33333333333333331</v>
      </c>
      <c r="F257" s="34">
        <f t="shared" si="125"/>
        <v>0.66666666666666663</v>
      </c>
      <c r="G257" s="34">
        <f t="shared" si="125"/>
        <v>0</v>
      </c>
      <c r="H257" s="34">
        <f t="shared" si="125"/>
        <v>0</v>
      </c>
      <c r="I257" s="34">
        <f t="shared" si="125"/>
        <v>0</v>
      </c>
      <c r="J257" s="33">
        <f t="shared" si="125"/>
        <v>0</v>
      </c>
      <c r="K257" s="34">
        <f t="shared" si="125"/>
        <v>0</v>
      </c>
      <c r="L257" s="33">
        <f t="shared" si="125"/>
        <v>0</v>
      </c>
      <c r="M257" s="36">
        <f t="shared" si="125"/>
        <v>0</v>
      </c>
      <c r="N257" s="46">
        <f>SUM(Tableau11[[#This Row],[Janvier]:[Décembre]])</f>
        <v>1</v>
      </c>
      <c r="O257" s="66">
        <f>ROUNDUP(Tableau11[[#This Row],[Total général]]/7,0)</f>
        <v>1</v>
      </c>
      <c r="P257" s="68">
        <f>Tableau11[[#This Row],[Total général]]/(30*7)</f>
        <v>4.7619047619047623E-3</v>
      </c>
    </row>
    <row r="258" spans="1:16" ht="17.25" thickTop="1" thickBot="1" x14ac:dyDescent="0.3">
      <c r="A258" s="45">
        <v>928</v>
      </c>
      <c r="B258" s="58">
        <f>IFERROR(VLOOKUP(Tableau11[[#This Row],[Article]],'TCD journal 2018'!$B$5:$O$9000,2,FALSE),0)</f>
        <v>0</v>
      </c>
      <c r="C258" s="59">
        <f>IFERROR(VLOOKUP(Tableau11[[#This Row],[Article]],'TCD journal 2018'!$B$5:$O$900,3,FALSE),0)</f>
        <v>0</v>
      </c>
      <c r="D258" s="60">
        <f>IFERROR(VLOOKUP(Tableau11[[#This Row],[Article]],'TCD journal 2018'!$B$5:$O$9000,4,FALSE),0)</f>
        <v>0</v>
      </c>
      <c r="E258" s="60">
        <f>IFERROR(VLOOKUP(Tableau11[[#This Row],[Article]],'TCD journal 2018'!$B$5:$O$9000,5,FALSE),0)</f>
        <v>0</v>
      </c>
      <c r="F258" s="60">
        <f>IFERROR(VLOOKUP(Tableau11[[#This Row],[Article]],'TCD journal 2018'!$B$5:$O$9000,6,FALSE),0)</f>
        <v>50</v>
      </c>
      <c r="G258" s="60">
        <f>IFERROR(VLOOKUP(Tableau11[[#This Row],[Article]],'TCD journal 2018'!$B$5:$O$9000,7,FALSE),0)</f>
        <v>0</v>
      </c>
      <c r="H258" s="60">
        <f>IFERROR(VLOOKUP(Tableau11[[#This Row],[Article]],'TCD journal 2018'!$B$5:$O$9000,8,FALSE),0)</f>
        <v>0</v>
      </c>
      <c r="I258" s="60">
        <f>IFERROR(VLOOKUP(Tableau11[[#This Row],[Article]],'TCD journal 2018'!$B$5:$O$9000,9,FALSE),0)</f>
        <v>50</v>
      </c>
      <c r="J258" s="60">
        <f>IFERROR(VLOOKUP(Tableau11[[#This Row],[Article]],'TCD journal 2018'!$B$5:$O$9000,10,FALSE),0)</f>
        <v>50</v>
      </c>
      <c r="K258" s="61">
        <f>IFERROR(VLOOKUP(Tableau11[[#This Row],[Article]],'TCD journal 2018'!$B$5:$O$900,11,FALSE),0)</f>
        <v>0</v>
      </c>
      <c r="L258" s="60">
        <f>IFERROR(VLOOKUP(Tableau11[[#This Row],[Article]],'TCD journal 2018'!$B$5:$O$9000,12,FALSE),0)</f>
        <v>0</v>
      </c>
      <c r="M258" s="62">
        <f>IFERROR(VLOOKUP(Tableau11[[#This Row],[Article]],'TCD journal 2018'!$B$5:$O$9000,13,FALSE),0)</f>
        <v>0</v>
      </c>
      <c r="N258" s="154">
        <f>IFERROR(VLOOKUP(Tableau11[[#This Row],[Article]],'TCD journal 2018'!$B$5:$O$9000,14,FALSE),0)</f>
        <v>150</v>
      </c>
      <c r="O258" s="73">
        <f>Tableau11[[#This Row],[Total général]]/8</f>
        <v>18.75</v>
      </c>
      <c r="P258" s="74">
        <f>ROUNDUP(Tableau11[[#This Row],[Conso mensuel]]/30,0)</f>
        <v>1</v>
      </c>
    </row>
    <row r="259" spans="1:16" ht="16.5" thickTop="1" thickBot="1" x14ac:dyDescent="0.3">
      <c r="A259" s="31">
        <v>928</v>
      </c>
      <c r="B259" s="34">
        <f t="shared" ref="B259:M259" si="126">B258/$N$258</f>
        <v>0</v>
      </c>
      <c r="C259" s="34">
        <f t="shared" si="126"/>
        <v>0</v>
      </c>
      <c r="D259" s="34">
        <f t="shared" si="126"/>
        <v>0</v>
      </c>
      <c r="E259" s="34">
        <f t="shared" si="126"/>
        <v>0</v>
      </c>
      <c r="F259" s="34">
        <f t="shared" si="126"/>
        <v>0.33333333333333331</v>
      </c>
      <c r="G259" s="34">
        <f t="shared" si="126"/>
        <v>0</v>
      </c>
      <c r="H259" s="34">
        <f t="shared" si="126"/>
        <v>0</v>
      </c>
      <c r="I259" s="34">
        <f t="shared" si="126"/>
        <v>0.33333333333333331</v>
      </c>
      <c r="J259" s="33">
        <f t="shared" si="126"/>
        <v>0.33333333333333331</v>
      </c>
      <c r="K259" s="34">
        <f t="shared" si="126"/>
        <v>0</v>
      </c>
      <c r="L259" s="33">
        <f t="shared" si="126"/>
        <v>0</v>
      </c>
      <c r="M259" s="36">
        <f t="shared" si="126"/>
        <v>0</v>
      </c>
      <c r="N259" s="46">
        <f>SUM(Tableau11[[#This Row],[Janvier]:[Décembre]])</f>
        <v>1</v>
      </c>
      <c r="O259" s="66">
        <f>ROUNDUP(Tableau11[[#This Row],[Total général]]/7,0)</f>
        <v>1</v>
      </c>
      <c r="P259" s="68">
        <f>Tableau11[[#This Row],[Total général]]/(30*7)</f>
        <v>4.7619047619047623E-3</v>
      </c>
    </row>
    <row r="260" spans="1:16" ht="17.25" thickTop="1" thickBot="1" x14ac:dyDescent="0.3">
      <c r="A260" s="45">
        <v>1597</v>
      </c>
      <c r="B260" s="58">
        <f>IFERROR(VLOOKUP(Tableau11[[#This Row],[Article]],'TCD journal 2018'!$B$5:$O$9000,2,FALSE),0)</f>
        <v>0</v>
      </c>
      <c r="C260" s="59">
        <f>IFERROR(VLOOKUP(Tableau11[[#This Row],[Article]],'TCD journal 2018'!$B$5:$O$900,3,FALSE),0)</f>
        <v>0</v>
      </c>
      <c r="D260" s="60">
        <f>IFERROR(VLOOKUP(Tableau11[[#This Row],[Article]],'TCD journal 2018'!$B$5:$O$9000,4,FALSE),0)</f>
        <v>100</v>
      </c>
      <c r="E260" s="60">
        <f>IFERROR(VLOOKUP(Tableau11[[#This Row],[Article]],'TCD journal 2018'!$B$5:$O$9000,5,FALSE),0)</f>
        <v>50</v>
      </c>
      <c r="F260" s="60">
        <f>IFERROR(VLOOKUP(Tableau11[[#This Row],[Article]],'TCD journal 2018'!$B$5:$O$9000,6,FALSE),0)</f>
        <v>0</v>
      </c>
      <c r="G260" s="60">
        <f>IFERROR(VLOOKUP(Tableau11[[#This Row],[Article]],'TCD journal 2018'!$B$5:$O$9000,7,FALSE),0)</f>
        <v>0</v>
      </c>
      <c r="H260" s="60">
        <f>IFERROR(VLOOKUP(Tableau11[[#This Row],[Article]],'TCD journal 2018'!$B$5:$O$9000,8,FALSE),0)</f>
        <v>0</v>
      </c>
      <c r="I260" s="60">
        <f>IFERROR(VLOOKUP(Tableau11[[#This Row],[Article]],'TCD journal 2018'!$B$5:$O$9000,9,FALSE),0)</f>
        <v>0</v>
      </c>
      <c r="J260" s="60">
        <f>IFERROR(VLOOKUP(Tableau11[[#This Row],[Article]],'TCD journal 2018'!$B$5:$O$9000,10,FALSE),0)</f>
        <v>0</v>
      </c>
      <c r="K260" s="61">
        <f>IFERROR(VLOOKUP(Tableau11[[#This Row],[Article]],'TCD journal 2018'!$B$5:$O$900,11,FALSE),0)</f>
        <v>50</v>
      </c>
      <c r="L260" s="60">
        <f>IFERROR(VLOOKUP(Tableau11[[#This Row],[Article]],'TCD journal 2018'!$B$5:$O$9000,12,FALSE),0)</f>
        <v>0</v>
      </c>
      <c r="M260" s="62">
        <f>IFERROR(VLOOKUP(Tableau11[[#This Row],[Article]],'TCD journal 2018'!$B$5:$O$9000,13,FALSE),0)</f>
        <v>0</v>
      </c>
      <c r="N260" s="154">
        <f>IFERROR(VLOOKUP(Tableau11[[#This Row],[Article]],'TCD journal 2018'!$B$5:$O$9000,14,FALSE),0)</f>
        <v>200</v>
      </c>
      <c r="O260" s="73">
        <f>Tableau11[[#This Row],[Total général]]/8</f>
        <v>25</v>
      </c>
      <c r="P260" s="74">
        <f>ROUNDUP(Tableau11[[#This Row],[Conso mensuel]]/30,0)</f>
        <v>1</v>
      </c>
    </row>
    <row r="261" spans="1:16" ht="16.5" thickTop="1" thickBot="1" x14ac:dyDescent="0.3">
      <c r="A261" s="31">
        <v>1597</v>
      </c>
      <c r="B261" s="34">
        <f t="shared" ref="B261:M261" si="127">B260/$N$260</f>
        <v>0</v>
      </c>
      <c r="C261" s="34">
        <f t="shared" si="127"/>
        <v>0</v>
      </c>
      <c r="D261" s="34">
        <f t="shared" si="127"/>
        <v>0.5</v>
      </c>
      <c r="E261" s="34">
        <f t="shared" si="127"/>
        <v>0.25</v>
      </c>
      <c r="F261" s="34">
        <f t="shared" si="127"/>
        <v>0</v>
      </c>
      <c r="G261" s="34">
        <f t="shared" si="127"/>
        <v>0</v>
      </c>
      <c r="H261" s="34">
        <f t="shared" si="127"/>
        <v>0</v>
      </c>
      <c r="I261" s="34">
        <f t="shared" si="127"/>
        <v>0</v>
      </c>
      <c r="J261" s="33">
        <f t="shared" si="127"/>
        <v>0</v>
      </c>
      <c r="K261" s="34">
        <f t="shared" si="127"/>
        <v>0.25</v>
      </c>
      <c r="L261" s="33">
        <f t="shared" si="127"/>
        <v>0</v>
      </c>
      <c r="M261" s="36">
        <f t="shared" si="127"/>
        <v>0</v>
      </c>
      <c r="N261" s="46">
        <f>SUM(Tableau11[[#This Row],[Janvier]:[Décembre]])</f>
        <v>1</v>
      </c>
      <c r="O261" s="66">
        <f>ROUNDUP(Tableau11[[#This Row],[Total général]]/7,0)</f>
        <v>1</v>
      </c>
      <c r="P261" s="68">
        <f>Tableau11[[#This Row],[Total général]]/(30*7)</f>
        <v>4.7619047619047623E-3</v>
      </c>
    </row>
    <row r="262" spans="1:16" ht="17.25" thickTop="1" thickBot="1" x14ac:dyDescent="0.3">
      <c r="A262" s="45">
        <v>8986</v>
      </c>
      <c r="B262" s="58">
        <f>IFERROR(VLOOKUP(Tableau11[[#This Row],[Article]],'TCD journal 2018'!$B$5:$O$9000,2,FALSE),0)</f>
        <v>0</v>
      </c>
      <c r="C262" s="59">
        <f>IFERROR(VLOOKUP(Tableau11[[#This Row],[Article]],'TCD journal 2018'!$B$5:$O$900,3,FALSE),0)</f>
        <v>0</v>
      </c>
      <c r="D262" s="60">
        <f>IFERROR(VLOOKUP(Tableau11[[#This Row],[Article]],'TCD journal 2018'!$B$5:$O$9000,4,FALSE),0)</f>
        <v>0</v>
      </c>
      <c r="E262" s="60">
        <f>IFERROR(VLOOKUP(Tableau11[[#This Row],[Article]],'TCD journal 2018'!$B$5:$O$9000,5,FALSE),0)</f>
        <v>5</v>
      </c>
      <c r="F262" s="60">
        <f>IFERROR(VLOOKUP(Tableau11[[#This Row],[Article]],'TCD journal 2018'!$B$5:$O$9000,6,FALSE),0)</f>
        <v>0</v>
      </c>
      <c r="G262" s="60">
        <f>IFERROR(VLOOKUP(Tableau11[[#This Row],[Article]],'TCD journal 2018'!$B$5:$O$9000,7,FALSE),0)</f>
        <v>21</v>
      </c>
      <c r="H262" s="60">
        <f>IFERROR(VLOOKUP(Tableau11[[#This Row],[Article]],'TCD journal 2018'!$B$5:$O$9000,8,FALSE),0)</f>
        <v>0</v>
      </c>
      <c r="I262" s="60">
        <f>IFERROR(VLOOKUP(Tableau11[[#This Row],[Article]],'TCD journal 2018'!$B$5:$O$9000,9,FALSE),0)</f>
        <v>110</v>
      </c>
      <c r="J262" s="60">
        <f>IFERROR(VLOOKUP(Tableau11[[#This Row],[Article]],'TCD journal 2018'!$B$5:$O$9000,10,FALSE),0)</f>
        <v>10</v>
      </c>
      <c r="K262" s="61">
        <f>IFERROR(VLOOKUP(Tableau11[[#This Row],[Article]],'TCD journal 2018'!$B$5:$O$900,11,FALSE),0)</f>
        <v>4</v>
      </c>
      <c r="L262" s="60">
        <f>IFERROR(VLOOKUP(Tableau11[[#This Row],[Article]],'TCD journal 2018'!$B$5:$O$9000,12,FALSE),0)</f>
        <v>0</v>
      </c>
      <c r="M262" s="62">
        <f>IFERROR(VLOOKUP(Tableau11[[#This Row],[Article]],'TCD journal 2018'!$B$5:$O$9000,13,FALSE),0)</f>
        <v>0</v>
      </c>
      <c r="N262" s="154">
        <f>IFERROR(VLOOKUP(Tableau11[[#This Row],[Article]],'TCD journal 2018'!$B$5:$O$9000,14,FALSE),0)</f>
        <v>150</v>
      </c>
      <c r="O262" s="73">
        <f>Tableau11[[#This Row],[Total général]]/8</f>
        <v>18.75</v>
      </c>
      <c r="P262" s="74">
        <f>ROUNDUP(Tableau11[[#This Row],[Conso mensuel]]/30,0)</f>
        <v>1</v>
      </c>
    </row>
    <row r="263" spans="1:16" ht="16.5" thickTop="1" thickBot="1" x14ac:dyDescent="0.3">
      <c r="A263" s="31">
        <v>8986</v>
      </c>
      <c r="B263" s="34">
        <f t="shared" ref="B263:M263" si="128">B262/$N$262</f>
        <v>0</v>
      </c>
      <c r="C263" s="34">
        <f t="shared" si="128"/>
        <v>0</v>
      </c>
      <c r="D263" s="34">
        <f t="shared" si="128"/>
        <v>0</v>
      </c>
      <c r="E263" s="34">
        <f t="shared" si="128"/>
        <v>3.3333333333333333E-2</v>
      </c>
      <c r="F263" s="34">
        <f t="shared" si="128"/>
        <v>0</v>
      </c>
      <c r="G263" s="34">
        <f t="shared" si="128"/>
        <v>0.14000000000000001</v>
      </c>
      <c r="H263" s="34">
        <f t="shared" si="128"/>
        <v>0</v>
      </c>
      <c r="I263" s="34">
        <f t="shared" si="128"/>
        <v>0.73333333333333328</v>
      </c>
      <c r="J263" s="33">
        <f t="shared" si="128"/>
        <v>6.6666666666666666E-2</v>
      </c>
      <c r="K263" s="34">
        <f t="shared" si="128"/>
        <v>2.6666666666666668E-2</v>
      </c>
      <c r="L263" s="33">
        <f t="shared" si="128"/>
        <v>0</v>
      </c>
      <c r="M263" s="36">
        <f t="shared" si="128"/>
        <v>0</v>
      </c>
      <c r="N263" s="46">
        <f>SUM(Tableau11[[#This Row],[Janvier]:[Décembre]])</f>
        <v>0.99999999999999989</v>
      </c>
      <c r="O263" s="66">
        <f>ROUNDUP(Tableau11[[#This Row],[Total général]]/7,0)</f>
        <v>1</v>
      </c>
      <c r="P263" s="68">
        <f>Tableau11[[#This Row],[Total général]]/(30*7)</f>
        <v>4.7619047619047615E-3</v>
      </c>
    </row>
    <row r="264" spans="1:16" ht="17.25" thickTop="1" thickBot="1" x14ac:dyDescent="0.3">
      <c r="A264" s="45">
        <v>9702</v>
      </c>
      <c r="B264" s="58">
        <f>IFERROR(VLOOKUP(Tableau11[[#This Row],[Article]],'TCD journal 2018'!$B$5:$O$9000,2,FALSE),0)</f>
        <v>0</v>
      </c>
      <c r="C264" s="59">
        <f>IFERROR(VLOOKUP(Tableau11[[#This Row],[Article]],'TCD journal 2018'!$B$5:$O$900,3,FALSE),0)</f>
        <v>0</v>
      </c>
      <c r="D264" s="60">
        <f>IFERROR(VLOOKUP(Tableau11[[#This Row],[Article]],'TCD journal 2018'!$B$5:$O$9000,4,FALSE),0)</f>
        <v>10</v>
      </c>
      <c r="E264" s="60">
        <f>IFERROR(VLOOKUP(Tableau11[[#This Row],[Article]],'TCD journal 2018'!$B$5:$O$9000,5,FALSE),0)</f>
        <v>26</v>
      </c>
      <c r="F264" s="60">
        <f>IFERROR(VLOOKUP(Tableau11[[#This Row],[Article]],'TCD journal 2018'!$B$5:$O$9000,6,FALSE),0)</f>
        <v>30</v>
      </c>
      <c r="G264" s="60">
        <f>IFERROR(VLOOKUP(Tableau11[[#This Row],[Article]],'TCD journal 2018'!$B$5:$O$9000,7,FALSE),0)</f>
        <v>15</v>
      </c>
      <c r="H264" s="60">
        <f>IFERROR(VLOOKUP(Tableau11[[#This Row],[Article]],'TCD journal 2018'!$B$5:$O$9000,8,FALSE),0)</f>
        <v>43</v>
      </c>
      <c r="I264" s="60">
        <f>IFERROR(VLOOKUP(Tableau11[[#This Row],[Article]],'TCD journal 2018'!$B$5:$O$9000,9,FALSE),0)</f>
        <v>20</v>
      </c>
      <c r="J264" s="60">
        <f>IFERROR(VLOOKUP(Tableau11[[#This Row],[Article]],'TCD journal 2018'!$B$5:$O$9000,10,FALSE),0)</f>
        <v>0</v>
      </c>
      <c r="K264" s="61">
        <f>IFERROR(VLOOKUP(Tableau11[[#This Row],[Article]],'TCD journal 2018'!$B$5:$O$900,11,FALSE),0)</f>
        <v>10</v>
      </c>
      <c r="L264" s="60">
        <f>IFERROR(VLOOKUP(Tableau11[[#This Row],[Article]],'TCD journal 2018'!$B$5:$O$9000,12,FALSE),0)</f>
        <v>0</v>
      </c>
      <c r="M264" s="62">
        <f>IFERROR(VLOOKUP(Tableau11[[#This Row],[Article]],'TCD journal 2018'!$B$5:$O$9000,13,FALSE),0)</f>
        <v>0</v>
      </c>
      <c r="N264" s="154">
        <f>IFERROR(VLOOKUP(Tableau11[[#This Row],[Article]],'TCD journal 2018'!$B$5:$O$9000,14,FALSE),0)</f>
        <v>154</v>
      </c>
      <c r="O264" s="73">
        <f>Tableau11[[#This Row],[Total général]]/8</f>
        <v>19.25</v>
      </c>
      <c r="P264" s="74">
        <f>ROUNDUP(Tableau11[[#This Row],[Conso mensuel]]/30,0)</f>
        <v>1</v>
      </c>
    </row>
    <row r="265" spans="1:16" ht="16.5" thickTop="1" thickBot="1" x14ac:dyDescent="0.3">
      <c r="A265" s="31">
        <v>9702</v>
      </c>
      <c r="B265" s="34">
        <f t="shared" ref="B265:M265" si="129">B264/$N$264</f>
        <v>0</v>
      </c>
      <c r="C265" s="34">
        <f t="shared" si="129"/>
        <v>0</v>
      </c>
      <c r="D265" s="34">
        <f t="shared" si="129"/>
        <v>6.4935064935064929E-2</v>
      </c>
      <c r="E265" s="34">
        <f t="shared" si="129"/>
        <v>0.16883116883116883</v>
      </c>
      <c r="F265" s="34">
        <f t="shared" si="129"/>
        <v>0.19480519480519481</v>
      </c>
      <c r="G265" s="34">
        <f t="shared" si="129"/>
        <v>9.7402597402597407E-2</v>
      </c>
      <c r="H265" s="34">
        <f t="shared" si="129"/>
        <v>0.2792207792207792</v>
      </c>
      <c r="I265" s="34">
        <f t="shared" si="129"/>
        <v>0.12987012987012986</v>
      </c>
      <c r="J265" s="33">
        <f t="shared" si="129"/>
        <v>0</v>
      </c>
      <c r="K265" s="34">
        <f t="shared" si="129"/>
        <v>6.4935064935064929E-2</v>
      </c>
      <c r="L265" s="33">
        <f t="shared" si="129"/>
        <v>0</v>
      </c>
      <c r="M265" s="36">
        <f t="shared" si="129"/>
        <v>0</v>
      </c>
      <c r="N265" s="46">
        <f>SUM(Tableau11[[#This Row],[Janvier]:[Décembre]])</f>
        <v>1</v>
      </c>
      <c r="O265" s="66">
        <f>ROUNDUP(Tableau11[[#This Row],[Total général]]/7,0)</f>
        <v>1</v>
      </c>
      <c r="P265" s="68">
        <f>Tableau11[[#This Row],[Total général]]/(30*7)</f>
        <v>4.7619047619047623E-3</v>
      </c>
    </row>
    <row r="266" spans="1:16" ht="17.25" thickTop="1" thickBot="1" x14ac:dyDescent="0.3">
      <c r="A266" s="45">
        <v>5087</v>
      </c>
      <c r="B266" s="58">
        <f>IFERROR(VLOOKUP(Tableau11[[#This Row],[Article]],'TCD journal 2018'!$B$5:$O$9000,2,FALSE),0)</f>
        <v>0</v>
      </c>
      <c r="C266" s="59">
        <f>IFERROR(VLOOKUP(Tableau11[[#This Row],[Article]],'TCD journal 2018'!$B$5:$O$900,3,FALSE),0)</f>
        <v>0</v>
      </c>
      <c r="D266" s="60">
        <f>IFERROR(VLOOKUP(Tableau11[[#This Row],[Article]],'TCD journal 2018'!$B$5:$O$9000,4,FALSE),0)</f>
        <v>0</v>
      </c>
      <c r="E266" s="60">
        <f>IFERROR(VLOOKUP(Tableau11[[#This Row],[Article]],'TCD journal 2018'!$B$5:$O$9000,5,FALSE),0)</f>
        <v>0</v>
      </c>
      <c r="F266" s="60">
        <f>IFERROR(VLOOKUP(Tableau11[[#This Row],[Article]],'TCD journal 2018'!$B$5:$O$9000,6,FALSE),0)</f>
        <v>0</v>
      </c>
      <c r="G266" s="60">
        <f>IFERROR(VLOOKUP(Tableau11[[#This Row],[Article]],'TCD journal 2018'!$B$5:$O$9000,7,FALSE),0)</f>
        <v>0</v>
      </c>
      <c r="H266" s="60">
        <f>IFERROR(VLOOKUP(Tableau11[[#This Row],[Article]],'TCD journal 2018'!$B$5:$O$9000,8,FALSE),0)</f>
        <v>50</v>
      </c>
      <c r="I266" s="60">
        <f>IFERROR(VLOOKUP(Tableau11[[#This Row],[Article]],'TCD journal 2018'!$B$5:$O$9000,9,FALSE),0)</f>
        <v>41</v>
      </c>
      <c r="J266" s="60">
        <f>IFERROR(VLOOKUP(Tableau11[[#This Row],[Article]],'TCD journal 2018'!$B$5:$O$9000,10,FALSE),0)</f>
        <v>50</v>
      </c>
      <c r="K266" s="61">
        <f>IFERROR(VLOOKUP(Tableau11[[#This Row],[Article]],'TCD journal 2018'!$B$5:$O$900,11,FALSE),0)</f>
        <v>0</v>
      </c>
      <c r="L266" s="60">
        <f>IFERROR(VLOOKUP(Tableau11[[#This Row],[Article]],'TCD journal 2018'!$B$5:$O$9000,12,FALSE),0)</f>
        <v>0</v>
      </c>
      <c r="M266" s="62">
        <f>IFERROR(VLOOKUP(Tableau11[[#This Row],[Article]],'TCD journal 2018'!$B$5:$O$9000,13,FALSE),0)</f>
        <v>0</v>
      </c>
      <c r="N266" s="154">
        <f>IFERROR(VLOOKUP(Tableau11[[#This Row],[Article]],'TCD journal 2018'!$B$5:$O$9000,14,FALSE),0)</f>
        <v>141</v>
      </c>
      <c r="O266" s="73">
        <f>Tableau11[[#This Row],[Total général]]/8</f>
        <v>17.625</v>
      </c>
      <c r="P266" s="74">
        <f>ROUNDUP(Tableau11[[#This Row],[Conso mensuel]]/30,0)</f>
        <v>1</v>
      </c>
    </row>
    <row r="267" spans="1:16" ht="16.5" thickTop="1" thickBot="1" x14ac:dyDescent="0.3">
      <c r="A267" s="31">
        <v>5087</v>
      </c>
      <c r="B267" s="34">
        <f t="shared" ref="B267:M267" si="130">B266/$N$266</f>
        <v>0</v>
      </c>
      <c r="C267" s="34">
        <f t="shared" si="130"/>
        <v>0</v>
      </c>
      <c r="D267" s="34">
        <f t="shared" si="130"/>
        <v>0</v>
      </c>
      <c r="E267" s="34">
        <f t="shared" si="130"/>
        <v>0</v>
      </c>
      <c r="F267" s="34">
        <f t="shared" si="130"/>
        <v>0</v>
      </c>
      <c r="G267" s="34">
        <f t="shared" si="130"/>
        <v>0</v>
      </c>
      <c r="H267" s="34">
        <f t="shared" si="130"/>
        <v>0.3546099290780142</v>
      </c>
      <c r="I267" s="34">
        <f t="shared" si="130"/>
        <v>0.29078014184397161</v>
      </c>
      <c r="J267" s="33">
        <f t="shared" si="130"/>
        <v>0.3546099290780142</v>
      </c>
      <c r="K267" s="34">
        <f t="shared" si="130"/>
        <v>0</v>
      </c>
      <c r="L267" s="33">
        <f t="shared" si="130"/>
        <v>0</v>
      </c>
      <c r="M267" s="36">
        <f t="shared" si="130"/>
        <v>0</v>
      </c>
      <c r="N267" s="46">
        <f>SUM(Tableau11[[#This Row],[Janvier]:[Décembre]])</f>
        <v>1</v>
      </c>
      <c r="O267" s="66">
        <f>ROUNDUP(Tableau11[[#This Row],[Total général]]/7,0)</f>
        <v>1</v>
      </c>
      <c r="P267" s="68">
        <f>Tableau11[[#This Row],[Total général]]/(30*7)</f>
        <v>4.7619047619047623E-3</v>
      </c>
    </row>
    <row r="268" spans="1:16" ht="17.25" thickTop="1" thickBot="1" x14ac:dyDescent="0.3">
      <c r="A268" s="45">
        <v>8214</v>
      </c>
      <c r="B268" s="58">
        <f>IFERROR(VLOOKUP(Tableau11[[#This Row],[Article]],'TCD journal 2018'!$B$5:$O$9000,2,FALSE),0)</f>
        <v>0</v>
      </c>
      <c r="C268" s="59">
        <f>IFERROR(VLOOKUP(Tableau11[[#This Row],[Article]],'TCD journal 2018'!$B$5:$O$900,3,FALSE),0)</f>
        <v>0</v>
      </c>
      <c r="D268" s="60">
        <f>IFERROR(VLOOKUP(Tableau11[[#This Row],[Article]],'TCD journal 2018'!$B$5:$O$9000,4,FALSE),0)</f>
        <v>0</v>
      </c>
      <c r="E268" s="60">
        <f>IFERROR(VLOOKUP(Tableau11[[#This Row],[Article]],'TCD journal 2018'!$B$5:$O$9000,5,FALSE),0)</f>
        <v>46</v>
      </c>
      <c r="F268" s="60">
        <f>IFERROR(VLOOKUP(Tableau11[[#This Row],[Article]],'TCD journal 2018'!$B$5:$O$9000,6,FALSE),0)</f>
        <v>3</v>
      </c>
      <c r="G268" s="60">
        <f>IFERROR(VLOOKUP(Tableau11[[#This Row],[Article]],'TCD journal 2018'!$B$5:$O$9000,7,FALSE),0)</f>
        <v>22</v>
      </c>
      <c r="H268" s="60">
        <f>IFERROR(VLOOKUP(Tableau11[[#This Row],[Article]],'TCD journal 2018'!$B$5:$O$9000,8,FALSE),0)</f>
        <v>0</v>
      </c>
      <c r="I268" s="60">
        <f>IFERROR(VLOOKUP(Tableau11[[#This Row],[Article]],'TCD journal 2018'!$B$5:$O$9000,9,FALSE),0)</f>
        <v>25</v>
      </c>
      <c r="J268" s="60">
        <f>IFERROR(VLOOKUP(Tableau11[[#This Row],[Article]],'TCD journal 2018'!$B$5:$O$9000,10,FALSE),0)</f>
        <v>42</v>
      </c>
      <c r="K268" s="61">
        <f>IFERROR(VLOOKUP(Tableau11[[#This Row],[Article]],'TCD journal 2018'!$B$5:$O$900,11,FALSE),0)</f>
        <v>25</v>
      </c>
      <c r="L268" s="60">
        <f>IFERROR(VLOOKUP(Tableau11[[#This Row],[Article]],'TCD journal 2018'!$B$5:$O$9000,12,FALSE),0)</f>
        <v>0</v>
      </c>
      <c r="M268" s="62">
        <f>IFERROR(VLOOKUP(Tableau11[[#This Row],[Article]],'TCD journal 2018'!$B$5:$O$9000,13,FALSE),0)</f>
        <v>0</v>
      </c>
      <c r="N268" s="154">
        <f>IFERROR(VLOOKUP(Tableau11[[#This Row],[Article]],'TCD journal 2018'!$B$5:$O$9000,14,FALSE),0)</f>
        <v>163</v>
      </c>
      <c r="O268" s="73">
        <f>Tableau11[[#This Row],[Total général]]/8</f>
        <v>20.375</v>
      </c>
      <c r="P268" s="74">
        <f>ROUNDUP(Tableau11[[#This Row],[Conso mensuel]]/30,0)</f>
        <v>1</v>
      </c>
    </row>
    <row r="269" spans="1:16" ht="16.5" thickTop="1" thickBot="1" x14ac:dyDescent="0.3">
      <c r="A269" s="31">
        <v>8214</v>
      </c>
      <c r="B269" s="34">
        <f t="shared" ref="B269:M269" si="131">B268/$N$268</f>
        <v>0</v>
      </c>
      <c r="C269" s="34">
        <f t="shared" si="131"/>
        <v>0</v>
      </c>
      <c r="D269" s="34">
        <f t="shared" si="131"/>
        <v>0</v>
      </c>
      <c r="E269" s="34">
        <f t="shared" si="131"/>
        <v>0.2822085889570552</v>
      </c>
      <c r="F269" s="34">
        <f t="shared" si="131"/>
        <v>1.8404907975460124E-2</v>
      </c>
      <c r="G269" s="34">
        <f t="shared" si="131"/>
        <v>0.13496932515337423</v>
      </c>
      <c r="H269" s="34">
        <f t="shared" si="131"/>
        <v>0</v>
      </c>
      <c r="I269" s="34">
        <f t="shared" si="131"/>
        <v>0.15337423312883436</v>
      </c>
      <c r="J269" s="33">
        <f t="shared" si="131"/>
        <v>0.25766871165644173</v>
      </c>
      <c r="K269" s="34">
        <f t="shared" si="131"/>
        <v>0.15337423312883436</v>
      </c>
      <c r="L269" s="33">
        <f t="shared" si="131"/>
        <v>0</v>
      </c>
      <c r="M269" s="36">
        <f t="shared" si="131"/>
        <v>0</v>
      </c>
      <c r="N269" s="46">
        <f>SUM(Tableau11[[#This Row],[Janvier]:[Décembre]])</f>
        <v>1</v>
      </c>
      <c r="O269" s="66">
        <f>ROUNDUP(Tableau11[[#This Row],[Total général]]/7,0)</f>
        <v>1</v>
      </c>
      <c r="P269" s="68">
        <f>Tableau11[[#This Row],[Total général]]/(30*7)</f>
        <v>4.7619047619047623E-3</v>
      </c>
    </row>
    <row r="270" spans="1:16" ht="17.25" thickTop="1" thickBot="1" x14ac:dyDescent="0.3">
      <c r="A270" s="45">
        <v>4908</v>
      </c>
      <c r="B270" s="58">
        <f>IFERROR(VLOOKUP(Tableau11[[#This Row],[Article]],'TCD journal 2018'!$B$5:$O$9000,2,FALSE),0)</f>
        <v>0</v>
      </c>
      <c r="C270" s="59">
        <f>IFERROR(VLOOKUP(Tableau11[[#This Row],[Article]],'TCD journal 2018'!$B$5:$O$900,3,FALSE),0)</f>
        <v>0</v>
      </c>
      <c r="D270" s="60">
        <f>IFERROR(VLOOKUP(Tableau11[[#This Row],[Article]],'TCD journal 2018'!$B$5:$O$9000,4,FALSE),0)</f>
        <v>0</v>
      </c>
      <c r="E270" s="60">
        <f>IFERROR(VLOOKUP(Tableau11[[#This Row],[Article]],'TCD journal 2018'!$B$5:$O$9000,5,FALSE),0)</f>
        <v>21</v>
      </c>
      <c r="F270" s="60">
        <f>IFERROR(VLOOKUP(Tableau11[[#This Row],[Article]],'TCD journal 2018'!$B$5:$O$9000,6,FALSE),0)</f>
        <v>10</v>
      </c>
      <c r="G270" s="60">
        <f>IFERROR(VLOOKUP(Tableau11[[#This Row],[Article]],'TCD journal 2018'!$B$5:$O$9000,7,FALSE),0)</f>
        <v>12</v>
      </c>
      <c r="H270" s="60">
        <f>IFERROR(VLOOKUP(Tableau11[[#This Row],[Article]],'TCD journal 2018'!$B$5:$O$9000,8,FALSE),0)</f>
        <v>66</v>
      </c>
      <c r="I270" s="60">
        <f>IFERROR(VLOOKUP(Tableau11[[#This Row],[Article]],'TCD journal 2018'!$B$5:$O$9000,9,FALSE),0)</f>
        <v>26</v>
      </c>
      <c r="J270" s="60">
        <f>IFERROR(VLOOKUP(Tableau11[[#This Row],[Article]],'TCD journal 2018'!$B$5:$O$9000,10,FALSE),0)</f>
        <v>0</v>
      </c>
      <c r="K270" s="61">
        <f>IFERROR(VLOOKUP(Tableau11[[#This Row],[Article]],'TCD journal 2018'!$B$5:$O$900,11,FALSE),0)</f>
        <v>0</v>
      </c>
      <c r="L270" s="60">
        <f>IFERROR(VLOOKUP(Tableau11[[#This Row],[Article]],'TCD journal 2018'!$B$5:$O$9000,12,FALSE),0)</f>
        <v>0</v>
      </c>
      <c r="M270" s="62">
        <f>IFERROR(VLOOKUP(Tableau11[[#This Row],[Article]],'TCD journal 2018'!$B$5:$O$9000,13,FALSE),0)</f>
        <v>0</v>
      </c>
      <c r="N270" s="154">
        <f>IFERROR(VLOOKUP(Tableau11[[#This Row],[Article]],'TCD journal 2018'!$B$5:$O$9000,14,FALSE),0)</f>
        <v>135</v>
      </c>
      <c r="O270" s="73">
        <f>Tableau11[[#This Row],[Total général]]/8</f>
        <v>16.875</v>
      </c>
      <c r="P270" s="74">
        <f>ROUNDUP(Tableau11[[#This Row],[Conso mensuel]]/30,0)</f>
        <v>1</v>
      </c>
    </row>
    <row r="271" spans="1:16" ht="16.5" thickTop="1" thickBot="1" x14ac:dyDescent="0.3">
      <c r="A271" s="31">
        <v>4908</v>
      </c>
      <c r="B271" s="34">
        <f t="shared" ref="B271:M271" si="132">B270/$N$270</f>
        <v>0</v>
      </c>
      <c r="C271" s="34">
        <f t="shared" si="132"/>
        <v>0</v>
      </c>
      <c r="D271" s="34">
        <f t="shared" si="132"/>
        <v>0</v>
      </c>
      <c r="E271" s="34">
        <f t="shared" si="132"/>
        <v>0.15555555555555556</v>
      </c>
      <c r="F271" s="34">
        <f t="shared" si="132"/>
        <v>7.407407407407407E-2</v>
      </c>
      <c r="G271" s="34">
        <f t="shared" si="132"/>
        <v>8.8888888888888892E-2</v>
      </c>
      <c r="H271" s="34">
        <f t="shared" si="132"/>
        <v>0.48888888888888887</v>
      </c>
      <c r="I271" s="34">
        <f t="shared" si="132"/>
        <v>0.19259259259259259</v>
      </c>
      <c r="J271" s="33">
        <f t="shared" si="132"/>
        <v>0</v>
      </c>
      <c r="K271" s="34">
        <f t="shared" si="132"/>
        <v>0</v>
      </c>
      <c r="L271" s="33">
        <f t="shared" si="132"/>
        <v>0</v>
      </c>
      <c r="M271" s="36">
        <f t="shared" si="132"/>
        <v>0</v>
      </c>
      <c r="N271" s="46">
        <f>SUM(Tableau11[[#This Row],[Janvier]:[Décembre]])</f>
        <v>1</v>
      </c>
      <c r="O271" s="66">
        <f>ROUNDUP(Tableau11[[#This Row],[Total général]]/7,0)</f>
        <v>1</v>
      </c>
      <c r="P271" s="68">
        <f>Tableau11[[#This Row],[Total général]]/(30*7)</f>
        <v>4.7619047619047623E-3</v>
      </c>
    </row>
    <row r="272" spans="1:16" ht="17.25" thickTop="1" thickBot="1" x14ac:dyDescent="0.3">
      <c r="A272" s="45">
        <v>7997</v>
      </c>
      <c r="B272" s="58">
        <f>IFERROR(VLOOKUP(Tableau11[[#This Row],[Article]],'TCD journal 2018'!$B$5:$O$9000,2,FALSE),0)</f>
        <v>0</v>
      </c>
      <c r="C272" s="59">
        <f>IFERROR(VLOOKUP(Tableau11[[#This Row],[Article]],'TCD journal 2018'!$B$5:$O$900,3,FALSE),0)</f>
        <v>0</v>
      </c>
      <c r="D272" s="60">
        <f>IFERROR(VLOOKUP(Tableau11[[#This Row],[Article]],'TCD journal 2018'!$B$5:$O$9000,4,FALSE),0)</f>
        <v>0</v>
      </c>
      <c r="E272" s="60">
        <f>IFERROR(VLOOKUP(Tableau11[[#This Row],[Article]],'TCD journal 2018'!$B$5:$O$9000,5,FALSE),0)</f>
        <v>60</v>
      </c>
      <c r="F272" s="60">
        <f>IFERROR(VLOOKUP(Tableau11[[#This Row],[Article]],'TCD journal 2018'!$B$5:$O$9000,6,FALSE),0)</f>
        <v>21</v>
      </c>
      <c r="G272" s="60">
        <f>IFERROR(VLOOKUP(Tableau11[[#This Row],[Article]],'TCD journal 2018'!$B$5:$O$9000,7,FALSE),0)</f>
        <v>16</v>
      </c>
      <c r="H272" s="60">
        <f>IFERROR(VLOOKUP(Tableau11[[#This Row],[Article]],'TCD journal 2018'!$B$5:$O$9000,8,FALSE),0)</f>
        <v>13</v>
      </c>
      <c r="I272" s="60">
        <f>IFERROR(VLOOKUP(Tableau11[[#This Row],[Article]],'TCD journal 2018'!$B$5:$O$9000,9,FALSE),0)</f>
        <v>12</v>
      </c>
      <c r="J272" s="60">
        <f>IFERROR(VLOOKUP(Tableau11[[#This Row],[Article]],'TCD journal 2018'!$B$5:$O$9000,10,FALSE),0)</f>
        <v>10</v>
      </c>
      <c r="K272" s="61">
        <f>IFERROR(VLOOKUP(Tableau11[[#This Row],[Article]],'TCD journal 2018'!$B$5:$O$900,11,FALSE),0)</f>
        <v>0</v>
      </c>
      <c r="L272" s="60">
        <f>IFERROR(VLOOKUP(Tableau11[[#This Row],[Article]],'TCD journal 2018'!$B$5:$O$9000,12,FALSE),0)</f>
        <v>0</v>
      </c>
      <c r="M272" s="62">
        <f>IFERROR(VLOOKUP(Tableau11[[#This Row],[Article]],'TCD journal 2018'!$B$5:$O$9000,13,FALSE),0)</f>
        <v>0</v>
      </c>
      <c r="N272" s="154">
        <f>IFERROR(VLOOKUP(Tableau11[[#This Row],[Article]],'TCD journal 2018'!$B$5:$O$9000,14,FALSE),0)</f>
        <v>132</v>
      </c>
      <c r="O272" s="73">
        <f>Tableau11[[#This Row],[Total général]]/8</f>
        <v>16.5</v>
      </c>
      <c r="P272" s="74">
        <f>ROUNDUP(Tableau11[[#This Row],[Conso mensuel]]/30,0)</f>
        <v>1</v>
      </c>
    </row>
    <row r="273" spans="1:16" ht="16.5" thickTop="1" thickBot="1" x14ac:dyDescent="0.3">
      <c r="A273" s="31">
        <v>7997</v>
      </c>
      <c r="B273" s="34">
        <f t="shared" ref="B273:M273" si="133">B272/$N$272</f>
        <v>0</v>
      </c>
      <c r="C273" s="34">
        <f t="shared" si="133"/>
        <v>0</v>
      </c>
      <c r="D273" s="34">
        <f t="shared" si="133"/>
        <v>0</v>
      </c>
      <c r="E273" s="34">
        <f t="shared" si="133"/>
        <v>0.45454545454545453</v>
      </c>
      <c r="F273" s="34">
        <f t="shared" si="133"/>
        <v>0.15909090909090909</v>
      </c>
      <c r="G273" s="34">
        <f t="shared" si="133"/>
        <v>0.12121212121212122</v>
      </c>
      <c r="H273" s="34">
        <f t="shared" si="133"/>
        <v>9.8484848484848481E-2</v>
      </c>
      <c r="I273" s="34">
        <f t="shared" si="133"/>
        <v>9.0909090909090912E-2</v>
      </c>
      <c r="J273" s="33">
        <f t="shared" si="133"/>
        <v>7.575757575757576E-2</v>
      </c>
      <c r="K273" s="34">
        <f t="shared" si="133"/>
        <v>0</v>
      </c>
      <c r="L273" s="33">
        <f t="shared" si="133"/>
        <v>0</v>
      </c>
      <c r="M273" s="36">
        <f t="shared" si="133"/>
        <v>0</v>
      </c>
      <c r="N273" s="46">
        <f>SUM(Tableau11[[#This Row],[Janvier]:[Décembre]])</f>
        <v>1</v>
      </c>
      <c r="O273" s="66">
        <f>ROUNDUP(Tableau11[[#This Row],[Total général]]/7,0)</f>
        <v>1</v>
      </c>
      <c r="P273" s="68">
        <f>Tableau11[[#This Row],[Total général]]/(30*7)</f>
        <v>4.7619047619047623E-3</v>
      </c>
    </row>
    <row r="274" spans="1:16" ht="17.25" thickTop="1" thickBot="1" x14ac:dyDescent="0.3">
      <c r="A274" s="45">
        <v>727</v>
      </c>
      <c r="B274" s="58">
        <f>IFERROR(VLOOKUP(Tableau11[[#This Row],[Article]],'TCD journal 2018'!$B$5:$O$9000,2,FALSE),0)</f>
        <v>0</v>
      </c>
      <c r="C274" s="59">
        <f>IFERROR(VLOOKUP(Tableau11[[#This Row],[Article]],'TCD journal 2018'!$B$5:$O$900,3,FALSE),0)</f>
        <v>0</v>
      </c>
      <c r="D274" s="60">
        <f>IFERROR(VLOOKUP(Tableau11[[#This Row],[Article]],'TCD journal 2018'!$B$5:$O$9000,4,FALSE),0)</f>
        <v>20</v>
      </c>
      <c r="E274" s="60">
        <f>IFERROR(VLOOKUP(Tableau11[[#This Row],[Article]],'TCD journal 2018'!$B$5:$O$9000,5,FALSE),0)</f>
        <v>24</v>
      </c>
      <c r="F274" s="60">
        <f>IFERROR(VLOOKUP(Tableau11[[#This Row],[Article]],'TCD journal 2018'!$B$5:$O$9000,6,FALSE),0)</f>
        <v>72</v>
      </c>
      <c r="G274" s="60">
        <f>IFERROR(VLOOKUP(Tableau11[[#This Row],[Article]],'TCD journal 2018'!$B$5:$O$9000,7,FALSE),0)</f>
        <v>6</v>
      </c>
      <c r="H274" s="60">
        <f>IFERROR(VLOOKUP(Tableau11[[#This Row],[Article]],'TCD journal 2018'!$B$5:$O$9000,8,FALSE),0)</f>
        <v>2</v>
      </c>
      <c r="I274" s="60">
        <f>IFERROR(VLOOKUP(Tableau11[[#This Row],[Article]],'TCD journal 2018'!$B$5:$O$9000,9,FALSE),0)</f>
        <v>2</v>
      </c>
      <c r="J274" s="60">
        <f>IFERROR(VLOOKUP(Tableau11[[#This Row],[Article]],'TCD journal 2018'!$B$5:$O$9000,10,FALSE),0)</f>
        <v>2</v>
      </c>
      <c r="K274" s="61">
        <f>IFERROR(VLOOKUP(Tableau11[[#This Row],[Article]],'TCD journal 2018'!$B$5:$O$900,11,FALSE),0)</f>
        <v>1</v>
      </c>
      <c r="L274" s="60">
        <f>IFERROR(VLOOKUP(Tableau11[[#This Row],[Article]],'TCD journal 2018'!$B$5:$O$9000,12,FALSE),0)</f>
        <v>0</v>
      </c>
      <c r="M274" s="62">
        <f>IFERROR(VLOOKUP(Tableau11[[#This Row],[Article]],'TCD journal 2018'!$B$5:$O$9000,13,FALSE),0)</f>
        <v>0</v>
      </c>
      <c r="N274" s="154">
        <f>IFERROR(VLOOKUP(Tableau11[[#This Row],[Article]],'TCD journal 2018'!$B$5:$O$9000,14,FALSE),0)</f>
        <v>129</v>
      </c>
      <c r="O274" s="73">
        <f>Tableau11[[#This Row],[Total général]]/8</f>
        <v>16.125</v>
      </c>
      <c r="P274" s="74">
        <f>ROUNDUP(Tableau11[[#This Row],[Conso mensuel]]/30,0)</f>
        <v>1</v>
      </c>
    </row>
    <row r="275" spans="1:16" ht="16.5" thickTop="1" thickBot="1" x14ac:dyDescent="0.3">
      <c r="A275" s="31">
        <v>727</v>
      </c>
      <c r="B275" s="34">
        <f t="shared" ref="B275:M275" si="134">B274/$N$274</f>
        <v>0</v>
      </c>
      <c r="C275" s="34">
        <f t="shared" si="134"/>
        <v>0</v>
      </c>
      <c r="D275" s="34">
        <f t="shared" si="134"/>
        <v>0.15503875968992248</v>
      </c>
      <c r="E275" s="34">
        <f t="shared" si="134"/>
        <v>0.18604651162790697</v>
      </c>
      <c r="F275" s="34">
        <f t="shared" si="134"/>
        <v>0.55813953488372092</v>
      </c>
      <c r="G275" s="34">
        <f t="shared" si="134"/>
        <v>4.6511627906976744E-2</v>
      </c>
      <c r="H275" s="34">
        <f t="shared" si="134"/>
        <v>1.5503875968992248E-2</v>
      </c>
      <c r="I275" s="34">
        <f t="shared" si="134"/>
        <v>1.5503875968992248E-2</v>
      </c>
      <c r="J275" s="33">
        <f t="shared" si="134"/>
        <v>1.5503875968992248E-2</v>
      </c>
      <c r="K275" s="34">
        <f t="shared" si="134"/>
        <v>7.7519379844961239E-3</v>
      </c>
      <c r="L275" s="33">
        <f t="shared" si="134"/>
        <v>0</v>
      </c>
      <c r="M275" s="36">
        <f t="shared" si="134"/>
        <v>0</v>
      </c>
      <c r="N275" s="46">
        <f>SUM(Tableau11[[#This Row],[Janvier]:[Décembre]])</f>
        <v>1</v>
      </c>
      <c r="O275" s="66">
        <f>ROUNDUP(Tableau11[[#This Row],[Total général]]/7,0)</f>
        <v>1</v>
      </c>
      <c r="P275" s="68">
        <f>Tableau11[[#This Row],[Total général]]/(30*7)</f>
        <v>4.7619047619047623E-3</v>
      </c>
    </row>
    <row r="276" spans="1:16" ht="17.25" thickTop="1" thickBot="1" x14ac:dyDescent="0.3">
      <c r="A276" s="45">
        <v>658</v>
      </c>
      <c r="B276" s="58">
        <f>IFERROR(VLOOKUP(Tableau11[[#This Row],[Article]],'TCD journal 2018'!$B$5:$O$9000,2,FALSE),0)</f>
        <v>0</v>
      </c>
      <c r="C276" s="59">
        <f>IFERROR(VLOOKUP(Tableau11[[#This Row],[Article]],'TCD journal 2018'!$B$5:$O$900,3,FALSE),0)</f>
        <v>0</v>
      </c>
      <c r="D276" s="60">
        <f>IFERROR(VLOOKUP(Tableau11[[#This Row],[Article]],'TCD journal 2018'!$B$5:$O$9000,4,FALSE),0)</f>
        <v>16</v>
      </c>
      <c r="E276" s="60">
        <f>IFERROR(VLOOKUP(Tableau11[[#This Row],[Article]],'TCD journal 2018'!$B$5:$O$9000,5,FALSE),0)</f>
        <v>19</v>
      </c>
      <c r="F276" s="60">
        <f>IFERROR(VLOOKUP(Tableau11[[#This Row],[Article]],'TCD journal 2018'!$B$5:$O$9000,6,FALSE),0)</f>
        <v>34</v>
      </c>
      <c r="G276" s="60">
        <f>IFERROR(VLOOKUP(Tableau11[[#This Row],[Article]],'TCD journal 2018'!$B$5:$O$9000,7,FALSE),0)</f>
        <v>14</v>
      </c>
      <c r="H276" s="60">
        <f>IFERROR(VLOOKUP(Tableau11[[#This Row],[Article]],'TCD journal 2018'!$B$5:$O$9000,8,FALSE),0)</f>
        <v>16</v>
      </c>
      <c r="I276" s="60">
        <f>IFERROR(VLOOKUP(Tableau11[[#This Row],[Article]],'TCD journal 2018'!$B$5:$O$9000,9,FALSE),0)</f>
        <v>28</v>
      </c>
      <c r="J276" s="60">
        <f>IFERROR(VLOOKUP(Tableau11[[#This Row],[Article]],'TCD journal 2018'!$B$5:$O$9000,10,FALSE),0)</f>
        <v>0</v>
      </c>
      <c r="K276" s="61">
        <f>IFERROR(VLOOKUP(Tableau11[[#This Row],[Article]],'TCD journal 2018'!$B$5:$O$900,11,FALSE),0)</f>
        <v>0</v>
      </c>
      <c r="L276" s="60">
        <f>IFERROR(VLOOKUP(Tableau11[[#This Row],[Article]],'TCD journal 2018'!$B$5:$O$9000,12,FALSE),0)</f>
        <v>0</v>
      </c>
      <c r="M276" s="62">
        <f>IFERROR(VLOOKUP(Tableau11[[#This Row],[Article]],'TCD journal 2018'!$B$5:$O$9000,13,FALSE),0)</f>
        <v>0</v>
      </c>
      <c r="N276" s="154">
        <f>IFERROR(VLOOKUP(Tableau11[[#This Row],[Article]],'TCD journal 2018'!$B$5:$O$9000,14,FALSE),0)</f>
        <v>127</v>
      </c>
      <c r="O276" s="73">
        <f>Tableau11[[#This Row],[Total général]]/8</f>
        <v>15.875</v>
      </c>
      <c r="P276" s="74">
        <f>ROUNDUP(Tableau11[[#This Row],[Conso mensuel]]/30,0)</f>
        <v>1</v>
      </c>
    </row>
    <row r="277" spans="1:16" ht="16.5" thickTop="1" thickBot="1" x14ac:dyDescent="0.3">
      <c r="A277" s="30">
        <v>658</v>
      </c>
      <c r="B277" s="33">
        <f t="shared" ref="B277:M277" si="135">B276/$N$276</f>
        <v>0</v>
      </c>
      <c r="C277" s="33">
        <f t="shared" si="135"/>
        <v>0</v>
      </c>
      <c r="D277" s="33">
        <f t="shared" si="135"/>
        <v>0.12598425196850394</v>
      </c>
      <c r="E277" s="33">
        <f t="shared" si="135"/>
        <v>0.14960629921259844</v>
      </c>
      <c r="F277" s="33">
        <f t="shared" si="135"/>
        <v>0.26771653543307089</v>
      </c>
      <c r="G277" s="33">
        <f t="shared" si="135"/>
        <v>0.11023622047244094</v>
      </c>
      <c r="H277" s="33">
        <f t="shared" si="135"/>
        <v>0.12598425196850394</v>
      </c>
      <c r="I277" s="33">
        <f t="shared" si="135"/>
        <v>0.22047244094488189</v>
      </c>
      <c r="J277" s="33">
        <f t="shared" si="135"/>
        <v>0</v>
      </c>
      <c r="K277" s="33">
        <f t="shared" si="135"/>
        <v>0</v>
      </c>
      <c r="L277" s="33">
        <f t="shared" si="135"/>
        <v>0</v>
      </c>
      <c r="M277" s="35">
        <f t="shared" si="135"/>
        <v>0</v>
      </c>
      <c r="N277" s="46">
        <f>SUM(Tableau11[[#This Row],[Janvier]:[Décembre]])</f>
        <v>1</v>
      </c>
      <c r="O277" s="66">
        <f>ROUNDUP(Tableau11[[#This Row],[Total général]]/7,0)</f>
        <v>1</v>
      </c>
      <c r="P277" s="68">
        <f>Tableau11[[#This Row],[Total général]]/(30*7)</f>
        <v>4.7619047619047623E-3</v>
      </c>
    </row>
    <row r="278" spans="1:16" ht="17.25" thickTop="1" thickBot="1" x14ac:dyDescent="0.3">
      <c r="A278" s="45">
        <v>4520</v>
      </c>
      <c r="B278" s="58">
        <f>IFERROR(VLOOKUP(Tableau11[[#This Row],[Article]],'TCD journal 2018'!$B$5:$O$9000,2,FALSE),0)</f>
        <v>0</v>
      </c>
      <c r="C278" s="59">
        <f>IFERROR(VLOOKUP(Tableau11[[#This Row],[Article]],'TCD journal 2018'!$B$5:$O$900,3,FALSE),0)</f>
        <v>0</v>
      </c>
      <c r="D278" s="60">
        <f>IFERROR(VLOOKUP(Tableau11[[#This Row],[Article]],'TCD journal 2018'!$B$5:$O$9000,4,FALSE),0)</f>
        <v>0</v>
      </c>
      <c r="E278" s="60">
        <f>IFERROR(VLOOKUP(Tableau11[[#This Row],[Article]],'TCD journal 2018'!$B$5:$O$9000,5,FALSE),0)</f>
        <v>44</v>
      </c>
      <c r="F278" s="60">
        <f>IFERROR(VLOOKUP(Tableau11[[#This Row],[Article]],'TCD journal 2018'!$B$5:$O$9000,6,FALSE),0)</f>
        <v>31</v>
      </c>
      <c r="G278" s="60">
        <f>IFERROR(VLOOKUP(Tableau11[[#This Row],[Article]],'TCD journal 2018'!$B$5:$O$9000,7,FALSE),0)</f>
        <v>14</v>
      </c>
      <c r="H278" s="60">
        <f>IFERROR(VLOOKUP(Tableau11[[#This Row],[Article]],'TCD journal 2018'!$B$5:$O$9000,8,FALSE),0)</f>
        <v>21</v>
      </c>
      <c r="I278" s="60">
        <f>IFERROR(VLOOKUP(Tableau11[[#This Row],[Article]],'TCD journal 2018'!$B$5:$O$9000,9,FALSE),0)</f>
        <v>8</v>
      </c>
      <c r="J278" s="60">
        <f>IFERROR(VLOOKUP(Tableau11[[#This Row],[Article]],'TCD journal 2018'!$B$5:$O$9000,10,FALSE),0)</f>
        <v>5</v>
      </c>
      <c r="K278" s="61">
        <f>IFERROR(VLOOKUP(Tableau11[[#This Row],[Article]],'TCD journal 2018'!$B$5:$O$900,11,FALSE),0)</f>
        <v>12</v>
      </c>
      <c r="L278" s="60">
        <f>IFERROR(VLOOKUP(Tableau11[[#This Row],[Article]],'TCD journal 2018'!$B$5:$O$9000,12,FALSE),0)</f>
        <v>0</v>
      </c>
      <c r="M278" s="62">
        <f>IFERROR(VLOOKUP(Tableau11[[#This Row],[Article]],'TCD journal 2018'!$B$5:$O$9000,13,FALSE),0)</f>
        <v>0</v>
      </c>
      <c r="N278" s="154">
        <f>IFERROR(VLOOKUP(Tableau11[[#This Row],[Article]],'TCD journal 2018'!$B$5:$O$9000,14,FALSE),0)</f>
        <v>135</v>
      </c>
      <c r="O278" s="73">
        <f>Tableau11[[#This Row],[Total général]]/8</f>
        <v>16.875</v>
      </c>
      <c r="P278" s="74">
        <f>ROUNDUP(Tableau11[[#This Row],[Conso mensuel]]/30,0)</f>
        <v>1</v>
      </c>
    </row>
    <row r="279" spans="1:16" ht="16.5" thickTop="1" thickBot="1" x14ac:dyDescent="0.3">
      <c r="A279" s="31">
        <v>4520</v>
      </c>
      <c r="B279" s="34">
        <f t="shared" ref="B279:M279" si="136">B278/$N$278</f>
        <v>0</v>
      </c>
      <c r="C279" s="34">
        <f t="shared" si="136"/>
        <v>0</v>
      </c>
      <c r="D279" s="34">
        <f t="shared" si="136"/>
        <v>0</v>
      </c>
      <c r="E279" s="34">
        <f t="shared" si="136"/>
        <v>0.32592592592592595</v>
      </c>
      <c r="F279" s="34">
        <f t="shared" si="136"/>
        <v>0.22962962962962963</v>
      </c>
      <c r="G279" s="34">
        <f t="shared" si="136"/>
        <v>0.1037037037037037</v>
      </c>
      <c r="H279" s="34">
        <f t="shared" si="136"/>
        <v>0.15555555555555556</v>
      </c>
      <c r="I279" s="34">
        <f t="shared" si="136"/>
        <v>5.9259259259259262E-2</v>
      </c>
      <c r="J279" s="33">
        <f t="shared" si="136"/>
        <v>3.7037037037037035E-2</v>
      </c>
      <c r="K279" s="34">
        <f t="shared" si="136"/>
        <v>8.8888888888888892E-2</v>
      </c>
      <c r="L279" s="33">
        <f t="shared" si="136"/>
        <v>0</v>
      </c>
      <c r="M279" s="36">
        <f t="shared" si="136"/>
        <v>0</v>
      </c>
      <c r="N279" s="46">
        <f>SUM(Tableau11[[#This Row],[Janvier]:[Décembre]])</f>
        <v>1</v>
      </c>
      <c r="O279" s="66">
        <f>ROUNDUP(Tableau11[[#This Row],[Total général]]/7,0)</f>
        <v>1</v>
      </c>
      <c r="P279" s="68">
        <f>Tableau11[[#This Row],[Total général]]/(30*7)</f>
        <v>4.7619047619047623E-3</v>
      </c>
    </row>
    <row r="280" spans="1:16" ht="17.25" thickTop="1" thickBot="1" x14ac:dyDescent="0.3">
      <c r="A280" s="45">
        <v>611</v>
      </c>
      <c r="B280" s="58">
        <f>IFERROR(VLOOKUP(Tableau11[[#This Row],[Article]],'TCD journal 2018'!$B$5:$O$9000,2,FALSE),0)</f>
        <v>0</v>
      </c>
      <c r="C280" s="59">
        <f>IFERROR(VLOOKUP(Tableau11[[#This Row],[Article]],'TCD journal 2018'!$B$5:$O$900,3,FALSE),0)</f>
        <v>0</v>
      </c>
      <c r="D280" s="60">
        <f>IFERROR(VLOOKUP(Tableau11[[#This Row],[Article]],'TCD journal 2018'!$B$5:$O$9000,4,FALSE),0)</f>
        <v>10</v>
      </c>
      <c r="E280" s="60">
        <f>IFERROR(VLOOKUP(Tableau11[[#This Row],[Article]],'TCD journal 2018'!$B$5:$O$9000,5,FALSE),0)</f>
        <v>18</v>
      </c>
      <c r="F280" s="60">
        <f>IFERROR(VLOOKUP(Tableau11[[#This Row],[Article]],'TCD journal 2018'!$B$5:$O$9000,6,FALSE),0)</f>
        <v>15</v>
      </c>
      <c r="G280" s="60">
        <f>IFERROR(VLOOKUP(Tableau11[[#This Row],[Article]],'TCD journal 2018'!$B$5:$O$9000,7,FALSE),0)</f>
        <v>25</v>
      </c>
      <c r="H280" s="60">
        <f>IFERROR(VLOOKUP(Tableau11[[#This Row],[Article]],'TCD journal 2018'!$B$5:$O$9000,8,FALSE),0)</f>
        <v>26</v>
      </c>
      <c r="I280" s="60">
        <f>IFERROR(VLOOKUP(Tableau11[[#This Row],[Article]],'TCD journal 2018'!$B$5:$O$9000,9,FALSE),0)</f>
        <v>13</v>
      </c>
      <c r="J280" s="60">
        <f>IFERROR(VLOOKUP(Tableau11[[#This Row],[Article]],'TCD journal 2018'!$B$5:$O$9000,10,FALSE),0)</f>
        <v>13</v>
      </c>
      <c r="K280" s="61">
        <f>IFERROR(VLOOKUP(Tableau11[[#This Row],[Article]],'TCD journal 2018'!$B$5:$O$900,11,FALSE),0)</f>
        <v>8</v>
      </c>
      <c r="L280" s="60">
        <f>IFERROR(VLOOKUP(Tableau11[[#This Row],[Article]],'TCD journal 2018'!$B$5:$O$9000,12,FALSE),0)</f>
        <v>0</v>
      </c>
      <c r="M280" s="62">
        <f>IFERROR(VLOOKUP(Tableau11[[#This Row],[Article]],'TCD journal 2018'!$B$5:$O$9000,13,FALSE),0)</f>
        <v>0</v>
      </c>
      <c r="N280" s="154">
        <f>IFERROR(VLOOKUP(Tableau11[[#This Row],[Article]],'TCD journal 2018'!$B$5:$O$9000,14,FALSE),0)</f>
        <v>128</v>
      </c>
      <c r="O280" s="73">
        <f>Tableau11[[#This Row],[Total général]]/8</f>
        <v>16</v>
      </c>
      <c r="P280" s="74">
        <f>ROUNDUP(Tableau11[[#This Row],[Conso mensuel]]/30,0)</f>
        <v>1</v>
      </c>
    </row>
    <row r="281" spans="1:16" ht="16.5" thickTop="1" thickBot="1" x14ac:dyDescent="0.3">
      <c r="A281" s="31">
        <v>611</v>
      </c>
      <c r="B281" s="34">
        <f t="shared" ref="B281:M281" si="137">B280/$N$280</f>
        <v>0</v>
      </c>
      <c r="C281" s="34">
        <f t="shared" si="137"/>
        <v>0</v>
      </c>
      <c r="D281" s="34">
        <f t="shared" si="137"/>
        <v>7.8125E-2</v>
      </c>
      <c r="E281" s="34">
        <f t="shared" si="137"/>
        <v>0.140625</v>
      </c>
      <c r="F281" s="34">
        <f t="shared" si="137"/>
        <v>0.1171875</v>
      </c>
      <c r="G281" s="34">
        <f t="shared" si="137"/>
        <v>0.1953125</v>
      </c>
      <c r="H281" s="34">
        <f t="shared" si="137"/>
        <v>0.203125</v>
      </c>
      <c r="I281" s="34">
        <f t="shared" si="137"/>
        <v>0.1015625</v>
      </c>
      <c r="J281" s="33">
        <f t="shared" si="137"/>
        <v>0.1015625</v>
      </c>
      <c r="K281" s="34">
        <f t="shared" si="137"/>
        <v>6.25E-2</v>
      </c>
      <c r="L281" s="33">
        <f t="shared" si="137"/>
        <v>0</v>
      </c>
      <c r="M281" s="36">
        <f t="shared" si="137"/>
        <v>0</v>
      </c>
      <c r="N281" s="46">
        <f>SUM(Tableau11[[#This Row],[Janvier]:[Décembre]])</f>
        <v>1</v>
      </c>
      <c r="O281" s="66">
        <f>ROUNDUP(Tableau11[[#This Row],[Total général]]/7,0)</f>
        <v>1</v>
      </c>
      <c r="P281" s="68">
        <f>Tableau11[[#This Row],[Total général]]/(30*7)</f>
        <v>4.7619047619047623E-3</v>
      </c>
    </row>
    <row r="282" spans="1:16" ht="17.25" thickTop="1" thickBot="1" x14ac:dyDescent="0.3">
      <c r="A282" s="45">
        <v>610</v>
      </c>
      <c r="B282" s="58">
        <f>IFERROR(VLOOKUP(Tableau11[[#This Row],[Article]],'TCD journal 2018'!$B$5:$O$9000,2,FALSE),0)</f>
        <v>0</v>
      </c>
      <c r="C282" s="59">
        <f>IFERROR(VLOOKUP(Tableau11[[#This Row],[Article]],'TCD journal 2018'!$B$5:$O$900,3,FALSE),0)</f>
        <v>0</v>
      </c>
      <c r="D282" s="60">
        <f>IFERROR(VLOOKUP(Tableau11[[#This Row],[Article]],'TCD journal 2018'!$B$5:$O$9000,4,FALSE),0)</f>
        <v>5</v>
      </c>
      <c r="E282" s="60">
        <f>IFERROR(VLOOKUP(Tableau11[[#This Row],[Article]],'TCD journal 2018'!$B$5:$O$9000,5,FALSE),0)</f>
        <v>18</v>
      </c>
      <c r="F282" s="60">
        <f>IFERROR(VLOOKUP(Tableau11[[#This Row],[Article]],'TCD journal 2018'!$B$5:$O$9000,6,FALSE),0)</f>
        <v>17</v>
      </c>
      <c r="G282" s="60">
        <f>IFERROR(VLOOKUP(Tableau11[[#This Row],[Article]],'TCD journal 2018'!$B$5:$O$9000,7,FALSE),0)</f>
        <v>22</v>
      </c>
      <c r="H282" s="60">
        <f>IFERROR(VLOOKUP(Tableau11[[#This Row],[Article]],'TCD journal 2018'!$B$5:$O$9000,8,FALSE),0)</f>
        <v>28</v>
      </c>
      <c r="I282" s="60">
        <f>IFERROR(VLOOKUP(Tableau11[[#This Row],[Article]],'TCD journal 2018'!$B$5:$O$9000,9,FALSE),0)</f>
        <v>13</v>
      </c>
      <c r="J282" s="60">
        <f>IFERROR(VLOOKUP(Tableau11[[#This Row],[Article]],'TCD journal 2018'!$B$5:$O$9000,10,FALSE),0)</f>
        <v>14</v>
      </c>
      <c r="K282" s="61">
        <f>IFERROR(VLOOKUP(Tableau11[[#This Row],[Article]],'TCD journal 2018'!$B$5:$O$900,11,FALSE),0)</f>
        <v>13</v>
      </c>
      <c r="L282" s="60">
        <f>IFERROR(VLOOKUP(Tableau11[[#This Row],[Article]],'TCD journal 2018'!$B$5:$O$9000,12,FALSE),0)</f>
        <v>0</v>
      </c>
      <c r="M282" s="62">
        <f>IFERROR(VLOOKUP(Tableau11[[#This Row],[Article]],'TCD journal 2018'!$B$5:$O$9000,13,FALSE),0)</f>
        <v>0</v>
      </c>
      <c r="N282" s="154">
        <f>IFERROR(VLOOKUP(Tableau11[[#This Row],[Article]],'TCD journal 2018'!$B$5:$O$9000,14,FALSE),0)</f>
        <v>130</v>
      </c>
      <c r="O282" s="73">
        <f>Tableau11[[#This Row],[Total général]]/8</f>
        <v>16.25</v>
      </c>
      <c r="P282" s="74">
        <f>ROUNDUP(Tableau11[[#This Row],[Conso mensuel]]/30,0)</f>
        <v>1</v>
      </c>
    </row>
    <row r="283" spans="1:16" ht="16.5" thickTop="1" thickBot="1" x14ac:dyDescent="0.3">
      <c r="A283" s="31">
        <v>610</v>
      </c>
      <c r="B283" s="34">
        <f t="shared" ref="B283:M283" si="138">B282/$N$282</f>
        <v>0</v>
      </c>
      <c r="C283" s="34">
        <f t="shared" si="138"/>
        <v>0</v>
      </c>
      <c r="D283" s="34">
        <f t="shared" si="138"/>
        <v>3.8461538461538464E-2</v>
      </c>
      <c r="E283" s="34">
        <f t="shared" si="138"/>
        <v>0.13846153846153847</v>
      </c>
      <c r="F283" s="34">
        <f t="shared" si="138"/>
        <v>0.13076923076923078</v>
      </c>
      <c r="G283" s="34">
        <f t="shared" si="138"/>
        <v>0.16923076923076924</v>
      </c>
      <c r="H283" s="34">
        <f t="shared" si="138"/>
        <v>0.2153846153846154</v>
      </c>
      <c r="I283" s="34">
        <f t="shared" si="138"/>
        <v>0.1</v>
      </c>
      <c r="J283" s="33">
        <f t="shared" si="138"/>
        <v>0.1076923076923077</v>
      </c>
      <c r="K283" s="34">
        <f t="shared" si="138"/>
        <v>0.1</v>
      </c>
      <c r="L283" s="33">
        <f t="shared" si="138"/>
        <v>0</v>
      </c>
      <c r="M283" s="36">
        <f t="shared" si="138"/>
        <v>0</v>
      </c>
      <c r="N283" s="46">
        <f>SUM(Tableau11[[#This Row],[Janvier]:[Décembre]])</f>
        <v>0.99999999999999989</v>
      </c>
      <c r="O283" s="66">
        <f>ROUNDUP(Tableau11[[#This Row],[Total général]]/7,0)</f>
        <v>1</v>
      </c>
      <c r="P283" s="68">
        <f>Tableau11[[#This Row],[Total général]]/(30*7)</f>
        <v>4.7619047619047615E-3</v>
      </c>
    </row>
    <row r="284" spans="1:16" ht="17.25" thickTop="1" thickBot="1" x14ac:dyDescent="0.3">
      <c r="A284" s="45">
        <v>8921</v>
      </c>
      <c r="B284" s="58">
        <f>IFERROR(VLOOKUP(Tableau11[[#This Row],[Article]],'TCD journal 2018'!$B$5:$O$9000,2,FALSE),0)</f>
        <v>0</v>
      </c>
      <c r="C284" s="59">
        <f>IFERROR(VLOOKUP(Tableau11[[#This Row],[Article]],'TCD journal 2018'!$B$5:$O$900,3,FALSE),0)</f>
        <v>0</v>
      </c>
      <c r="D284" s="60">
        <f>IFERROR(VLOOKUP(Tableau11[[#This Row],[Article]],'TCD journal 2018'!$B$5:$O$9000,4,FALSE),0)</f>
        <v>24</v>
      </c>
      <c r="E284" s="60">
        <f>IFERROR(VLOOKUP(Tableau11[[#This Row],[Article]],'TCD journal 2018'!$B$5:$O$9000,5,FALSE),0)</f>
        <v>18</v>
      </c>
      <c r="F284" s="60">
        <f>IFERROR(VLOOKUP(Tableau11[[#This Row],[Article]],'TCD journal 2018'!$B$5:$O$9000,6,FALSE),0)</f>
        <v>6</v>
      </c>
      <c r="G284" s="60">
        <f>IFERROR(VLOOKUP(Tableau11[[#This Row],[Article]],'TCD journal 2018'!$B$5:$O$9000,7,FALSE),0)</f>
        <v>18</v>
      </c>
      <c r="H284" s="60">
        <f>IFERROR(VLOOKUP(Tableau11[[#This Row],[Article]],'TCD journal 2018'!$B$5:$O$9000,8,FALSE),0)</f>
        <v>18</v>
      </c>
      <c r="I284" s="60">
        <f>IFERROR(VLOOKUP(Tableau11[[#This Row],[Article]],'TCD journal 2018'!$B$5:$O$9000,9,FALSE),0)</f>
        <v>12</v>
      </c>
      <c r="J284" s="60">
        <f>IFERROR(VLOOKUP(Tableau11[[#This Row],[Article]],'TCD journal 2018'!$B$5:$O$9000,10,FALSE),0)</f>
        <v>18</v>
      </c>
      <c r="K284" s="61">
        <f>IFERROR(VLOOKUP(Tableau11[[#This Row],[Article]],'TCD journal 2018'!$B$5:$O$900,11,FALSE),0)</f>
        <v>12</v>
      </c>
      <c r="L284" s="60">
        <f>IFERROR(VLOOKUP(Tableau11[[#This Row],[Article]],'TCD journal 2018'!$B$5:$O$9000,12,FALSE),0)</f>
        <v>0</v>
      </c>
      <c r="M284" s="62">
        <f>IFERROR(VLOOKUP(Tableau11[[#This Row],[Article]],'TCD journal 2018'!$B$5:$O$9000,13,FALSE),0)</f>
        <v>0</v>
      </c>
      <c r="N284" s="154">
        <f>IFERROR(VLOOKUP(Tableau11[[#This Row],[Article]],'TCD journal 2018'!$B$5:$O$9000,14,FALSE),0)</f>
        <v>126</v>
      </c>
      <c r="O284" s="73">
        <f>Tableau11[[#This Row],[Total général]]/8</f>
        <v>15.75</v>
      </c>
      <c r="P284" s="74">
        <f>ROUNDUP(Tableau11[[#This Row],[Conso mensuel]]/30,0)</f>
        <v>1</v>
      </c>
    </row>
    <row r="285" spans="1:16" ht="16.5" thickTop="1" thickBot="1" x14ac:dyDescent="0.3">
      <c r="A285" s="31">
        <v>8921</v>
      </c>
      <c r="B285" s="34">
        <f t="shared" ref="B285:M285" si="139">B284/$N$284</f>
        <v>0</v>
      </c>
      <c r="C285" s="34">
        <f t="shared" si="139"/>
        <v>0</v>
      </c>
      <c r="D285" s="34">
        <f t="shared" si="139"/>
        <v>0.19047619047619047</v>
      </c>
      <c r="E285" s="34">
        <f t="shared" si="139"/>
        <v>0.14285714285714285</v>
      </c>
      <c r="F285" s="34">
        <f t="shared" si="139"/>
        <v>4.7619047619047616E-2</v>
      </c>
      <c r="G285" s="34">
        <f t="shared" si="139"/>
        <v>0.14285714285714285</v>
      </c>
      <c r="H285" s="34">
        <f t="shared" si="139"/>
        <v>0.14285714285714285</v>
      </c>
      <c r="I285" s="34">
        <f t="shared" si="139"/>
        <v>9.5238095238095233E-2</v>
      </c>
      <c r="J285" s="33">
        <f t="shared" si="139"/>
        <v>0.14285714285714285</v>
      </c>
      <c r="K285" s="34">
        <f t="shared" si="139"/>
        <v>9.5238095238095233E-2</v>
      </c>
      <c r="L285" s="33">
        <f t="shared" si="139"/>
        <v>0</v>
      </c>
      <c r="M285" s="36">
        <f t="shared" si="139"/>
        <v>0</v>
      </c>
      <c r="N285" s="46">
        <f>SUM(Tableau11[[#This Row],[Janvier]:[Décembre]])</f>
        <v>0.99999999999999989</v>
      </c>
      <c r="O285" s="66">
        <f>ROUNDUP(Tableau11[[#This Row],[Total général]]/7,0)</f>
        <v>1</v>
      </c>
      <c r="P285" s="68">
        <f>Tableau11[[#This Row],[Total général]]/(30*7)</f>
        <v>4.7619047619047615E-3</v>
      </c>
    </row>
    <row r="286" spans="1:16" ht="17.25" thickTop="1" thickBot="1" x14ac:dyDescent="0.3">
      <c r="A286" s="45">
        <v>331</v>
      </c>
      <c r="B286" s="58">
        <f>IFERROR(VLOOKUP(Tableau11[[#This Row],[Article]],'TCD journal 2018'!$B$5:$O$9000,2,FALSE),0)</f>
        <v>0</v>
      </c>
      <c r="C286" s="59">
        <f>IFERROR(VLOOKUP(Tableau11[[#This Row],[Article]],'TCD journal 2018'!$B$5:$O$900,3,FALSE),0)</f>
        <v>0</v>
      </c>
      <c r="D286" s="60">
        <f>IFERROR(VLOOKUP(Tableau11[[#This Row],[Article]],'TCD journal 2018'!$B$5:$O$9000,4,FALSE),0)</f>
        <v>7</v>
      </c>
      <c r="E286" s="60">
        <f>IFERROR(VLOOKUP(Tableau11[[#This Row],[Article]],'TCD journal 2018'!$B$5:$O$9000,5,FALSE),0)</f>
        <v>16</v>
      </c>
      <c r="F286" s="60">
        <f>IFERROR(VLOOKUP(Tableau11[[#This Row],[Article]],'TCD journal 2018'!$B$5:$O$9000,6,FALSE),0)</f>
        <v>11</v>
      </c>
      <c r="G286" s="60">
        <f>IFERROR(VLOOKUP(Tableau11[[#This Row],[Article]],'TCD journal 2018'!$B$5:$O$9000,7,FALSE),0)</f>
        <v>20</v>
      </c>
      <c r="H286" s="60">
        <f>IFERROR(VLOOKUP(Tableau11[[#This Row],[Article]],'TCD journal 2018'!$B$5:$O$9000,8,FALSE),0)</f>
        <v>13</v>
      </c>
      <c r="I286" s="60">
        <f>IFERROR(VLOOKUP(Tableau11[[#This Row],[Article]],'TCD journal 2018'!$B$5:$O$9000,9,FALSE),0)</f>
        <v>25</v>
      </c>
      <c r="J286" s="60">
        <f>IFERROR(VLOOKUP(Tableau11[[#This Row],[Article]],'TCD journal 2018'!$B$5:$O$9000,10,FALSE),0)</f>
        <v>20</v>
      </c>
      <c r="K286" s="61">
        <f>IFERROR(VLOOKUP(Tableau11[[#This Row],[Article]],'TCD journal 2018'!$B$5:$O$900,11,FALSE),0)</f>
        <v>24</v>
      </c>
      <c r="L286" s="60">
        <f>IFERROR(VLOOKUP(Tableau11[[#This Row],[Article]],'TCD journal 2018'!$B$5:$O$9000,12,FALSE),0)</f>
        <v>0</v>
      </c>
      <c r="M286" s="62">
        <f>IFERROR(VLOOKUP(Tableau11[[#This Row],[Article]],'TCD journal 2018'!$B$5:$O$9000,13,FALSE),0)</f>
        <v>0</v>
      </c>
      <c r="N286" s="154">
        <f>IFERROR(VLOOKUP(Tableau11[[#This Row],[Article]],'TCD journal 2018'!$B$5:$O$9000,14,FALSE),0)</f>
        <v>136</v>
      </c>
      <c r="O286" s="73">
        <f>Tableau11[[#This Row],[Total général]]/8</f>
        <v>17</v>
      </c>
      <c r="P286" s="74">
        <f>ROUNDUP(Tableau11[[#This Row],[Conso mensuel]]/30,0)</f>
        <v>1</v>
      </c>
    </row>
    <row r="287" spans="1:16" ht="16.5" thickTop="1" thickBot="1" x14ac:dyDescent="0.3">
      <c r="A287" s="31">
        <v>331</v>
      </c>
      <c r="B287" s="34">
        <f t="shared" ref="B287:M287" si="140">B286/$N$286</f>
        <v>0</v>
      </c>
      <c r="C287" s="34">
        <f t="shared" si="140"/>
        <v>0</v>
      </c>
      <c r="D287" s="34">
        <f t="shared" si="140"/>
        <v>5.1470588235294115E-2</v>
      </c>
      <c r="E287" s="34">
        <f t="shared" si="140"/>
        <v>0.11764705882352941</v>
      </c>
      <c r="F287" s="34">
        <f t="shared" si="140"/>
        <v>8.0882352941176475E-2</v>
      </c>
      <c r="G287" s="34">
        <f t="shared" si="140"/>
        <v>0.14705882352941177</v>
      </c>
      <c r="H287" s="34">
        <f t="shared" si="140"/>
        <v>9.5588235294117641E-2</v>
      </c>
      <c r="I287" s="34">
        <f t="shared" si="140"/>
        <v>0.18382352941176472</v>
      </c>
      <c r="J287" s="33">
        <f t="shared" si="140"/>
        <v>0.14705882352941177</v>
      </c>
      <c r="K287" s="34">
        <f t="shared" si="140"/>
        <v>0.17647058823529413</v>
      </c>
      <c r="L287" s="33">
        <f t="shared" si="140"/>
        <v>0</v>
      </c>
      <c r="M287" s="36">
        <f t="shared" si="140"/>
        <v>0</v>
      </c>
      <c r="N287" s="46">
        <f>SUM(Tableau11[[#This Row],[Janvier]:[Décembre]])</f>
        <v>1</v>
      </c>
      <c r="O287" s="69">
        <f>ROUNDUP(Tableau11[[#This Row],[Total général]]/7,0)</f>
        <v>1</v>
      </c>
      <c r="P287" s="70">
        <f>Tableau11[[#This Row],[Total général]]/(30*7)</f>
        <v>4.7619047619047623E-3</v>
      </c>
    </row>
    <row r="288" spans="1:16" ht="17.25" thickTop="1" thickBot="1" x14ac:dyDescent="0.3">
      <c r="A288" s="45">
        <v>9527</v>
      </c>
      <c r="B288" s="58">
        <f>IFERROR(VLOOKUP(Tableau11[[#This Row],[Article]],'TCD journal 2018'!$B$5:$O$9000,2,FALSE),0)</f>
        <v>0</v>
      </c>
      <c r="C288" s="59">
        <f>IFERROR(VLOOKUP(Tableau11[[#This Row],[Article]],'TCD journal 2018'!$B$5:$O$900,3,FALSE),0)</f>
        <v>0</v>
      </c>
      <c r="D288" s="60">
        <f>IFERROR(VLOOKUP(Tableau11[[#This Row],[Article]],'TCD journal 2018'!$B$5:$O$9000,4,FALSE),0)</f>
        <v>0</v>
      </c>
      <c r="E288" s="60">
        <f>IFERROR(VLOOKUP(Tableau11[[#This Row],[Article]],'TCD journal 2018'!$B$5:$O$9000,5,FALSE),0)</f>
        <v>45</v>
      </c>
      <c r="F288" s="60">
        <f>IFERROR(VLOOKUP(Tableau11[[#This Row],[Article]],'TCD journal 2018'!$B$5:$O$9000,6,FALSE),0)</f>
        <v>0</v>
      </c>
      <c r="G288" s="60">
        <f>IFERROR(VLOOKUP(Tableau11[[#This Row],[Article]],'TCD journal 2018'!$B$5:$O$9000,7,FALSE),0)</f>
        <v>18</v>
      </c>
      <c r="H288" s="60">
        <f>IFERROR(VLOOKUP(Tableau11[[#This Row],[Article]],'TCD journal 2018'!$B$5:$O$9000,8,FALSE),0)</f>
        <v>0</v>
      </c>
      <c r="I288" s="60">
        <f>IFERROR(VLOOKUP(Tableau11[[#This Row],[Article]],'TCD journal 2018'!$B$5:$O$9000,9,FALSE),0)</f>
        <v>15</v>
      </c>
      <c r="J288" s="60">
        <f>IFERROR(VLOOKUP(Tableau11[[#This Row],[Article]],'TCD journal 2018'!$B$5:$O$9000,10,FALSE),0)</f>
        <v>30</v>
      </c>
      <c r="K288" s="61">
        <f>IFERROR(VLOOKUP(Tableau11[[#This Row],[Article]],'TCD journal 2018'!$B$5:$O$900,11,FALSE),0)</f>
        <v>50</v>
      </c>
      <c r="L288" s="60">
        <f>IFERROR(VLOOKUP(Tableau11[[#This Row],[Article]],'TCD journal 2018'!$B$5:$O$9000,12,FALSE),0)</f>
        <v>0</v>
      </c>
      <c r="M288" s="62">
        <f>IFERROR(VLOOKUP(Tableau11[[#This Row],[Article]],'TCD journal 2018'!$B$5:$O$9000,13,FALSE),0)</f>
        <v>0</v>
      </c>
      <c r="N288" s="154">
        <f>IFERROR(VLOOKUP(Tableau11[[#This Row],[Article]],'TCD journal 2018'!$B$5:$O$9000,14,FALSE),0)</f>
        <v>158</v>
      </c>
      <c r="O288" s="73">
        <f>Tableau11[[#This Row],[Total général]]/8</f>
        <v>19.75</v>
      </c>
      <c r="P288" s="74">
        <f>ROUNDUP(Tableau11[[#This Row],[Conso mensuel]]/30,0)</f>
        <v>1</v>
      </c>
    </row>
    <row r="289" spans="1:16" ht="16.5" thickTop="1" thickBot="1" x14ac:dyDescent="0.3">
      <c r="A289" s="31">
        <v>9527</v>
      </c>
      <c r="B289" s="34">
        <f t="shared" ref="B289:M289" si="141">B288/$N$288</f>
        <v>0</v>
      </c>
      <c r="C289" s="34">
        <f t="shared" si="141"/>
        <v>0</v>
      </c>
      <c r="D289" s="34">
        <f t="shared" si="141"/>
        <v>0</v>
      </c>
      <c r="E289" s="34">
        <f t="shared" si="141"/>
        <v>0.2848101265822785</v>
      </c>
      <c r="F289" s="34">
        <f t="shared" si="141"/>
        <v>0</v>
      </c>
      <c r="G289" s="34">
        <f t="shared" si="141"/>
        <v>0.11392405063291139</v>
      </c>
      <c r="H289" s="34">
        <f t="shared" si="141"/>
        <v>0</v>
      </c>
      <c r="I289" s="34">
        <f t="shared" si="141"/>
        <v>9.49367088607595E-2</v>
      </c>
      <c r="J289" s="33">
        <f t="shared" si="141"/>
        <v>0.189873417721519</v>
      </c>
      <c r="K289" s="34">
        <f t="shared" si="141"/>
        <v>0.31645569620253167</v>
      </c>
      <c r="L289" s="33">
        <f t="shared" si="141"/>
        <v>0</v>
      </c>
      <c r="M289" s="36">
        <f t="shared" si="141"/>
        <v>0</v>
      </c>
      <c r="N289" s="46">
        <f>SUM(Tableau11[[#This Row],[Janvier]:[Décembre]])</f>
        <v>1</v>
      </c>
      <c r="O289" s="69">
        <f>ROUNDUP(Tableau11[[#This Row],[Total général]]/7,0)</f>
        <v>1</v>
      </c>
      <c r="P289" s="70">
        <f>Tableau11[[#This Row],[Total général]]/(30*7)</f>
        <v>4.7619047619047623E-3</v>
      </c>
    </row>
    <row r="290" spans="1:16" ht="17.25" thickTop="1" thickBot="1" x14ac:dyDescent="0.3">
      <c r="A290" s="45">
        <v>551</v>
      </c>
      <c r="B290" s="58">
        <f>IFERROR(VLOOKUP(Tableau11[[#This Row],[Article]],'TCD journal 2018'!$B$5:$O$9000,2,FALSE),0)</f>
        <v>0</v>
      </c>
      <c r="C290" s="59">
        <f>IFERROR(VLOOKUP(Tableau11[[#This Row],[Article]],'TCD journal 2018'!$B$5:$O$900,3,FALSE),0)</f>
        <v>0</v>
      </c>
      <c r="D290" s="60">
        <f>IFERROR(VLOOKUP(Tableau11[[#This Row],[Article]],'TCD journal 2018'!$B$5:$O$9000,4,FALSE),0)</f>
        <v>1</v>
      </c>
      <c r="E290" s="60">
        <f>IFERROR(VLOOKUP(Tableau11[[#This Row],[Article]],'TCD journal 2018'!$B$5:$O$9000,5,FALSE),0)</f>
        <v>30</v>
      </c>
      <c r="F290" s="60">
        <f>IFERROR(VLOOKUP(Tableau11[[#This Row],[Article]],'TCD journal 2018'!$B$5:$O$9000,6,FALSE),0)</f>
        <v>64</v>
      </c>
      <c r="G290" s="60">
        <f>IFERROR(VLOOKUP(Tableau11[[#This Row],[Article]],'TCD journal 2018'!$B$5:$O$9000,7,FALSE),0)</f>
        <v>3</v>
      </c>
      <c r="H290" s="60">
        <f>IFERROR(VLOOKUP(Tableau11[[#This Row],[Article]],'TCD journal 2018'!$B$5:$O$9000,8,FALSE),0)</f>
        <v>1</v>
      </c>
      <c r="I290" s="60">
        <f>IFERROR(VLOOKUP(Tableau11[[#This Row],[Article]],'TCD journal 2018'!$B$5:$O$9000,9,FALSE),0)</f>
        <v>6</v>
      </c>
      <c r="J290" s="60">
        <f>IFERROR(VLOOKUP(Tableau11[[#This Row],[Article]],'TCD journal 2018'!$B$5:$O$9000,10,FALSE),0)</f>
        <v>1</v>
      </c>
      <c r="K290" s="61">
        <f>IFERROR(VLOOKUP(Tableau11[[#This Row],[Article]],'TCD journal 2018'!$B$5:$O$900,11,FALSE),0)</f>
        <v>0</v>
      </c>
      <c r="L290" s="60">
        <f>IFERROR(VLOOKUP(Tableau11[[#This Row],[Article]],'TCD journal 2018'!$B$5:$O$9000,12,FALSE),0)</f>
        <v>0</v>
      </c>
      <c r="M290" s="62">
        <f>IFERROR(VLOOKUP(Tableau11[[#This Row],[Article]],'TCD journal 2018'!$B$5:$O$9000,13,FALSE),0)</f>
        <v>0</v>
      </c>
      <c r="N290" s="154">
        <f>IFERROR(VLOOKUP(Tableau11[[#This Row],[Article]],'TCD journal 2018'!$B$5:$O$9000,14,FALSE),0)</f>
        <v>106</v>
      </c>
      <c r="O290" s="73">
        <f>Tableau11[[#This Row],[Total général]]/8</f>
        <v>13.25</v>
      </c>
      <c r="P290" s="74">
        <f>ROUNDUP(Tableau11[[#This Row],[Conso mensuel]]/30,0)</f>
        <v>1</v>
      </c>
    </row>
    <row r="291" spans="1:16" ht="16.5" thickTop="1" thickBot="1" x14ac:dyDescent="0.3">
      <c r="A291" s="31">
        <v>551</v>
      </c>
      <c r="B291" s="34">
        <f t="shared" ref="B291:M291" si="142">B290/$N$290</f>
        <v>0</v>
      </c>
      <c r="C291" s="34">
        <f t="shared" si="142"/>
        <v>0</v>
      </c>
      <c r="D291" s="34">
        <f t="shared" si="142"/>
        <v>9.433962264150943E-3</v>
      </c>
      <c r="E291" s="34">
        <f t="shared" si="142"/>
        <v>0.28301886792452829</v>
      </c>
      <c r="F291" s="34">
        <f t="shared" si="142"/>
        <v>0.60377358490566035</v>
      </c>
      <c r="G291" s="34">
        <f t="shared" si="142"/>
        <v>2.8301886792452831E-2</v>
      </c>
      <c r="H291" s="34">
        <f t="shared" si="142"/>
        <v>9.433962264150943E-3</v>
      </c>
      <c r="I291" s="34">
        <f t="shared" si="142"/>
        <v>5.6603773584905662E-2</v>
      </c>
      <c r="J291" s="33">
        <f t="shared" si="142"/>
        <v>9.433962264150943E-3</v>
      </c>
      <c r="K291" s="34">
        <f t="shared" si="142"/>
        <v>0</v>
      </c>
      <c r="L291" s="33">
        <f t="shared" si="142"/>
        <v>0</v>
      </c>
      <c r="M291" s="36">
        <f t="shared" si="142"/>
        <v>0</v>
      </c>
      <c r="N291" s="46">
        <f>SUM(Tableau11[[#This Row],[Janvier]:[Décembre]])</f>
        <v>0.99999999999999989</v>
      </c>
      <c r="O291" s="69">
        <f>ROUNDUP(Tableau11[[#This Row],[Total général]]/7,0)</f>
        <v>1</v>
      </c>
      <c r="P291" s="70">
        <f>Tableau11[[#This Row],[Total général]]/(30*7)</f>
        <v>4.7619047619047615E-3</v>
      </c>
    </row>
    <row r="292" spans="1:16" ht="17.25" thickTop="1" thickBot="1" x14ac:dyDescent="0.3">
      <c r="A292" s="45">
        <v>174</v>
      </c>
      <c r="B292" s="58">
        <f>IFERROR(VLOOKUP(Tableau11[[#This Row],[Article]],'TCD journal 2018'!$B$5:$O$9000,2,FALSE),0)</f>
        <v>0</v>
      </c>
      <c r="C292" s="59">
        <f>IFERROR(VLOOKUP(Tableau11[[#This Row],[Article]],'TCD journal 2018'!$B$5:$O$900,3,FALSE),0)</f>
        <v>0</v>
      </c>
      <c r="D292" s="60">
        <f>IFERROR(VLOOKUP(Tableau11[[#This Row],[Article]],'TCD journal 2018'!$B$5:$O$9000,4,FALSE),0)</f>
        <v>1</v>
      </c>
      <c r="E292" s="60">
        <f>IFERROR(VLOOKUP(Tableau11[[#This Row],[Article]],'TCD journal 2018'!$B$5:$O$9000,5,FALSE),0)</f>
        <v>15</v>
      </c>
      <c r="F292" s="60">
        <f>IFERROR(VLOOKUP(Tableau11[[#This Row],[Article]],'TCD journal 2018'!$B$5:$O$9000,6,FALSE),0)</f>
        <v>23</v>
      </c>
      <c r="G292" s="60">
        <f>IFERROR(VLOOKUP(Tableau11[[#This Row],[Article]],'TCD journal 2018'!$B$5:$O$9000,7,FALSE),0)</f>
        <v>8</v>
      </c>
      <c r="H292" s="60">
        <f>IFERROR(VLOOKUP(Tableau11[[#This Row],[Article]],'TCD journal 2018'!$B$5:$O$9000,8,FALSE),0)</f>
        <v>22</v>
      </c>
      <c r="I292" s="60">
        <f>IFERROR(VLOOKUP(Tableau11[[#This Row],[Article]],'TCD journal 2018'!$B$5:$O$9000,9,FALSE),0)</f>
        <v>20</v>
      </c>
      <c r="J292" s="60">
        <f>IFERROR(VLOOKUP(Tableau11[[#This Row],[Article]],'TCD journal 2018'!$B$5:$O$9000,10,FALSE),0)</f>
        <v>17</v>
      </c>
      <c r="K292" s="61">
        <f>IFERROR(VLOOKUP(Tableau11[[#This Row],[Article]],'TCD journal 2018'!$B$5:$O$900,11,FALSE),0)</f>
        <v>19</v>
      </c>
      <c r="L292" s="60">
        <f>IFERROR(VLOOKUP(Tableau11[[#This Row],[Article]],'TCD journal 2018'!$B$5:$O$9000,12,FALSE),0)</f>
        <v>0</v>
      </c>
      <c r="M292" s="62">
        <f>IFERROR(VLOOKUP(Tableau11[[#This Row],[Article]],'TCD journal 2018'!$B$5:$O$9000,13,FALSE),0)</f>
        <v>0</v>
      </c>
      <c r="N292" s="154">
        <f>IFERROR(VLOOKUP(Tableau11[[#This Row],[Article]],'TCD journal 2018'!$B$5:$O$9000,14,FALSE),0)</f>
        <v>125</v>
      </c>
      <c r="O292" s="73">
        <f>Tableau11[[#This Row],[Total général]]/8</f>
        <v>15.625</v>
      </c>
      <c r="P292" s="74">
        <f>ROUNDUP(Tableau11[[#This Row],[Conso mensuel]]/30,0)</f>
        <v>1</v>
      </c>
    </row>
    <row r="293" spans="1:16" ht="16.5" thickTop="1" thickBot="1" x14ac:dyDescent="0.3">
      <c r="A293" s="31">
        <v>174</v>
      </c>
      <c r="B293" s="34">
        <f t="shared" ref="B293:M293" si="143">B292/$N$292</f>
        <v>0</v>
      </c>
      <c r="C293" s="34">
        <f t="shared" si="143"/>
        <v>0</v>
      </c>
      <c r="D293" s="34">
        <f t="shared" si="143"/>
        <v>8.0000000000000002E-3</v>
      </c>
      <c r="E293" s="34">
        <f t="shared" si="143"/>
        <v>0.12</v>
      </c>
      <c r="F293" s="34">
        <f t="shared" si="143"/>
        <v>0.184</v>
      </c>
      <c r="G293" s="34">
        <f t="shared" si="143"/>
        <v>6.4000000000000001E-2</v>
      </c>
      <c r="H293" s="34">
        <f t="shared" si="143"/>
        <v>0.17599999999999999</v>
      </c>
      <c r="I293" s="34">
        <f t="shared" si="143"/>
        <v>0.16</v>
      </c>
      <c r="J293" s="33">
        <f t="shared" si="143"/>
        <v>0.13600000000000001</v>
      </c>
      <c r="K293" s="34">
        <f t="shared" si="143"/>
        <v>0.152</v>
      </c>
      <c r="L293" s="33">
        <f t="shared" si="143"/>
        <v>0</v>
      </c>
      <c r="M293" s="36">
        <f t="shared" si="143"/>
        <v>0</v>
      </c>
      <c r="N293" s="46">
        <f>SUM(Tableau11[[#This Row],[Janvier]:[Décembre]])</f>
        <v>1</v>
      </c>
      <c r="O293" s="69">
        <f>ROUNDUP(Tableau11[[#This Row],[Total général]]/7,0)</f>
        <v>1</v>
      </c>
      <c r="P293" s="70">
        <f>Tableau11[[#This Row],[Total général]]/(30*7)</f>
        <v>4.7619047619047623E-3</v>
      </c>
    </row>
    <row r="294" spans="1:16" ht="17.25" thickTop="1" thickBot="1" x14ac:dyDescent="0.3">
      <c r="A294" s="45">
        <v>1467</v>
      </c>
      <c r="B294" s="58">
        <f>IFERROR(VLOOKUP(Tableau11[[#This Row],[Article]],'TCD journal 2018'!$B$5:$O$9000,2,FALSE),0)</f>
        <v>0</v>
      </c>
      <c r="C294" s="59">
        <f>IFERROR(VLOOKUP(Tableau11[[#This Row],[Article]],'TCD journal 2018'!$B$5:$O$900,3,FALSE),0)</f>
        <v>0</v>
      </c>
      <c r="D294" s="60">
        <f>IFERROR(VLOOKUP(Tableau11[[#This Row],[Article]],'TCD journal 2018'!$B$5:$O$9000,4,FALSE),0)</f>
        <v>3</v>
      </c>
      <c r="E294" s="60">
        <f>IFERROR(VLOOKUP(Tableau11[[#This Row],[Article]],'TCD journal 2018'!$B$5:$O$9000,5,FALSE),0)</f>
        <v>13</v>
      </c>
      <c r="F294" s="60">
        <f>IFERROR(VLOOKUP(Tableau11[[#This Row],[Article]],'TCD journal 2018'!$B$5:$O$9000,6,FALSE),0)</f>
        <v>20</v>
      </c>
      <c r="G294" s="60">
        <f>IFERROR(VLOOKUP(Tableau11[[#This Row],[Article]],'TCD journal 2018'!$B$5:$O$9000,7,FALSE),0)</f>
        <v>9</v>
      </c>
      <c r="H294" s="60">
        <f>IFERROR(VLOOKUP(Tableau11[[#This Row],[Article]],'TCD journal 2018'!$B$5:$O$9000,8,FALSE),0)</f>
        <v>23</v>
      </c>
      <c r="I294" s="60">
        <f>IFERROR(VLOOKUP(Tableau11[[#This Row],[Article]],'TCD journal 2018'!$B$5:$O$9000,9,FALSE),0)</f>
        <v>14</v>
      </c>
      <c r="J294" s="60">
        <f>IFERROR(VLOOKUP(Tableau11[[#This Row],[Article]],'TCD journal 2018'!$B$5:$O$9000,10,FALSE),0)</f>
        <v>23</v>
      </c>
      <c r="K294" s="61">
        <f>IFERROR(VLOOKUP(Tableau11[[#This Row],[Article]],'TCD journal 2018'!$B$5:$O$900,11,FALSE),0)</f>
        <v>34</v>
      </c>
      <c r="L294" s="60">
        <f>IFERROR(VLOOKUP(Tableau11[[#This Row],[Article]],'TCD journal 2018'!$B$5:$O$9000,12,FALSE),0)</f>
        <v>0</v>
      </c>
      <c r="M294" s="62">
        <f>IFERROR(VLOOKUP(Tableau11[[#This Row],[Article]],'TCD journal 2018'!$B$5:$O$9000,13,FALSE),0)</f>
        <v>0</v>
      </c>
      <c r="N294" s="154">
        <f>IFERROR(VLOOKUP(Tableau11[[#This Row],[Article]],'TCD journal 2018'!$B$5:$O$9000,14,FALSE),0)</f>
        <v>139</v>
      </c>
      <c r="O294" s="73">
        <f>Tableau11[[#This Row],[Total général]]/8</f>
        <v>17.375</v>
      </c>
      <c r="P294" s="74">
        <f>ROUNDUP(Tableau11[[#This Row],[Conso mensuel]]/30,0)</f>
        <v>1</v>
      </c>
    </row>
    <row r="295" spans="1:16" ht="16.5" thickTop="1" thickBot="1" x14ac:dyDescent="0.3">
      <c r="A295" s="31">
        <v>1467</v>
      </c>
      <c r="B295" s="34">
        <f t="shared" ref="B295:M295" si="144">B294/$N$294</f>
        <v>0</v>
      </c>
      <c r="C295" s="34">
        <f t="shared" si="144"/>
        <v>0</v>
      </c>
      <c r="D295" s="34">
        <f t="shared" si="144"/>
        <v>2.1582733812949641E-2</v>
      </c>
      <c r="E295" s="34">
        <f t="shared" si="144"/>
        <v>9.3525179856115109E-2</v>
      </c>
      <c r="F295" s="34">
        <f t="shared" si="144"/>
        <v>0.14388489208633093</v>
      </c>
      <c r="G295" s="34">
        <f t="shared" si="144"/>
        <v>6.4748201438848921E-2</v>
      </c>
      <c r="H295" s="34">
        <f t="shared" si="144"/>
        <v>0.16546762589928057</v>
      </c>
      <c r="I295" s="34">
        <f t="shared" si="144"/>
        <v>0.10071942446043165</v>
      </c>
      <c r="J295" s="33">
        <f t="shared" si="144"/>
        <v>0.16546762589928057</v>
      </c>
      <c r="K295" s="34">
        <f t="shared" si="144"/>
        <v>0.2446043165467626</v>
      </c>
      <c r="L295" s="33">
        <f t="shared" si="144"/>
        <v>0</v>
      </c>
      <c r="M295" s="36">
        <f t="shared" si="144"/>
        <v>0</v>
      </c>
      <c r="N295" s="46">
        <f>SUM(Tableau11[[#This Row],[Janvier]:[Décembre]])</f>
        <v>1</v>
      </c>
      <c r="O295" s="69">
        <f>ROUNDUP(Tableau11[[#This Row],[Total général]]/7,0)</f>
        <v>1</v>
      </c>
      <c r="P295" s="70">
        <f>Tableau11[[#This Row],[Total général]]/(30*7)</f>
        <v>4.7619047619047623E-3</v>
      </c>
    </row>
    <row r="296" spans="1:16" ht="17.25" thickTop="1" thickBot="1" x14ac:dyDescent="0.3">
      <c r="A296" s="45">
        <v>8823</v>
      </c>
      <c r="B296" s="58">
        <f>IFERROR(VLOOKUP(Tableau11[[#This Row],[Article]],'TCD journal 2018'!$B$5:$O$9000,2,FALSE),0)</f>
        <v>0</v>
      </c>
      <c r="C296" s="59">
        <f>IFERROR(VLOOKUP(Tableau11[[#This Row],[Article]],'TCD journal 2018'!$B$5:$O$900,3,FALSE),0)</f>
        <v>0</v>
      </c>
      <c r="D296" s="60">
        <f>IFERROR(VLOOKUP(Tableau11[[#This Row],[Article]],'TCD journal 2018'!$B$5:$O$9000,4,FALSE),0)</f>
        <v>5</v>
      </c>
      <c r="E296" s="60">
        <f>IFERROR(VLOOKUP(Tableau11[[#This Row],[Article]],'TCD journal 2018'!$B$5:$O$9000,5,FALSE),0)</f>
        <v>28</v>
      </c>
      <c r="F296" s="60">
        <f>IFERROR(VLOOKUP(Tableau11[[#This Row],[Article]],'TCD journal 2018'!$B$5:$O$9000,6,FALSE),0)</f>
        <v>9</v>
      </c>
      <c r="G296" s="60">
        <f>IFERROR(VLOOKUP(Tableau11[[#This Row],[Article]],'TCD journal 2018'!$B$5:$O$9000,7,FALSE),0)</f>
        <v>12</v>
      </c>
      <c r="H296" s="60">
        <f>IFERROR(VLOOKUP(Tableau11[[#This Row],[Article]],'TCD journal 2018'!$B$5:$O$9000,8,FALSE),0)</f>
        <v>22</v>
      </c>
      <c r="I296" s="60">
        <f>IFERROR(VLOOKUP(Tableau11[[#This Row],[Article]],'TCD journal 2018'!$B$5:$O$9000,9,FALSE),0)</f>
        <v>22</v>
      </c>
      <c r="J296" s="60">
        <f>IFERROR(VLOOKUP(Tableau11[[#This Row],[Article]],'TCD journal 2018'!$B$5:$O$9000,10,FALSE),0)</f>
        <v>6</v>
      </c>
      <c r="K296" s="61">
        <f>IFERROR(VLOOKUP(Tableau11[[#This Row],[Article]],'TCD journal 2018'!$B$5:$O$900,11,FALSE),0)</f>
        <v>8</v>
      </c>
      <c r="L296" s="60">
        <f>IFERROR(VLOOKUP(Tableau11[[#This Row],[Article]],'TCD journal 2018'!$B$5:$O$9000,12,FALSE),0)</f>
        <v>0</v>
      </c>
      <c r="M296" s="62">
        <f>IFERROR(VLOOKUP(Tableau11[[#This Row],[Article]],'TCD journal 2018'!$B$5:$O$9000,13,FALSE),0)</f>
        <v>0</v>
      </c>
      <c r="N296" s="154">
        <f>IFERROR(VLOOKUP(Tableau11[[#This Row],[Article]],'TCD journal 2018'!$B$5:$O$9000,14,FALSE),0)</f>
        <v>112</v>
      </c>
      <c r="O296" s="73">
        <f>Tableau11[[#This Row],[Total général]]/8</f>
        <v>14</v>
      </c>
      <c r="P296" s="74">
        <f>ROUNDUP(Tableau11[[#This Row],[Conso mensuel]]/30,0)</f>
        <v>1</v>
      </c>
    </row>
    <row r="297" spans="1:16" ht="16.5" thickTop="1" thickBot="1" x14ac:dyDescent="0.3">
      <c r="A297" s="31">
        <v>8823</v>
      </c>
      <c r="B297" s="34">
        <f t="shared" ref="B297:M297" si="145">B296/$N$296</f>
        <v>0</v>
      </c>
      <c r="C297" s="34">
        <f t="shared" si="145"/>
        <v>0</v>
      </c>
      <c r="D297" s="34">
        <f t="shared" si="145"/>
        <v>4.4642857142857144E-2</v>
      </c>
      <c r="E297" s="34">
        <f t="shared" si="145"/>
        <v>0.25</v>
      </c>
      <c r="F297" s="34">
        <f t="shared" si="145"/>
        <v>8.0357142857142863E-2</v>
      </c>
      <c r="G297" s="34">
        <f t="shared" si="145"/>
        <v>0.10714285714285714</v>
      </c>
      <c r="H297" s="34">
        <f t="shared" si="145"/>
        <v>0.19642857142857142</v>
      </c>
      <c r="I297" s="34">
        <f t="shared" si="145"/>
        <v>0.19642857142857142</v>
      </c>
      <c r="J297" s="33">
        <f t="shared" si="145"/>
        <v>5.3571428571428568E-2</v>
      </c>
      <c r="K297" s="34">
        <f t="shared" si="145"/>
        <v>7.1428571428571425E-2</v>
      </c>
      <c r="L297" s="33">
        <f t="shared" si="145"/>
        <v>0</v>
      </c>
      <c r="M297" s="36">
        <f t="shared" si="145"/>
        <v>0</v>
      </c>
      <c r="N297" s="46">
        <f>SUM(Tableau11[[#This Row],[Janvier]:[Décembre]])</f>
        <v>1</v>
      </c>
      <c r="O297" s="69">
        <f>ROUNDUP(Tableau11[[#This Row],[Total général]]/7,0)</f>
        <v>1</v>
      </c>
      <c r="P297" s="70">
        <f>Tableau11[[#This Row],[Total général]]/(30*7)</f>
        <v>4.7619047619047623E-3</v>
      </c>
    </row>
    <row r="298" spans="1:16" ht="17.25" thickTop="1" thickBot="1" x14ac:dyDescent="0.3">
      <c r="A298" s="45">
        <v>10194</v>
      </c>
      <c r="B298" s="58">
        <f>IFERROR(VLOOKUP(Tableau11[[#This Row],[Article]],'TCD journal 2018'!$B$5:$O$9000,2,FALSE),0)</f>
        <v>0</v>
      </c>
      <c r="C298" s="59">
        <f>IFERROR(VLOOKUP(Tableau11[[#This Row],[Article]],'TCD journal 2018'!$B$5:$O$900,3,FALSE),0)</f>
        <v>0</v>
      </c>
      <c r="D298" s="60">
        <f>IFERROR(VLOOKUP(Tableau11[[#This Row],[Article]],'TCD journal 2018'!$B$5:$O$9000,4,FALSE),0)</f>
        <v>1</v>
      </c>
      <c r="E298" s="60">
        <f>IFERROR(VLOOKUP(Tableau11[[#This Row],[Article]],'TCD journal 2018'!$B$5:$O$9000,5,FALSE),0)</f>
        <v>0</v>
      </c>
      <c r="F298" s="60">
        <f>IFERROR(VLOOKUP(Tableau11[[#This Row],[Article]],'TCD journal 2018'!$B$5:$O$9000,6,FALSE),0)</f>
        <v>0</v>
      </c>
      <c r="G298" s="60">
        <f>IFERROR(VLOOKUP(Tableau11[[#This Row],[Article]],'TCD journal 2018'!$B$5:$O$9000,7,FALSE),0)</f>
        <v>0</v>
      </c>
      <c r="H298" s="60">
        <f>IFERROR(VLOOKUP(Tableau11[[#This Row],[Article]],'TCD journal 2018'!$B$5:$O$9000,8,FALSE),0)</f>
        <v>0</v>
      </c>
      <c r="I298" s="60">
        <f>IFERROR(VLOOKUP(Tableau11[[#This Row],[Article]],'TCD journal 2018'!$B$5:$O$9000,9,FALSE),0)</f>
        <v>1</v>
      </c>
      <c r="J298" s="60">
        <f>IFERROR(VLOOKUP(Tableau11[[#This Row],[Article]],'TCD journal 2018'!$B$5:$O$9000,10,FALSE),0)</f>
        <v>100</v>
      </c>
      <c r="K298" s="61">
        <f>IFERROR(VLOOKUP(Tableau11[[#This Row],[Article]],'TCD journal 2018'!$B$5:$O$900,11,FALSE),0)</f>
        <v>2200</v>
      </c>
      <c r="L298" s="60">
        <f>IFERROR(VLOOKUP(Tableau11[[#This Row],[Article]],'TCD journal 2018'!$B$5:$O$9000,12,FALSE),0)</f>
        <v>0</v>
      </c>
      <c r="M298" s="62">
        <f>IFERROR(VLOOKUP(Tableau11[[#This Row],[Article]],'TCD journal 2018'!$B$5:$O$9000,13,FALSE),0)</f>
        <v>0</v>
      </c>
      <c r="N298" s="154">
        <f>IFERROR(VLOOKUP(Tableau11[[#This Row],[Article]],'TCD journal 2018'!$B$5:$O$9000,14,FALSE),0)</f>
        <v>2302</v>
      </c>
      <c r="O298" s="73">
        <f>Tableau11[[#This Row],[Total général]]/8</f>
        <v>287.75</v>
      </c>
      <c r="P298" s="74">
        <f>ROUNDUP(Tableau11[[#This Row],[Conso mensuel]]/30,0)</f>
        <v>10</v>
      </c>
    </row>
    <row r="299" spans="1:16" ht="16.5" thickTop="1" thickBot="1" x14ac:dyDescent="0.3">
      <c r="A299" s="31">
        <v>10194</v>
      </c>
      <c r="B299" s="34">
        <f t="shared" ref="B299:M299" si="146">B298/$N$298</f>
        <v>0</v>
      </c>
      <c r="C299" s="34">
        <f t="shared" si="146"/>
        <v>0</v>
      </c>
      <c r="D299" s="34">
        <f t="shared" si="146"/>
        <v>4.3440486533449172E-4</v>
      </c>
      <c r="E299" s="34">
        <f t="shared" si="146"/>
        <v>0</v>
      </c>
      <c r="F299" s="34">
        <f t="shared" si="146"/>
        <v>0</v>
      </c>
      <c r="G299" s="34">
        <f t="shared" si="146"/>
        <v>0</v>
      </c>
      <c r="H299" s="34">
        <f t="shared" si="146"/>
        <v>0</v>
      </c>
      <c r="I299" s="34">
        <f t="shared" si="146"/>
        <v>4.3440486533449172E-4</v>
      </c>
      <c r="J299" s="33">
        <f t="shared" si="146"/>
        <v>4.3440486533449174E-2</v>
      </c>
      <c r="K299" s="34">
        <f t="shared" si="146"/>
        <v>0.95569070373588183</v>
      </c>
      <c r="L299" s="33">
        <f t="shared" si="146"/>
        <v>0</v>
      </c>
      <c r="M299" s="36">
        <f t="shared" si="146"/>
        <v>0</v>
      </c>
      <c r="N299" s="46">
        <f>SUM(Tableau11[[#This Row],[Janvier]:[Décembre]])</f>
        <v>1</v>
      </c>
      <c r="O299" s="69">
        <f>ROUNDUP(Tableau11[[#This Row],[Total général]]/7,0)</f>
        <v>1</v>
      </c>
      <c r="P299" s="70">
        <f>Tableau11[[#This Row],[Total général]]/(30*7)</f>
        <v>4.7619047619047623E-3</v>
      </c>
    </row>
    <row r="300" spans="1:16" ht="17.25" thickTop="1" thickBot="1" x14ac:dyDescent="0.3">
      <c r="A300" s="45">
        <v>3625</v>
      </c>
      <c r="B300" s="58">
        <f>IFERROR(VLOOKUP(Tableau11[[#This Row],[Article]],'TCD journal 2018'!$B$5:$O$9000,2,FALSE),0)</f>
        <v>0</v>
      </c>
      <c r="C300" s="59">
        <f>IFERROR(VLOOKUP(Tableau11[[#This Row],[Article]],'TCD journal 2018'!$B$5:$O$900,3,FALSE),0)</f>
        <v>0</v>
      </c>
      <c r="D300" s="60">
        <f>IFERROR(VLOOKUP(Tableau11[[#This Row],[Article]],'TCD journal 2018'!$B$5:$O$9000,4,FALSE),0)</f>
        <v>0</v>
      </c>
      <c r="E300" s="60">
        <f>IFERROR(VLOOKUP(Tableau11[[#This Row],[Article]],'TCD journal 2018'!$B$5:$O$9000,5,FALSE),0)</f>
        <v>31</v>
      </c>
      <c r="F300" s="60">
        <f>IFERROR(VLOOKUP(Tableau11[[#This Row],[Article]],'TCD journal 2018'!$B$5:$O$9000,6,FALSE),0)</f>
        <v>15</v>
      </c>
      <c r="G300" s="60">
        <f>IFERROR(VLOOKUP(Tableau11[[#This Row],[Article]],'TCD journal 2018'!$B$5:$O$9000,7,FALSE),0)</f>
        <v>27</v>
      </c>
      <c r="H300" s="60">
        <f>IFERROR(VLOOKUP(Tableau11[[#This Row],[Article]],'TCD journal 2018'!$B$5:$O$9000,8,FALSE),0)</f>
        <v>4</v>
      </c>
      <c r="I300" s="60">
        <f>IFERROR(VLOOKUP(Tableau11[[#This Row],[Article]],'TCD journal 2018'!$B$5:$O$9000,9,FALSE),0)</f>
        <v>7</v>
      </c>
      <c r="J300" s="60">
        <f>IFERROR(VLOOKUP(Tableau11[[#This Row],[Article]],'TCD journal 2018'!$B$5:$O$9000,10,FALSE),0)</f>
        <v>17</v>
      </c>
      <c r="K300" s="61">
        <f>IFERROR(VLOOKUP(Tableau11[[#This Row],[Article]],'TCD journal 2018'!$B$5:$O$900,11,FALSE),0)</f>
        <v>14</v>
      </c>
      <c r="L300" s="60">
        <f>IFERROR(VLOOKUP(Tableau11[[#This Row],[Article]],'TCD journal 2018'!$B$5:$O$9000,12,FALSE),0)</f>
        <v>0</v>
      </c>
      <c r="M300" s="62">
        <f>IFERROR(VLOOKUP(Tableau11[[#This Row],[Article]],'TCD journal 2018'!$B$5:$O$9000,13,FALSE),0)</f>
        <v>0</v>
      </c>
      <c r="N300" s="154">
        <f>IFERROR(VLOOKUP(Tableau11[[#This Row],[Article]],'TCD journal 2018'!$B$5:$O$9000,14,FALSE),0)</f>
        <v>115</v>
      </c>
      <c r="O300" s="73">
        <f>Tableau11[[#This Row],[Total général]]/8</f>
        <v>14.375</v>
      </c>
      <c r="P300" s="74">
        <f>ROUNDUP(Tableau11[[#This Row],[Conso mensuel]]/30,0)</f>
        <v>1</v>
      </c>
    </row>
    <row r="301" spans="1:16" ht="16.5" thickTop="1" thickBot="1" x14ac:dyDescent="0.3">
      <c r="A301" s="31">
        <v>3625</v>
      </c>
      <c r="B301" s="34">
        <f t="shared" ref="B301:M301" si="147">B300/$N$300</f>
        <v>0</v>
      </c>
      <c r="C301" s="34">
        <f t="shared" si="147"/>
        <v>0</v>
      </c>
      <c r="D301" s="34">
        <f t="shared" si="147"/>
        <v>0</v>
      </c>
      <c r="E301" s="34">
        <f t="shared" si="147"/>
        <v>0.26956521739130435</v>
      </c>
      <c r="F301" s="34">
        <f t="shared" si="147"/>
        <v>0.13043478260869565</v>
      </c>
      <c r="G301" s="34">
        <f t="shared" si="147"/>
        <v>0.23478260869565218</v>
      </c>
      <c r="H301" s="34">
        <f t="shared" si="147"/>
        <v>3.4782608695652174E-2</v>
      </c>
      <c r="I301" s="34">
        <f t="shared" si="147"/>
        <v>6.0869565217391307E-2</v>
      </c>
      <c r="J301" s="33">
        <f t="shared" si="147"/>
        <v>0.14782608695652175</v>
      </c>
      <c r="K301" s="34">
        <f t="shared" si="147"/>
        <v>0.12173913043478261</v>
      </c>
      <c r="L301" s="33">
        <f t="shared" si="147"/>
        <v>0</v>
      </c>
      <c r="M301" s="36">
        <f t="shared" si="147"/>
        <v>0</v>
      </c>
      <c r="N301" s="46">
        <f>SUM(Tableau11[[#This Row],[Janvier]:[Décembre]])</f>
        <v>1</v>
      </c>
      <c r="O301" s="69">
        <f>ROUNDUP(Tableau11[[#This Row],[Total général]]/7,0)</f>
        <v>1</v>
      </c>
      <c r="P301" s="70">
        <f>Tableau11[[#This Row],[Total général]]/(30*7)</f>
        <v>4.7619047619047623E-3</v>
      </c>
    </row>
    <row r="302" spans="1:16" ht="17.25" thickTop="1" thickBot="1" x14ac:dyDescent="0.3">
      <c r="A302" s="45">
        <v>332</v>
      </c>
      <c r="B302" s="58">
        <f>IFERROR(VLOOKUP(Tableau11[[#This Row],[Article]],'TCD journal 2018'!$B$5:$O$9000,2,FALSE),0)</f>
        <v>0</v>
      </c>
      <c r="C302" s="59">
        <f>IFERROR(VLOOKUP(Tableau11[[#This Row],[Article]],'TCD journal 2018'!$B$5:$O$900,3,FALSE),0)</f>
        <v>0</v>
      </c>
      <c r="D302" s="60">
        <f>IFERROR(VLOOKUP(Tableau11[[#This Row],[Article]],'TCD journal 2018'!$B$5:$O$9000,4,FALSE),0)</f>
        <v>0</v>
      </c>
      <c r="E302" s="60">
        <f>IFERROR(VLOOKUP(Tableau11[[#This Row],[Article]],'TCD journal 2018'!$B$5:$O$9000,5,FALSE),0)</f>
        <v>11</v>
      </c>
      <c r="F302" s="60">
        <f>IFERROR(VLOOKUP(Tableau11[[#This Row],[Article]],'TCD journal 2018'!$B$5:$O$9000,6,FALSE),0)</f>
        <v>47</v>
      </c>
      <c r="G302" s="60">
        <f>IFERROR(VLOOKUP(Tableau11[[#This Row],[Article]],'TCD journal 2018'!$B$5:$O$9000,7,FALSE),0)</f>
        <v>19</v>
      </c>
      <c r="H302" s="60">
        <f>IFERROR(VLOOKUP(Tableau11[[#This Row],[Article]],'TCD journal 2018'!$B$5:$O$9000,8,FALSE),0)</f>
        <v>16</v>
      </c>
      <c r="I302" s="60">
        <f>IFERROR(VLOOKUP(Tableau11[[#This Row],[Article]],'TCD journal 2018'!$B$5:$O$9000,9,FALSE),0)</f>
        <v>0</v>
      </c>
      <c r="J302" s="60">
        <f>IFERROR(VLOOKUP(Tableau11[[#This Row],[Article]],'TCD journal 2018'!$B$5:$O$9000,10,FALSE),0)</f>
        <v>8</v>
      </c>
      <c r="K302" s="61">
        <f>IFERROR(VLOOKUP(Tableau11[[#This Row],[Article]],'TCD journal 2018'!$B$5:$O$900,11,FALSE),0)</f>
        <v>25</v>
      </c>
      <c r="L302" s="60">
        <f>IFERROR(VLOOKUP(Tableau11[[#This Row],[Article]],'TCD journal 2018'!$B$5:$O$9000,12,FALSE),0)</f>
        <v>0</v>
      </c>
      <c r="M302" s="62">
        <f>IFERROR(VLOOKUP(Tableau11[[#This Row],[Article]],'TCD journal 2018'!$B$5:$O$9000,13,FALSE),0)</f>
        <v>0</v>
      </c>
      <c r="N302" s="154">
        <f>IFERROR(VLOOKUP(Tableau11[[#This Row],[Article]],'TCD journal 2018'!$B$5:$O$9000,14,FALSE),0)</f>
        <v>126</v>
      </c>
      <c r="O302" s="73">
        <f>Tableau11[[#This Row],[Total général]]/8</f>
        <v>15.75</v>
      </c>
      <c r="P302" s="74">
        <f>ROUNDUP(Tableau11[[#This Row],[Conso mensuel]]/30,0)</f>
        <v>1</v>
      </c>
    </row>
    <row r="303" spans="1:16" ht="16.5" thickTop="1" thickBot="1" x14ac:dyDescent="0.3">
      <c r="A303" s="31">
        <v>332</v>
      </c>
      <c r="B303" s="34">
        <f t="shared" ref="B303:M303" si="148">B302/$N$302</f>
        <v>0</v>
      </c>
      <c r="C303" s="34">
        <f t="shared" si="148"/>
        <v>0</v>
      </c>
      <c r="D303" s="34">
        <f t="shared" si="148"/>
        <v>0</v>
      </c>
      <c r="E303" s="34">
        <f t="shared" si="148"/>
        <v>8.7301587301587297E-2</v>
      </c>
      <c r="F303" s="34">
        <f t="shared" si="148"/>
        <v>0.37301587301587302</v>
      </c>
      <c r="G303" s="34">
        <f t="shared" si="148"/>
        <v>0.15079365079365079</v>
      </c>
      <c r="H303" s="34">
        <f t="shared" si="148"/>
        <v>0.12698412698412698</v>
      </c>
      <c r="I303" s="34">
        <f t="shared" si="148"/>
        <v>0</v>
      </c>
      <c r="J303" s="33">
        <f t="shared" si="148"/>
        <v>6.3492063492063489E-2</v>
      </c>
      <c r="K303" s="34">
        <f t="shared" si="148"/>
        <v>0.1984126984126984</v>
      </c>
      <c r="L303" s="33">
        <f t="shared" si="148"/>
        <v>0</v>
      </c>
      <c r="M303" s="36">
        <f t="shared" si="148"/>
        <v>0</v>
      </c>
      <c r="N303" s="46">
        <f>SUM(Tableau11[[#This Row],[Janvier]:[Décembre]])</f>
        <v>1</v>
      </c>
      <c r="O303" s="69">
        <f>ROUNDUP(Tableau11[[#This Row],[Total général]]/7,0)</f>
        <v>1</v>
      </c>
      <c r="P303" s="70">
        <f>Tableau11[[#This Row],[Total général]]/(30*7)</f>
        <v>4.7619047619047623E-3</v>
      </c>
    </row>
    <row r="304" spans="1:16" ht="17.25" thickTop="1" thickBot="1" x14ac:dyDescent="0.3">
      <c r="A304" s="45">
        <v>9017</v>
      </c>
      <c r="B304" s="58">
        <f>IFERROR(VLOOKUP(Tableau11[[#This Row],[Article]],'TCD journal 2018'!$B$5:$O$9000,2,FALSE),0)</f>
        <v>0</v>
      </c>
      <c r="C304" s="59">
        <f>IFERROR(VLOOKUP(Tableau11[[#This Row],[Article]],'TCD journal 2018'!$B$5:$O$900,3,FALSE),0)</f>
        <v>0</v>
      </c>
      <c r="D304" s="60">
        <f>IFERROR(VLOOKUP(Tableau11[[#This Row],[Article]],'TCD journal 2018'!$B$5:$O$9000,4,FALSE),0)</f>
        <v>0</v>
      </c>
      <c r="E304" s="60">
        <f>IFERROR(VLOOKUP(Tableau11[[#This Row],[Article]],'TCD journal 2018'!$B$5:$O$9000,5,FALSE),0)</f>
        <v>50</v>
      </c>
      <c r="F304" s="60">
        <f>IFERROR(VLOOKUP(Tableau11[[#This Row],[Article]],'TCD journal 2018'!$B$5:$O$9000,6,FALSE),0)</f>
        <v>50</v>
      </c>
      <c r="G304" s="60">
        <f>IFERROR(VLOOKUP(Tableau11[[#This Row],[Article]],'TCD journal 2018'!$B$5:$O$9000,7,FALSE),0)</f>
        <v>0</v>
      </c>
      <c r="H304" s="60">
        <f>IFERROR(VLOOKUP(Tableau11[[#This Row],[Article]],'TCD journal 2018'!$B$5:$O$9000,8,FALSE),0)</f>
        <v>0</v>
      </c>
      <c r="I304" s="60">
        <f>IFERROR(VLOOKUP(Tableau11[[#This Row],[Article]],'TCD journal 2018'!$B$5:$O$9000,9,FALSE),0)</f>
        <v>0</v>
      </c>
      <c r="J304" s="60">
        <f>IFERROR(VLOOKUP(Tableau11[[#This Row],[Article]],'TCD journal 2018'!$B$5:$O$9000,10,FALSE),0)</f>
        <v>0</v>
      </c>
      <c r="K304" s="61">
        <f>IFERROR(VLOOKUP(Tableau11[[#This Row],[Article]],'TCD journal 2018'!$B$5:$O$900,11,FALSE),0)</f>
        <v>0</v>
      </c>
      <c r="L304" s="60">
        <f>IFERROR(VLOOKUP(Tableau11[[#This Row],[Article]],'TCD journal 2018'!$B$5:$O$9000,12,FALSE),0)</f>
        <v>0</v>
      </c>
      <c r="M304" s="62">
        <f>IFERROR(VLOOKUP(Tableau11[[#This Row],[Article]],'TCD journal 2018'!$B$5:$O$9000,13,FALSE),0)</f>
        <v>0</v>
      </c>
      <c r="N304" s="154">
        <f>IFERROR(VLOOKUP(Tableau11[[#This Row],[Article]],'TCD journal 2018'!$B$5:$O$9000,14,FALSE),0)</f>
        <v>100</v>
      </c>
      <c r="O304" s="73">
        <f>Tableau11[[#This Row],[Total général]]/8</f>
        <v>12.5</v>
      </c>
      <c r="P304" s="74">
        <f>ROUNDUP(Tableau11[[#This Row],[Conso mensuel]]/30,0)</f>
        <v>1</v>
      </c>
    </row>
    <row r="305" spans="1:16" ht="16.5" thickTop="1" thickBot="1" x14ac:dyDescent="0.3">
      <c r="A305" s="31">
        <v>9017</v>
      </c>
      <c r="B305" s="34">
        <f t="shared" ref="B305:M305" si="149">B304/$N$304</f>
        <v>0</v>
      </c>
      <c r="C305" s="34">
        <f t="shared" si="149"/>
        <v>0</v>
      </c>
      <c r="D305" s="34">
        <f t="shared" si="149"/>
        <v>0</v>
      </c>
      <c r="E305" s="34">
        <f t="shared" si="149"/>
        <v>0.5</v>
      </c>
      <c r="F305" s="34">
        <f t="shared" si="149"/>
        <v>0.5</v>
      </c>
      <c r="G305" s="34">
        <f t="shared" si="149"/>
        <v>0</v>
      </c>
      <c r="H305" s="34">
        <f t="shared" si="149"/>
        <v>0</v>
      </c>
      <c r="I305" s="34">
        <f t="shared" si="149"/>
        <v>0</v>
      </c>
      <c r="J305" s="33">
        <f t="shared" si="149"/>
        <v>0</v>
      </c>
      <c r="K305" s="34">
        <f t="shared" si="149"/>
        <v>0</v>
      </c>
      <c r="L305" s="33">
        <f t="shared" si="149"/>
        <v>0</v>
      </c>
      <c r="M305" s="36">
        <f t="shared" si="149"/>
        <v>0</v>
      </c>
      <c r="N305" s="46">
        <f>SUM(Tableau11[[#This Row],[Janvier]:[Décembre]])</f>
        <v>1</v>
      </c>
      <c r="O305" s="69">
        <f>ROUNDUP(Tableau11[[#This Row],[Total général]]/7,0)</f>
        <v>1</v>
      </c>
      <c r="P305" s="70">
        <f>Tableau11[[#This Row],[Total général]]/(30*7)</f>
        <v>4.7619047619047623E-3</v>
      </c>
    </row>
    <row r="306" spans="1:16" ht="17.25" thickTop="1" thickBot="1" x14ac:dyDescent="0.3">
      <c r="A306" s="45">
        <v>1591</v>
      </c>
      <c r="B306" s="58">
        <f>IFERROR(VLOOKUP(Tableau11[[#This Row],[Article]],'TCD journal 2018'!$B$5:$O$9000,2,FALSE),0)</f>
        <v>0</v>
      </c>
      <c r="C306" s="59">
        <f>IFERROR(VLOOKUP(Tableau11[[#This Row],[Article]],'TCD journal 2018'!$B$5:$O$900,3,FALSE),0)</f>
        <v>0</v>
      </c>
      <c r="D306" s="60">
        <f>IFERROR(VLOOKUP(Tableau11[[#This Row],[Article]],'TCD journal 2018'!$B$5:$O$9000,4,FALSE),0)</f>
        <v>0</v>
      </c>
      <c r="E306" s="60">
        <f>IFERROR(VLOOKUP(Tableau11[[#This Row],[Article]],'TCD journal 2018'!$B$5:$O$9000,5,FALSE),0)</f>
        <v>100</v>
      </c>
      <c r="F306" s="60">
        <f>IFERROR(VLOOKUP(Tableau11[[#This Row],[Article]],'TCD journal 2018'!$B$5:$O$9000,6,FALSE),0)</f>
        <v>0</v>
      </c>
      <c r="G306" s="60">
        <f>IFERROR(VLOOKUP(Tableau11[[#This Row],[Article]],'TCD journal 2018'!$B$5:$O$9000,7,FALSE),0)</f>
        <v>0</v>
      </c>
      <c r="H306" s="60">
        <f>IFERROR(VLOOKUP(Tableau11[[#This Row],[Article]],'TCD journal 2018'!$B$5:$O$9000,8,FALSE),0)</f>
        <v>0</v>
      </c>
      <c r="I306" s="60">
        <f>IFERROR(VLOOKUP(Tableau11[[#This Row],[Article]],'TCD journal 2018'!$B$5:$O$9000,9,FALSE),0)</f>
        <v>0</v>
      </c>
      <c r="J306" s="60">
        <f>IFERROR(VLOOKUP(Tableau11[[#This Row],[Article]],'TCD journal 2018'!$B$5:$O$9000,10,FALSE),0)</f>
        <v>0</v>
      </c>
      <c r="K306" s="61">
        <f>IFERROR(VLOOKUP(Tableau11[[#This Row],[Article]],'TCD journal 2018'!$B$5:$O$900,11,FALSE),0)</f>
        <v>0</v>
      </c>
      <c r="L306" s="60">
        <f>IFERROR(VLOOKUP(Tableau11[[#This Row],[Article]],'TCD journal 2018'!$B$5:$O$9000,12,FALSE),0)</f>
        <v>0</v>
      </c>
      <c r="M306" s="62">
        <f>IFERROR(VLOOKUP(Tableau11[[#This Row],[Article]],'TCD journal 2018'!$B$5:$O$9000,13,FALSE),0)</f>
        <v>0</v>
      </c>
      <c r="N306" s="154">
        <f>IFERROR(VLOOKUP(Tableau11[[#This Row],[Article]],'TCD journal 2018'!$B$5:$O$9000,14,FALSE),0)</f>
        <v>100</v>
      </c>
      <c r="O306" s="73">
        <f>Tableau11[[#This Row],[Total général]]/8</f>
        <v>12.5</v>
      </c>
      <c r="P306" s="74">
        <f>ROUNDUP(Tableau11[[#This Row],[Conso mensuel]]/30,0)</f>
        <v>1</v>
      </c>
    </row>
    <row r="307" spans="1:16" ht="16.5" thickTop="1" thickBot="1" x14ac:dyDescent="0.3">
      <c r="A307" s="31">
        <v>1591</v>
      </c>
      <c r="B307" s="34">
        <f t="shared" ref="B307:M307" si="150">B306/$N$306</f>
        <v>0</v>
      </c>
      <c r="C307" s="34">
        <f t="shared" si="150"/>
        <v>0</v>
      </c>
      <c r="D307" s="34">
        <f t="shared" si="150"/>
        <v>0</v>
      </c>
      <c r="E307" s="34">
        <f t="shared" si="150"/>
        <v>1</v>
      </c>
      <c r="F307" s="34">
        <f t="shared" si="150"/>
        <v>0</v>
      </c>
      <c r="G307" s="34">
        <f t="shared" si="150"/>
        <v>0</v>
      </c>
      <c r="H307" s="34">
        <f t="shared" si="150"/>
        <v>0</v>
      </c>
      <c r="I307" s="34">
        <f t="shared" si="150"/>
        <v>0</v>
      </c>
      <c r="J307" s="33">
        <f t="shared" si="150"/>
        <v>0</v>
      </c>
      <c r="K307" s="34">
        <f t="shared" si="150"/>
        <v>0</v>
      </c>
      <c r="L307" s="33">
        <f t="shared" si="150"/>
        <v>0</v>
      </c>
      <c r="M307" s="36">
        <f t="shared" si="150"/>
        <v>0</v>
      </c>
      <c r="N307" s="46">
        <f>SUM(Tableau11[[#This Row],[Janvier]:[Décembre]])</f>
        <v>1</v>
      </c>
      <c r="O307" s="69">
        <f>ROUNDUP(Tableau11[[#This Row],[Total général]]/7,0)</f>
        <v>1</v>
      </c>
      <c r="P307" s="70">
        <f>Tableau11[[#This Row],[Total général]]/(30*7)</f>
        <v>4.7619047619047623E-3</v>
      </c>
    </row>
    <row r="308" spans="1:16" ht="17.25" thickTop="1" thickBot="1" x14ac:dyDescent="0.3">
      <c r="A308" s="45">
        <v>1596</v>
      </c>
      <c r="B308" s="58">
        <f>IFERROR(VLOOKUP(Tableau11[[#This Row],[Article]],'TCD journal 2018'!$B$5:$O$9000,2,FALSE),0)</f>
        <v>0</v>
      </c>
      <c r="C308" s="59">
        <f>IFERROR(VLOOKUP(Tableau11[[#This Row],[Article]],'TCD journal 2018'!$B$5:$O$900,3,FALSE),0)</f>
        <v>0</v>
      </c>
      <c r="D308" s="60">
        <f>IFERROR(VLOOKUP(Tableau11[[#This Row],[Article]],'TCD journal 2018'!$B$5:$O$9000,4,FALSE),0)</f>
        <v>0</v>
      </c>
      <c r="E308" s="60">
        <f>IFERROR(VLOOKUP(Tableau11[[#This Row],[Article]],'TCD journal 2018'!$B$5:$O$9000,5,FALSE),0)</f>
        <v>100</v>
      </c>
      <c r="F308" s="60">
        <f>IFERROR(VLOOKUP(Tableau11[[#This Row],[Article]],'TCD journal 2018'!$B$5:$O$9000,6,FALSE),0)</f>
        <v>0</v>
      </c>
      <c r="G308" s="60">
        <f>IFERROR(VLOOKUP(Tableau11[[#This Row],[Article]],'TCD journal 2018'!$B$5:$O$9000,7,FALSE),0)</f>
        <v>0</v>
      </c>
      <c r="H308" s="60">
        <f>IFERROR(VLOOKUP(Tableau11[[#This Row],[Article]],'TCD journal 2018'!$B$5:$O$9000,8,FALSE),0)</f>
        <v>0</v>
      </c>
      <c r="I308" s="60">
        <f>IFERROR(VLOOKUP(Tableau11[[#This Row],[Article]],'TCD journal 2018'!$B$5:$O$9000,9,FALSE),0)</f>
        <v>0</v>
      </c>
      <c r="J308" s="60">
        <f>IFERROR(VLOOKUP(Tableau11[[#This Row],[Article]],'TCD journal 2018'!$B$5:$O$9000,10,FALSE),0)</f>
        <v>0</v>
      </c>
      <c r="K308" s="61">
        <f>IFERROR(VLOOKUP(Tableau11[[#This Row],[Article]],'TCD journal 2018'!$B$5:$O$900,11,FALSE),0)</f>
        <v>0</v>
      </c>
      <c r="L308" s="60">
        <f>IFERROR(VLOOKUP(Tableau11[[#This Row],[Article]],'TCD journal 2018'!$B$5:$O$9000,12,FALSE),0)</f>
        <v>0</v>
      </c>
      <c r="M308" s="62">
        <f>IFERROR(VLOOKUP(Tableau11[[#This Row],[Article]],'TCD journal 2018'!$B$5:$O$9000,13,FALSE),0)</f>
        <v>0</v>
      </c>
      <c r="N308" s="154">
        <f>IFERROR(VLOOKUP(Tableau11[[#This Row],[Article]],'TCD journal 2018'!$B$5:$O$9000,14,FALSE),0)</f>
        <v>100</v>
      </c>
      <c r="O308" s="73">
        <f>Tableau11[[#This Row],[Total général]]/8</f>
        <v>12.5</v>
      </c>
      <c r="P308" s="74">
        <f>ROUNDUP(Tableau11[[#This Row],[Conso mensuel]]/30,0)</f>
        <v>1</v>
      </c>
    </row>
    <row r="309" spans="1:16" ht="16.5" thickTop="1" thickBot="1" x14ac:dyDescent="0.3">
      <c r="A309" s="31">
        <v>1596</v>
      </c>
      <c r="B309" s="34">
        <f t="shared" ref="B309:M309" si="151">B308/$N$308</f>
        <v>0</v>
      </c>
      <c r="C309" s="34">
        <f t="shared" si="151"/>
        <v>0</v>
      </c>
      <c r="D309" s="34">
        <f t="shared" si="151"/>
        <v>0</v>
      </c>
      <c r="E309" s="34">
        <f t="shared" si="151"/>
        <v>1</v>
      </c>
      <c r="F309" s="34">
        <f t="shared" si="151"/>
        <v>0</v>
      </c>
      <c r="G309" s="34">
        <f t="shared" si="151"/>
        <v>0</v>
      </c>
      <c r="H309" s="34">
        <f t="shared" si="151"/>
        <v>0</v>
      </c>
      <c r="I309" s="34">
        <f t="shared" si="151"/>
        <v>0</v>
      </c>
      <c r="J309" s="33">
        <f t="shared" si="151"/>
        <v>0</v>
      </c>
      <c r="K309" s="34">
        <f t="shared" si="151"/>
        <v>0</v>
      </c>
      <c r="L309" s="33">
        <f t="shared" si="151"/>
        <v>0</v>
      </c>
      <c r="M309" s="36">
        <f t="shared" si="151"/>
        <v>0</v>
      </c>
      <c r="N309" s="46">
        <f>SUM(Tableau11[[#This Row],[Janvier]:[Décembre]])</f>
        <v>1</v>
      </c>
      <c r="O309" s="69">
        <f>ROUNDUP(Tableau11[[#This Row],[Total général]]/7,0)</f>
        <v>1</v>
      </c>
      <c r="P309" s="70">
        <f>Tableau11[[#This Row],[Total général]]/(30*7)</f>
        <v>4.7619047619047623E-3</v>
      </c>
    </row>
    <row r="310" spans="1:16" ht="17.25" thickTop="1" thickBot="1" x14ac:dyDescent="0.3">
      <c r="A310" s="45">
        <v>2128</v>
      </c>
      <c r="B310" s="58">
        <f>IFERROR(VLOOKUP(Tableau11[[#This Row],[Article]],'TCD journal 2018'!$B$5:$O$9000,2,FALSE),0)</f>
        <v>0</v>
      </c>
      <c r="C310" s="59">
        <f>IFERROR(VLOOKUP(Tableau11[[#This Row],[Article]],'TCD journal 2018'!$B$5:$O$900,3,FALSE),0)</f>
        <v>0</v>
      </c>
      <c r="D310" s="60">
        <f>IFERROR(VLOOKUP(Tableau11[[#This Row],[Article]],'TCD journal 2018'!$B$5:$O$9000,4,FALSE),0)</f>
        <v>0</v>
      </c>
      <c r="E310" s="60">
        <f>IFERROR(VLOOKUP(Tableau11[[#This Row],[Article]],'TCD journal 2018'!$B$5:$O$9000,5,FALSE),0)</f>
        <v>0</v>
      </c>
      <c r="F310" s="60">
        <f>IFERROR(VLOOKUP(Tableau11[[#This Row],[Article]],'TCD journal 2018'!$B$5:$O$9000,6,FALSE),0)</f>
        <v>0</v>
      </c>
      <c r="G310" s="60">
        <f>IFERROR(VLOOKUP(Tableau11[[#This Row],[Article]],'TCD journal 2018'!$B$5:$O$9000,7,FALSE),0)</f>
        <v>0</v>
      </c>
      <c r="H310" s="60">
        <f>IFERROR(VLOOKUP(Tableau11[[#This Row],[Article]],'TCD journal 2018'!$B$5:$O$9000,8,FALSE),0)</f>
        <v>0</v>
      </c>
      <c r="I310" s="60">
        <f>IFERROR(VLOOKUP(Tableau11[[#This Row],[Article]],'TCD journal 2018'!$B$5:$O$9000,9,FALSE),0)</f>
        <v>100</v>
      </c>
      <c r="J310" s="60">
        <f>IFERROR(VLOOKUP(Tableau11[[#This Row],[Article]],'TCD journal 2018'!$B$5:$O$9000,10,FALSE),0)</f>
        <v>0</v>
      </c>
      <c r="K310" s="61">
        <f>IFERROR(VLOOKUP(Tableau11[[#This Row],[Article]],'TCD journal 2018'!$B$5:$O$900,11,FALSE),0)</f>
        <v>0</v>
      </c>
      <c r="L310" s="60">
        <f>IFERROR(VLOOKUP(Tableau11[[#This Row],[Article]],'TCD journal 2018'!$B$5:$O$9000,12,FALSE),0)</f>
        <v>0</v>
      </c>
      <c r="M310" s="62">
        <f>IFERROR(VLOOKUP(Tableau11[[#This Row],[Article]],'TCD journal 2018'!$B$5:$O$9000,13,FALSE),0)</f>
        <v>0</v>
      </c>
      <c r="N310" s="154">
        <f>IFERROR(VLOOKUP(Tableau11[[#This Row],[Article]],'TCD journal 2018'!$B$5:$O$9000,14,FALSE),0)</f>
        <v>100</v>
      </c>
      <c r="O310" s="73">
        <f>Tableau11[[#This Row],[Total général]]/8</f>
        <v>12.5</v>
      </c>
      <c r="P310" s="74">
        <f>ROUNDUP(Tableau11[[#This Row],[Conso mensuel]]/30,0)</f>
        <v>1</v>
      </c>
    </row>
    <row r="311" spans="1:16" ht="16.5" thickTop="1" thickBot="1" x14ac:dyDescent="0.3">
      <c r="A311" s="30">
        <v>2128</v>
      </c>
      <c r="B311" s="33">
        <f t="shared" ref="B311:M311" si="152">B310/$N$310</f>
        <v>0</v>
      </c>
      <c r="C311" s="33">
        <f t="shared" si="152"/>
        <v>0</v>
      </c>
      <c r="D311" s="33">
        <f t="shared" si="152"/>
        <v>0</v>
      </c>
      <c r="E311" s="33">
        <f t="shared" si="152"/>
        <v>0</v>
      </c>
      <c r="F311" s="33">
        <f t="shared" si="152"/>
        <v>0</v>
      </c>
      <c r="G311" s="33">
        <f t="shared" si="152"/>
        <v>0</v>
      </c>
      <c r="H311" s="33">
        <f t="shared" si="152"/>
        <v>0</v>
      </c>
      <c r="I311" s="33">
        <f t="shared" si="152"/>
        <v>1</v>
      </c>
      <c r="J311" s="33">
        <f t="shared" si="152"/>
        <v>0</v>
      </c>
      <c r="K311" s="33">
        <f t="shared" si="152"/>
        <v>0</v>
      </c>
      <c r="L311" s="33">
        <f t="shared" si="152"/>
        <v>0</v>
      </c>
      <c r="M311" s="35">
        <f t="shared" si="152"/>
        <v>0</v>
      </c>
      <c r="N311" s="46">
        <f>SUM(Tableau11[[#This Row],[Janvier]:[Décembre]])</f>
        <v>1</v>
      </c>
      <c r="O311" s="69">
        <f>ROUNDUP(Tableau11[[#This Row],[Total général]]/7,0)</f>
        <v>1</v>
      </c>
      <c r="P311" s="70">
        <f>Tableau11[[#This Row],[Total général]]/(30*7)</f>
        <v>4.7619047619047623E-3</v>
      </c>
    </row>
    <row r="312" spans="1:16" ht="17.25" thickTop="1" thickBot="1" x14ac:dyDescent="0.3">
      <c r="A312" s="47">
        <v>1584</v>
      </c>
      <c r="B312" s="58">
        <f>IFERROR(VLOOKUP(Tableau11[[#This Row],[Article]],'TCD journal 2018'!$B$5:$O$9000,2,FALSE),0)</f>
        <v>0</v>
      </c>
      <c r="C312" s="59">
        <f>IFERROR(VLOOKUP(Tableau11[[#This Row],[Article]],'TCD journal 2018'!$B$5:$O$900,3,FALSE),0)</f>
        <v>0</v>
      </c>
      <c r="D312" s="60">
        <f>IFERROR(VLOOKUP(Tableau11[[#This Row],[Article]],'TCD journal 2018'!$B$5:$O$9000,4,FALSE),0)</f>
        <v>0</v>
      </c>
      <c r="E312" s="60">
        <f>IFERROR(VLOOKUP(Tableau11[[#This Row],[Article]],'TCD journal 2018'!$B$5:$O$9000,5,FALSE),0)</f>
        <v>100</v>
      </c>
      <c r="F312" s="60">
        <f>IFERROR(VLOOKUP(Tableau11[[#This Row],[Article]],'TCD journal 2018'!$B$5:$O$9000,6,FALSE),0)</f>
        <v>0</v>
      </c>
      <c r="G312" s="60">
        <f>IFERROR(VLOOKUP(Tableau11[[#This Row],[Article]],'TCD journal 2018'!$B$5:$O$9000,7,FALSE),0)</f>
        <v>0</v>
      </c>
      <c r="H312" s="60">
        <f>IFERROR(VLOOKUP(Tableau11[[#This Row],[Article]],'TCD journal 2018'!$B$5:$O$9000,8,FALSE),0)</f>
        <v>0</v>
      </c>
      <c r="I312" s="60">
        <f>IFERROR(VLOOKUP(Tableau11[[#This Row],[Article]],'TCD journal 2018'!$B$5:$O$9000,9,FALSE),0)</f>
        <v>0</v>
      </c>
      <c r="J312" s="60">
        <f>IFERROR(VLOOKUP(Tableau11[[#This Row],[Article]],'TCD journal 2018'!$B$5:$O$9000,10,FALSE),0)</f>
        <v>0</v>
      </c>
      <c r="K312" s="61">
        <f>IFERROR(VLOOKUP(Tableau11[[#This Row],[Article]],'TCD journal 2018'!$B$5:$O$900,11,FALSE),0)</f>
        <v>0</v>
      </c>
      <c r="L312" s="60">
        <f>IFERROR(VLOOKUP(Tableau11[[#This Row],[Article]],'TCD journal 2018'!$B$5:$O$9000,12,FALSE),0)</f>
        <v>0</v>
      </c>
      <c r="M312" s="62">
        <f>IFERROR(VLOOKUP(Tableau11[[#This Row],[Article]],'TCD journal 2018'!$B$5:$O$9000,13,FALSE),0)</f>
        <v>0</v>
      </c>
      <c r="N312" s="154">
        <f>IFERROR(VLOOKUP(Tableau11[[#This Row],[Article]],'TCD journal 2018'!$B$5:$O$9000,14,FALSE),0)</f>
        <v>100</v>
      </c>
      <c r="O312" s="73">
        <f>Tableau11[[#This Row],[Total général]]/8</f>
        <v>12.5</v>
      </c>
      <c r="P312" s="74">
        <f>ROUNDUP(Tableau11[[#This Row],[Conso mensuel]]/30,0)</f>
        <v>1</v>
      </c>
    </row>
    <row r="313" spans="1:16" ht="16.5" thickTop="1" thickBot="1" x14ac:dyDescent="0.3">
      <c r="A313" s="32">
        <v>1584</v>
      </c>
      <c r="B313" s="34">
        <f t="shared" ref="B313:M313" si="153">B312/$N$312</f>
        <v>0</v>
      </c>
      <c r="C313" s="34">
        <f t="shared" si="153"/>
        <v>0</v>
      </c>
      <c r="D313" s="34">
        <f t="shared" si="153"/>
        <v>0</v>
      </c>
      <c r="E313" s="34">
        <f t="shared" si="153"/>
        <v>1</v>
      </c>
      <c r="F313" s="34">
        <f t="shared" si="153"/>
        <v>0</v>
      </c>
      <c r="G313" s="34">
        <f t="shared" si="153"/>
        <v>0</v>
      </c>
      <c r="H313" s="34">
        <f t="shared" si="153"/>
        <v>0</v>
      </c>
      <c r="I313" s="34">
        <f t="shared" si="153"/>
        <v>0</v>
      </c>
      <c r="J313" s="33">
        <f t="shared" si="153"/>
        <v>0</v>
      </c>
      <c r="K313" s="34">
        <f t="shared" si="153"/>
        <v>0</v>
      </c>
      <c r="L313" s="33">
        <f t="shared" si="153"/>
        <v>0</v>
      </c>
      <c r="M313" s="36">
        <f t="shared" si="153"/>
        <v>0</v>
      </c>
      <c r="N313" s="46">
        <f>SUM(Tableau11[[#This Row],[Janvier]:[Décembre]])</f>
        <v>1</v>
      </c>
      <c r="O313" s="69">
        <f>ROUNDUP(Tableau11[[#This Row],[Total général]]/7,0)</f>
        <v>1</v>
      </c>
      <c r="P313" s="70">
        <f>Tableau11[[#This Row],[Total général]]/(30*7)</f>
        <v>4.7619047619047623E-3</v>
      </c>
    </row>
    <row r="314" spans="1:16" ht="17.25" thickTop="1" thickBot="1" x14ac:dyDescent="0.3">
      <c r="A314" s="45">
        <v>932</v>
      </c>
      <c r="B314" s="58">
        <f>IFERROR(VLOOKUP(Tableau11[[#This Row],[Article]],'TCD journal 2018'!$B$5:$O$9000,2,FALSE),0)</f>
        <v>0</v>
      </c>
      <c r="C314" s="59">
        <f>IFERROR(VLOOKUP(Tableau11[[#This Row],[Article]],'TCD journal 2018'!$B$5:$O$900,3,FALSE),0)</f>
        <v>0</v>
      </c>
      <c r="D314" s="60">
        <f>IFERROR(VLOOKUP(Tableau11[[#This Row],[Article]],'TCD journal 2018'!$B$5:$O$9000,4,FALSE),0)</f>
        <v>29</v>
      </c>
      <c r="E314" s="60">
        <f>IFERROR(VLOOKUP(Tableau11[[#This Row],[Article]],'TCD journal 2018'!$B$5:$O$9000,5,FALSE),0)</f>
        <v>45</v>
      </c>
      <c r="F314" s="60">
        <f>IFERROR(VLOOKUP(Tableau11[[#This Row],[Article]],'TCD journal 2018'!$B$5:$O$9000,6,FALSE),0)</f>
        <v>0</v>
      </c>
      <c r="G314" s="60">
        <f>IFERROR(VLOOKUP(Tableau11[[#This Row],[Article]],'TCD journal 2018'!$B$5:$O$9000,7,FALSE),0)</f>
        <v>0</v>
      </c>
      <c r="H314" s="60">
        <f>IFERROR(VLOOKUP(Tableau11[[#This Row],[Article]],'TCD journal 2018'!$B$5:$O$9000,8,FALSE),0)</f>
        <v>25</v>
      </c>
      <c r="I314" s="60">
        <f>IFERROR(VLOOKUP(Tableau11[[#This Row],[Article]],'TCD journal 2018'!$B$5:$O$9000,9,FALSE),0)</f>
        <v>0</v>
      </c>
      <c r="J314" s="60">
        <f>IFERROR(VLOOKUP(Tableau11[[#This Row],[Article]],'TCD journal 2018'!$B$5:$O$9000,10,FALSE),0)</f>
        <v>0</v>
      </c>
      <c r="K314" s="61">
        <f>IFERROR(VLOOKUP(Tableau11[[#This Row],[Article]],'TCD journal 2018'!$B$5:$O$900,11,FALSE),0)</f>
        <v>20</v>
      </c>
      <c r="L314" s="60">
        <f>IFERROR(VLOOKUP(Tableau11[[#This Row],[Article]],'TCD journal 2018'!$B$5:$O$9000,12,FALSE),0)</f>
        <v>0</v>
      </c>
      <c r="M314" s="62">
        <f>IFERROR(VLOOKUP(Tableau11[[#This Row],[Article]],'TCD journal 2018'!$B$5:$O$9000,13,FALSE),0)</f>
        <v>0</v>
      </c>
      <c r="N314" s="154">
        <f>IFERROR(VLOOKUP(Tableau11[[#This Row],[Article]],'TCD journal 2018'!$B$5:$O$9000,14,FALSE),0)</f>
        <v>119</v>
      </c>
      <c r="O314" s="73">
        <f>Tableau11[[#This Row],[Total général]]/8</f>
        <v>14.875</v>
      </c>
      <c r="P314" s="74">
        <f>ROUNDUP(Tableau11[[#This Row],[Conso mensuel]]/30,0)</f>
        <v>1</v>
      </c>
    </row>
    <row r="315" spans="1:16" ht="16.5" thickTop="1" thickBot="1" x14ac:dyDescent="0.3">
      <c r="A315" s="31">
        <v>932</v>
      </c>
      <c r="B315" s="34">
        <f t="shared" ref="B315:M315" si="154">B314/$N$314</f>
        <v>0</v>
      </c>
      <c r="C315" s="34">
        <f t="shared" si="154"/>
        <v>0</v>
      </c>
      <c r="D315" s="34">
        <f t="shared" si="154"/>
        <v>0.24369747899159663</v>
      </c>
      <c r="E315" s="34">
        <f t="shared" si="154"/>
        <v>0.37815126050420167</v>
      </c>
      <c r="F315" s="34">
        <f t="shared" si="154"/>
        <v>0</v>
      </c>
      <c r="G315" s="34">
        <f t="shared" si="154"/>
        <v>0</v>
      </c>
      <c r="H315" s="34">
        <f t="shared" si="154"/>
        <v>0.21008403361344538</v>
      </c>
      <c r="I315" s="34">
        <f t="shared" si="154"/>
        <v>0</v>
      </c>
      <c r="J315" s="33">
        <f t="shared" si="154"/>
        <v>0</v>
      </c>
      <c r="K315" s="34">
        <f t="shared" si="154"/>
        <v>0.16806722689075632</v>
      </c>
      <c r="L315" s="33">
        <f t="shared" si="154"/>
        <v>0</v>
      </c>
      <c r="M315" s="36">
        <f t="shared" si="154"/>
        <v>0</v>
      </c>
      <c r="N315" s="46">
        <f>SUM(Tableau11[[#This Row],[Janvier]:[Décembre]])</f>
        <v>1</v>
      </c>
      <c r="O315" s="69">
        <f>ROUNDUP(Tableau11[[#This Row],[Total général]]/7,0)</f>
        <v>1</v>
      </c>
      <c r="P315" s="70">
        <f>Tableau11[[#This Row],[Total général]]/(30*7)</f>
        <v>4.7619047619047623E-3</v>
      </c>
    </row>
    <row r="316" spans="1:16" ht="17.25" thickTop="1" thickBot="1" x14ac:dyDescent="0.3">
      <c r="A316" s="45">
        <v>1661</v>
      </c>
      <c r="B316" s="58">
        <f>IFERROR(VLOOKUP(Tableau11[[#This Row],[Article]],'TCD journal 2018'!$B$5:$O$9000,2,FALSE),0)</f>
        <v>0</v>
      </c>
      <c r="C316" s="59">
        <f>IFERROR(VLOOKUP(Tableau11[[#This Row],[Article]],'TCD journal 2018'!$B$5:$O$900,3,FALSE),0)</f>
        <v>0</v>
      </c>
      <c r="D316" s="60">
        <f>IFERROR(VLOOKUP(Tableau11[[#This Row],[Article]],'TCD journal 2018'!$B$5:$O$9000,4,FALSE),0)</f>
        <v>16</v>
      </c>
      <c r="E316" s="60">
        <f>IFERROR(VLOOKUP(Tableau11[[#This Row],[Article]],'TCD journal 2018'!$B$5:$O$9000,5,FALSE),0)</f>
        <v>44</v>
      </c>
      <c r="F316" s="60">
        <f>IFERROR(VLOOKUP(Tableau11[[#This Row],[Article]],'TCD journal 2018'!$B$5:$O$9000,6,FALSE),0)</f>
        <v>16</v>
      </c>
      <c r="G316" s="60">
        <f>IFERROR(VLOOKUP(Tableau11[[#This Row],[Article]],'TCD journal 2018'!$B$5:$O$9000,7,FALSE),0)</f>
        <v>12</v>
      </c>
      <c r="H316" s="60">
        <f>IFERROR(VLOOKUP(Tableau11[[#This Row],[Article]],'TCD journal 2018'!$B$5:$O$9000,8,FALSE),0)</f>
        <v>0</v>
      </c>
      <c r="I316" s="60">
        <f>IFERROR(VLOOKUP(Tableau11[[#This Row],[Article]],'TCD journal 2018'!$B$5:$O$9000,9,FALSE),0)</f>
        <v>0</v>
      </c>
      <c r="J316" s="60">
        <f>IFERROR(VLOOKUP(Tableau11[[#This Row],[Article]],'TCD journal 2018'!$B$5:$O$9000,10,FALSE),0)</f>
        <v>8</v>
      </c>
      <c r="K316" s="61">
        <f>IFERROR(VLOOKUP(Tableau11[[#This Row],[Article]],'TCD journal 2018'!$B$5:$O$900,11,FALSE),0)</f>
        <v>0</v>
      </c>
      <c r="L316" s="60">
        <f>IFERROR(VLOOKUP(Tableau11[[#This Row],[Article]],'TCD journal 2018'!$B$5:$O$9000,12,FALSE),0)</f>
        <v>0</v>
      </c>
      <c r="M316" s="62">
        <f>IFERROR(VLOOKUP(Tableau11[[#This Row],[Article]],'TCD journal 2018'!$B$5:$O$9000,13,FALSE),0)</f>
        <v>0</v>
      </c>
      <c r="N316" s="154">
        <f>IFERROR(VLOOKUP(Tableau11[[#This Row],[Article]],'TCD journal 2018'!$B$5:$O$9000,14,FALSE),0)</f>
        <v>96</v>
      </c>
      <c r="O316" s="73">
        <f>Tableau11[[#This Row],[Total général]]/8</f>
        <v>12</v>
      </c>
      <c r="P316" s="74">
        <f>ROUNDUP(Tableau11[[#This Row],[Conso mensuel]]/30,0)</f>
        <v>1</v>
      </c>
    </row>
    <row r="317" spans="1:16" ht="16.5" thickTop="1" thickBot="1" x14ac:dyDescent="0.3">
      <c r="A317" s="31">
        <v>1661</v>
      </c>
      <c r="B317" s="34">
        <f t="shared" ref="B317:M317" si="155">B316/$N$316</f>
        <v>0</v>
      </c>
      <c r="C317" s="34">
        <f t="shared" si="155"/>
        <v>0</v>
      </c>
      <c r="D317" s="34">
        <f t="shared" si="155"/>
        <v>0.16666666666666666</v>
      </c>
      <c r="E317" s="34">
        <f t="shared" si="155"/>
        <v>0.45833333333333331</v>
      </c>
      <c r="F317" s="34">
        <f t="shared" si="155"/>
        <v>0.16666666666666666</v>
      </c>
      <c r="G317" s="34">
        <f t="shared" si="155"/>
        <v>0.125</v>
      </c>
      <c r="H317" s="34">
        <f t="shared" si="155"/>
        <v>0</v>
      </c>
      <c r="I317" s="34">
        <f t="shared" si="155"/>
        <v>0</v>
      </c>
      <c r="J317" s="33">
        <f t="shared" si="155"/>
        <v>8.3333333333333329E-2</v>
      </c>
      <c r="K317" s="34">
        <f t="shared" si="155"/>
        <v>0</v>
      </c>
      <c r="L317" s="33">
        <f t="shared" si="155"/>
        <v>0</v>
      </c>
      <c r="M317" s="36">
        <f t="shared" si="155"/>
        <v>0</v>
      </c>
      <c r="N317" s="46">
        <f>SUM(Tableau11[[#This Row],[Janvier]:[Décembre]])</f>
        <v>1</v>
      </c>
      <c r="O317" s="69">
        <f>ROUNDUP(Tableau11[[#This Row],[Total général]]/7,0)</f>
        <v>1</v>
      </c>
      <c r="P317" s="70">
        <f>Tableau11[[#This Row],[Total général]]/(30*7)</f>
        <v>4.7619047619047623E-3</v>
      </c>
    </row>
    <row r="318" spans="1:16" ht="17.25" thickTop="1" thickBot="1" x14ac:dyDescent="0.3">
      <c r="A318" s="45">
        <v>8001</v>
      </c>
      <c r="B318" s="58">
        <f>IFERROR(VLOOKUP(Tableau11[[#This Row],[Article]],'TCD journal 2018'!$B$5:$O$9000,2,FALSE),0)</f>
        <v>0</v>
      </c>
      <c r="C318" s="59">
        <f>IFERROR(VLOOKUP(Tableau11[[#This Row],[Article]],'TCD journal 2018'!$B$5:$O$900,3,FALSE),0)</f>
        <v>0</v>
      </c>
      <c r="D318" s="60">
        <f>IFERROR(VLOOKUP(Tableau11[[#This Row],[Article]],'TCD journal 2018'!$B$5:$O$9000,4,FALSE),0)</f>
        <v>0</v>
      </c>
      <c r="E318" s="60">
        <f>IFERROR(VLOOKUP(Tableau11[[#This Row],[Article]],'TCD journal 2018'!$B$5:$O$9000,5,FALSE),0)</f>
        <v>0</v>
      </c>
      <c r="F318" s="60">
        <f>IFERROR(VLOOKUP(Tableau11[[#This Row],[Article]],'TCD journal 2018'!$B$5:$O$9000,6,FALSE),0)</f>
        <v>31</v>
      </c>
      <c r="G318" s="60">
        <f>IFERROR(VLOOKUP(Tableau11[[#This Row],[Article]],'TCD journal 2018'!$B$5:$O$9000,7,FALSE),0)</f>
        <v>11</v>
      </c>
      <c r="H318" s="60">
        <f>IFERROR(VLOOKUP(Tableau11[[#This Row],[Article]],'TCD journal 2018'!$B$5:$O$9000,8,FALSE),0)</f>
        <v>10</v>
      </c>
      <c r="I318" s="60">
        <f>IFERROR(VLOOKUP(Tableau11[[#This Row],[Article]],'TCD journal 2018'!$B$5:$O$9000,9,FALSE),0)</f>
        <v>11</v>
      </c>
      <c r="J318" s="60">
        <f>IFERROR(VLOOKUP(Tableau11[[#This Row],[Article]],'TCD journal 2018'!$B$5:$O$9000,10,FALSE),0)</f>
        <v>30</v>
      </c>
      <c r="K318" s="61">
        <f>IFERROR(VLOOKUP(Tableau11[[#This Row],[Article]],'TCD journal 2018'!$B$5:$O$900,11,FALSE),0)</f>
        <v>0</v>
      </c>
      <c r="L318" s="60">
        <f>IFERROR(VLOOKUP(Tableau11[[#This Row],[Article]],'TCD journal 2018'!$B$5:$O$9000,12,FALSE),0)</f>
        <v>0</v>
      </c>
      <c r="M318" s="62">
        <f>IFERROR(VLOOKUP(Tableau11[[#This Row],[Article]],'TCD journal 2018'!$B$5:$O$9000,13,FALSE),0)</f>
        <v>0</v>
      </c>
      <c r="N318" s="154">
        <f>IFERROR(VLOOKUP(Tableau11[[#This Row],[Article]],'TCD journal 2018'!$B$5:$O$9000,14,FALSE),0)</f>
        <v>93</v>
      </c>
      <c r="O318" s="73">
        <f>Tableau11[[#This Row],[Total général]]/8</f>
        <v>11.625</v>
      </c>
      <c r="P318" s="74">
        <f>ROUNDUP(Tableau11[[#This Row],[Conso mensuel]]/30,0)</f>
        <v>1</v>
      </c>
    </row>
    <row r="319" spans="1:16" ht="16.5" thickTop="1" thickBot="1" x14ac:dyDescent="0.3">
      <c r="A319" s="31">
        <v>8001</v>
      </c>
      <c r="B319" s="34">
        <f t="shared" ref="B319:M319" si="156">B318/$N$318</f>
        <v>0</v>
      </c>
      <c r="C319" s="34">
        <f t="shared" si="156"/>
        <v>0</v>
      </c>
      <c r="D319" s="34">
        <f t="shared" si="156"/>
        <v>0</v>
      </c>
      <c r="E319" s="34">
        <f t="shared" si="156"/>
        <v>0</v>
      </c>
      <c r="F319" s="34">
        <f t="shared" si="156"/>
        <v>0.33333333333333331</v>
      </c>
      <c r="G319" s="34">
        <f t="shared" si="156"/>
        <v>0.11827956989247312</v>
      </c>
      <c r="H319" s="34">
        <f t="shared" si="156"/>
        <v>0.10752688172043011</v>
      </c>
      <c r="I319" s="34">
        <f t="shared" si="156"/>
        <v>0.11827956989247312</v>
      </c>
      <c r="J319" s="33">
        <f t="shared" si="156"/>
        <v>0.32258064516129031</v>
      </c>
      <c r="K319" s="34">
        <f t="shared" si="156"/>
        <v>0</v>
      </c>
      <c r="L319" s="33">
        <f t="shared" si="156"/>
        <v>0</v>
      </c>
      <c r="M319" s="36">
        <f t="shared" si="156"/>
        <v>0</v>
      </c>
      <c r="N319" s="46">
        <f>SUM(Tableau11[[#This Row],[Janvier]:[Décembre]])</f>
        <v>1</v>
      </c>
      <c r="O319" s="69">
        <f>ROUNDUP(Tableau11[[#This Row],[Total général]]/7,0)</f>
        <v>1</v>
      </c>
      <c r="P319" s="70">
        <f>Tableau11[[#This Row],[Total général]]/(30*7)</f>
        <v>4.7619047619047623E-3</v>
      </c>
    </row>
    <row r="320" spans="1:16" ht="17.25" thickTop="1" thickBot="1" x14ac:dyDescent="0.3">
      <c r="A320" s="45">
        <v>276</v>
      </c>
      <c r="B320" s="58">
        <f>IFERROR(VLOOKUP(Tableau11[[#This Row],[Article]],'TCD journal 2018'!$B$5:$O$9000,2,FALSE),0)</f>
        <v>0</v>
      </c>
      <c r="C320" s="59">
        <f>IFERROR(VLOOKUP(Tableau11[[#This Row],[Article]],'TCD journal 2018'!$B$5:$O$900,3,FALSE),0)</f>
        <v>0</v>
      </c>
      <c r="D320" s="60">
        <f>IFERROR(VLOOKUP(Tableau11[[#This Row],[Article]],'TCD journal 2018'!$B$5:$O$9000,4,FALSE),0)</f>
        <v>0</v>
      </c>
      <c r="E320" s="60">
        <f>IFERROR(VLOOKUP(Tableau11[[#This Row],[Article]],'TCD journal 2018'!$B$5:$O$9000,5,FALSE),0)</f>
        <v>12</v>
      </c>
      <c r="F320" s="60">
        <f>IFERROR(VLOOKUP(Tableau11[[#This Row],[Article]],'TCD journal 2018'!$B$5:$O$9000,6,FALSE),0)</f>
        <v>3</v>
      </c>
      <c r="G320" s="60">
        <f>IFERROR(VLOOKUP(Tableau11[[#This Row],[Article]],'TCD journal 2018'!$B$5:$O$9000,7,FALSE),0)</f>
        <v>13</v>
      </c>
      <c r="H320" s="60">
        <f>IFERROR(VLOOKUP(Tableau11[[#This Row],[Article]],'TCD journal 2018'!$B$5:$O$9000,8,FALSE),0)</f>
        <v>9</v>
      </c>
      <c r="I320" s="60">
        <f>IFERROR(VLOOKUP(Tableau11[[#This Row],[Article]],'TCD journal 2018'!$B$5:$O$9000,9,FALSE),0)</f>
        <v>55</v>
      </c>
      <c r="J320" s="60">
        <f>IFERROR(VLOOKUP(Tableau11[[#This Row],[Article]],'TCD journal 2018'!$B$5:$O$9000,10,FALSE),0)</f>
        <v>0</v>
      </c>
      <c r="K320" s="61">
        <f>IFERROR(VLOOKUP(Tableau11[[#This Row],[Article]],'TCD journal 2018'!$B$5:$O$900,11,FALSE),0)</f>
        <v>14</v>
      </c>
      <c r="L320" s="60">
        <f>IFERROR(VLOOKUP(Tableau11[[#This Row],[Article]],'TCD journal 2018'!$B$5:$O$9000,12,FALSE),0)</f>
        <v>0</v>
      </c>
      <c r="M320" s="62">
        <f>IFERROR(VLOOKUP(Tableau11[[#This Row],[Article]],'TCD journal 2018'!$B$5:$O$9000,13,FALSE),0)</f>
        <v>0</v>
      </c>
      <c r="N320" s="154">
        <f>IFERROR(VLOOKUP(Tableau11[[#This Row],[Article]],'TCD journal 2018'!$B$5:$O$9000,14,FALSE),0)</f>
        <v>106</v>
      </c>
      <c r="O320" s="73">
        <f>Tableau11[[#This Row],[Total général]]/8</f>
        <v>13.25</v>
      </c>
      <c r="P320" s="74">
        <f>ROUNDUP(Tableau11[[#This Row],[Conso mensuel]]/30,0)</f>
        <v>1</v>
      </c>
    </row>
    <row r="321" spans="1:16" ht="16.5" thickTop="1" thickBot="1" x14ac:dyDescent="0.3">
      <c r="A321" s="31">
        <v>276</v>
      </c>
      <c r="B321" s="39">
        <f t="shared" ref="B321:M321" si="157">B320/$N$320</f>
        <v>0</v>
      </c>
      <c r="C321" s="39">
        <f t="shared" si="157"/>
        <v>0</v>
      </c>
      <c r="D321" s="39">
        <f t="shared" si="157"/>
        <v>0</v>
      </c>
      <c r="E321" s="39">
        <f t="shared" si="157"/>
        <v>0.11320754716981132</v>
      </c>
      <c r="F321" s="39">
        <f t="shared" si="157"/>
        <v>2.8301886792452831E-2</v>
      </c>
      <c r="G321" s="39">
        <f t="shared" si="157"/>
        <v>0.12264150943396226</v>
      </c>
      <c r="H321" s="39">
        <f t="shared" si="157"/>
        <v>8.4905660377358486E-2</v>
      </c>
      <c r="I321" s="39">
        <f t="shared" si="157"/>
        <v>0.51886792452830188</v>
      </c>
      <c r="J321" s="33">
        <f t="shared" si="157"/>
        <v>0</v>
      </c>
      <c r="K321" s="39">
        <f t="shared" si="157"/>
        <v>0.13207547169811321</v>
      </c>
      <c r="L321" s="33">
        <f t="shared" si="157"/>
        <v>0</v>
      </c>
      <c r="M321" s="57">
        <f t="shared" si="157"/>
        <v>0</v>
      </c>
      <c r="N321" s="48">
        <f>SUM(Tableau11[[#This Row],[Janvier]:[Décembre]])</f>
        <v>1</v>
      </c>
      <c r="O321" s="69">
        <f>ROUNDUP(Tableau11[[#This Row],[Total général]]/7,0)</f>
        <v>1</v>
      </c>
      <c r="P321" s="70">
        <f>Tableau11[[#This Row],[Total général]]/(30*7)</f>
        <v>4.7619047619047623E-3</v>
      </c>
    </row>
    <row r="322" spans="1:16" ht="17.25" thickTop="1" thickBot="1" x14ac:dyDescent="0.3">
      <c r="A322" s="45">
        <v>4524</v>
      </c>
      <c r="B322" s="58">
        <f>IFERROR(VLOOKUP(Tableau11[[#This Row],[Article]],'TCD journal 2018'!$B$5:$O$9000,2,FALSE),0)</f>
        <v>0</v>
      </c>
      <c r="C322" s="59">
        <f>IFERROR(VLOOKUP(Tableau11[[#This Row],[Article]],'TCD journal 2018'!$B$5:$O$900,3,FALSE),0)</f>
        <v>0</v>
      </c>
      <c r="D322" s="60">
        <f>IFERROR(VLOOKUP(Tableau11[[#This Row],[Article]],'TCD journal 2018'!$B$5:$O$9000,4,FALSE),0)</f>
        <v>0</v>
      </c>
      <c r="E322" s="60">
        <f>IFERROR(VLOOKUP(Tableau11[[#This Row],[Article]],'TCD journal 2018'!$B$5:$O$9000,5,FALSE),0)</f>
        <v>10</v>
      </c>
      <c r="F322" s="60">
        <f>IFERROR(VLOOKUP(Tableau11[[#This Row],[Article]],'TCD journal 2018'!$B$5:$O$9000,6,FALSE),0)</f>
        <v>30</v>
      </c>
      <c r="G322" s="60">
        <f>IFERROR(VLOOKUP(Tableau11[[#This Row],[Article]],'TCD journal 2018'!$B$5:$O$9000,7,FALSE),0)</f>
        <v>10</v>
      </c>
      <c r="H322" s="60">
        <f>IFERROR(VLOOKUP(Tableau11[[#This Row],[Article]],'TCD journal 2018'!$B$5:$O$9000,8,FALSE),0)</f>
        <v>10</v>
      </c>
      <c r="I322" s="60">
        <f>IFERROR(VLOOKUP(Tableau11[[#This Row],[Article]],'TCD journal 2018'!$B$5:$O$9000,9,FALSE),0)</f>
        <v>10</v>
      </c>
      <c r="J322" s="60">
        <f>IFERROR(VLOOKUP(Tableau11[[#This Row],[Article]],'TCD journal 2018'!$B$5:$O$9000,10,FALSE),0)</f>
        <v>21</v>
      </c>
      <c r="K322" s="61">
        <f>IFERROR(VLOOKUP(Tableau11[[#This Row],[Article]],'TCD journal 2018'!$B$5:$O$900,11,FALSE),0)</f>
        <v>243</v>
      </c>
      <c r="L322" s="60">
        <f>IFERROR(VLOOKUP(Tableau11[[#This Row],[Article]],'TCD journal 2018'!$B$5:$O$9000,12,FALSE),0)</f>
        <v>0</v>
      </c>
      <c r="M322" s="62">
        <f>IFERROR(VLOOKUP(Tableau11[[#This Row],[Article]],'TCD journal 2018'!$B$5:$O$9000,13,FALSE),0)</f>
        <v>0</v>
      </c>
      <c r="N322" s="154">
        <f>IFERROR(VLOOKUP(Tableau11[[#This Row],[Article]],'TCD journal 2018'!$B$5:$O$9000,14,FALSE),0)</f>
        <v>334</v>
      </c>
      <c r="O322" s="73">
        <f>Tableau11[[#This Row],[Total général]]/8</f>
        <v>41.75</v>
      </c>
      <c r="P322" s="74">
        <f>ROUNDUP(Tableau11[[#This Row],[Conso mensuel]]/30,0)</f>
        <v>2</v>
      </c>
    </row>
    <row r="323" spans="1:16" ht="16.5" thickTop="1" thickBot="1" x14ac:dyDescent="0.3">
      <c r="A323" s="31">
        <v>4524</v>
      </c>
      <c r="B323" s="34">
        <f t="shared" ref="B323:M323" si="158">B322/$N$322</f>
        <v>0</v>
      </c>
      <c r="C323" s="34">
        <f t="shared" si="158"/>
        <v>0</v>
      </c>
      <c r="D323" s="34">
        <f t="shared" si="158"/>
        <v>0</v>
      </c>
      <c r="E323" s="34">
        <f t="shared" si="158"/>
        <v>2.9940119760479042E-2</v>
      </c>
      <c r="F323" s="34">
        <f t="shared" si="158"/>
        <v>8.9820359281437126E-2</v>
      </c>
      <c r="G323" s="34">
        <f t="shared" si="158"/>
        <v>2.9940119760479042E-2</v>
      </c>
      <c r="H323" s="34">
        <f t="shared" si="158"/>
        <v>2.9940119760479042E-2</v>
      </c>
      <c r="I323" s="34">
        <f t="shared" si="158"/>
        <v>2.9940119760479042E-2</v>
      </c>
      <c r="J323" s="33">
        <f t="shared" si="158"/>
        <v>6.2874251497005984E-2</v>
      </c>
      <c r="K323" s="34">
        <f t="shared" si="158"/>
        <v>0.72754491017964074</v>
      </c>
      <c r="L323" s="33">
        <f t="shared" si="158"/>
        <v>0</v>
      </c>
      <c r="M323" s="36">
        <f t="shared" si="158"/>
        <v>0</v>
      </c>
      <c r="N323" s="46">
        <f>SUM(Tableau11[[#This Row],[Janvier]:[Décembre]])</f>
        <v>1</v>
      </c>
      <c r="O323" s="69">
        <f>ROUNDUP(Tableau11[[#This Row],[Total général]]/7,0)</f>
        <v>1</v>
      </c>
      <c r="P323" s="70">
        <f>Tableau11[[#This Row],[Total général]]/(30*7)</f>
        <v>4.7619047619047623E-3</v>
      </c>
    </row>
    <row r="324" spans="1:16" ht="17.25" thickTop="1" thickBot="1" x14ac:dyDescent="0.3">
      <c r="A324" s="45">
        <v>333</v>
      </c>
      <c r="B324" s="58">
        <f>IFERROR(VLOOKUP(Tableau11[[#This Row],[Article]],'TCD journal 2018'!$B$5:$O$9000,2,FALSE),0)</f>
        <v>0</v>
      </c>
      <c r="C324" s="59">
        <f>IFERROR(VLOOKUP(Tableau11[[#This Row],[Article]],'TCD journal 2018'!$B$5:$O$900,3,FALSE),0)</f>
        <v>0</v>
      </c>
      <c r="D324" s="60">
        <f>IFERROR(VLOOKUP(Tableau11[[#This Row],[Article]],'TCD journal 2018'!$B$5:$O$9000,4,FALSE),0)</f>
        <v>8</v>
      </c>
      <c r="E324" s="60">
        <f>IFERROR(VLOOKUP(Tableau11[[#This Row],[Article]],'TCD journal 2018'!$B$5:$O$9000,5,FALSE),0)</f>
        <v>16</v>
      </c>
      <c r="F324" s="60">
        <f>IFERROR(VLOOKUP(Tableau11[[#This Row],[Article]],'TCD journal 2018'!$B$5:$O$9000,6,FALSE),0)</f>
        <v>6</v>
      </c>
      <c r="G324" s="60">
        <f>IFERROR(VLOOKUP(Tableau11[[#This Row],[Article]],'TCD journal 2018'!$B$5:$O$9000,7,FALSE),0)</f>
        <v>15</v>
      </c>
      <c r="H324" s="60">
        <f>IFERROR(VLOOKUP(Tableau11[[#This Row],[Article]],'TCD journal 2018'!$B$5:$O$9000,8,FALSE),0)</f>
        <v>14</v>
      </c>
      <c r="I324" s="60">
        <f>IFERROR(VLOOKUP(Tableau11[[#This Row],[Article]],'TCD journal 2018'!$B$5:$O$9000,9,FALSE),0)</f>
        <v>3</v>
      </c>
      <c r="J324" s="60">
        <f>IFERROR(VLOOKUP(Tableau11[[#This Row],[Article]],'TCD journal 2018'!$B$5:$O$9000,10,FALSE),0)</f>
        <v>16</v>
      </c>
      <c r="K324" s="61">
        <f>IFERROR(VLOOKUP(Tableau11[[#This Row],[Article]],'TCD journal 2018'!$B$5:$O$900,11,FALSE),0)</f>
        <v>6</v>
      </c>
      <c r="L324" s="60">
        <f>IFERROR(VLOOKUP(Tableau11[[#This Row],[Article]],'TCD journal 2018'!$B$5:$O$9000,12,FALSE),0)</f>
        <v>0</v>
      </c>
      <c r="M324" s="62">
        <f>IFERROR(VLOOKUP(Tableau11[[#This Row],[Article]],'TCD journal 2018'!$B$5:$O$9000,13,FALSE),0)</f>
        <v>0</v>
      </c>
      <c r="N324" s="154">
        <f>IFERROR(VLOOKUP(Tableau11[[#This Row],[Article]],'TCD journal 2018'!$B$5:$O$9000,14,FALSE),0)</f>
        <v>84</v>
      </c>
      <c r="O324" s="73">
        <f>Tableau11[[#This Row],[Total général]]/8</f>
        <v>10.5</v>
      </c>
      <c r="P324" s="74">
        <f>ROUNDUP(Tableau11[[#This Row],[Conso mensuel]]/30,0)</f>
        <v>1</v>
      </c>
    </row>
    <row r="325" spans="1:16" ht="16.5" thickTop="1" thickBot="1" x14ac:dyDescent="0.3">
      <c r="A325" s="31">
        <v>333</v>
      </c>
      <c r="B325" s="34">
        <f t="shared" ref="B325:M325" si="159">B324/$N$324</f>
        <v>0</v>
      </c>
      <c r="C325" s="34">
        <f t="shared" si="159"/>
        <v>0</v>
      </c>
      <c r="D325" s="34">
        <f t="shared" si="159"/>
        <v>9.5238095238095233E-2</v>
      </c>
      <c r="E325" s="34">
        <f t="shared" si="159"/>
        <v>0.19047619047619047</v>
      </c>
      <c r="F325" s="34">
        <f t="shared" si="159"/>
        <v>7.1428571428571425E-2</v>
      </c>
      <c r="G325" s="34">
        <f t="shared" si="159"/>
        <v>0.17857142857142858</v>
      </c>
      <c r="H325" s="34">
        <f t="shared" si="159"/>
        <v>0.16666666666666666</v>
      </c>
      <c r="I325" s="34">
        <f t="shared" si="159"/>
        <v>3.5714285714285712E-2</v>
      </c>
      <c r="J325" s="33">
        <f t="shared" si="159"/>
        <v>0.19047619047619047</v>
      </c>
      <c r="K325" s="34">
        <f t="shared" si="159"/>
        <v>7.1428571428571425E-2</v>
      </c>
      <c r="L325" s="33">
        <f t="shared" si="159"/>
        <v>0</v>
      </c>
      <c r="M325" s="36">
        <f t="shared" si="159"/>
        <v>0</v>
      </c>
      <c r="N325" s="46">
        <f>SUM(Tableau11[[#This Row],[Janvier]:[Décembre]])</f>
        <v>0.99999999999999989</v>
      </c>
      <c r="O325" s="69">
        <f>ROUNDUP(Tableau11[[#This Row],[Total général]]/7,0)</f>
        <v>1</v>
      </c>
      <c r="P325" s="70">
        <f>Tableau11[[#This Row],[Total général]]/(30*7)</f>
        <v>4.7619047619047615E-3</v>
      </c>
    </row>
    <row r="326" spans="1:16" ht="17.25" thickTop="1" thickBot="1" x14ac:dyDescent="0.3">
      <c r="A326" s="45">
        <v>268</v>
      </c>
      <c r="B326" s="58">
        <f>IFERROR(VLOOKUP(Tableau11[[#This Row],[Article]],'TCD journal 2018'!$B$5:$O$9000,2,FALSE),0)</f>
        <v>0</v>
      </c>
      <c r="C326" s="59">
        <f>IFERROR(VLOOKUP(Tableau11[[#This Row],[Article]],'TCD journal 2018'!$B$5:$O$900,3,FALSE),0)</f>
        <v>0</v>
      </c>
      <c r="D326" s="60">
        <f>IFERROR(VLOOKUP(Tableau11[[#This Row],[Article]],'TCD journal 2018'!$B$5:$O$9000,4,FALSE),0)</f>
        <v>6</v>
      </c>
      <c r="E326" s="60">
        <f>IFERROR(VLOOKUP(Tableau11[[#This Row],[Article]],'TCD journal 2018'!$B$5:$O$9000,5,FALSE),0)</f>
        <v>4</v>
      </c>
      <c r="F326" s="60">
        <f>IFERROR(VLOOKUP(Tableau11[[#This Row],[Article]],'TCD journal 2018'!$B$5:$O$9000,6,FALSE),0)</f>
        <v>12</v>
      </c>
      <c r="G326" s="60">
        <f>IFERROR(VLOOKUP(Tableau11[[#This Row],[Article]],'TCD journal 2018'!$B$5:$O$9000,7,FALSE),0)</f>
        <v>20</v>
      </c>
      <c r="H326" s="60">
        <f>IFERROR(VLOOKUP(Tableau11[[#This Row],[Article]],'TCD journal 2018'!$B$5:$O$9000,8,FALSE),0)</f>
        <v>0</v>
      </c>
      <c r="I326" s="60">
        <f>IFERROR(VLOOKUP(Tableau11[[#This Row],[Article]],'TCD journal 2018'!$B$5:$O$9000,9,FALSE),0)</f>
        <v>25</v>
      </c>
      <c r="J326" s="60">
        <f>IFERROR(VLOOKUP(Tableau11[[#This Row],[Article]],'TCD journal 2018'!$B$5:$O$9000,10,FALSE),0)</f>
        <v>10</v>
      </c>
      <c r="K326" s="61">
        <f>IFERROR(VLOOKUP(Tableau11[[#This Row],[Article]],'TCD journal 2018'!$B$5:$O$900,11,FALSE),0)</f>
        <v>1</v>
      </c>
      <c r="L326" s="60">
        <f>IFERROR(VLOOKUP(Tableau11[[#This Row],[Article]],'TCD journal 2018'!$B$5:$O$9000,12,FALSE),0)</f>
        <v>0</v>
      </c>
      <c r="M326" s="62">
        <f>IFERROR(VLOOKUP(Tableau11[[#This Row],[Article]],'TCD journal 2018'!$B$5:$O$9000,13,FALSE),0)</f>
        <v>0</v>
      </c>
      <c r="N326" s="154">
        <f>IFERROR(VLOOKUP(Tableau11[[#This Row],[Article]],'TCD journal 2018'!$B$5:$O$9000,14,FALSE),0)</f>
        <v>78</v>
      </c>
      <c r="O326" s="73">
        <f>Tableau11[[#This Row],[Total général]]/8</f>
        <v>9.75</v>
      </c>
      <c r="P326" s="74">
        <f>ROUNDUP(Tableau11[[#This Row],[Conso mensuel]]/30,0)</f>
        <v>1</v>
      </c>
    </row>
    <row r="327" spans="1:16" ht="16.5" thickTop="1" thickBot="1" x14ac:dyDescent="0.3">
      <c r="A327" s="31">
        <v>268</v>
      </c>
      <c r="B327" s="34">
        <f t="shared" ref="B327:M327" si="160">B326/$N$326</f>
        <v>0</v>
      </c>
      <c r="C327" s="34">
        <f t="shared" si="160"/>
        <v>0</v>
      </c>
      <c r="D327" s="34">
        <f t="shared" si="160"/>
        <v>7.6923076923076927E-2</v>
      </c>
      <c r="E327" s="34">
        <f t="shared" si="160"/>
        <v>5.128205128205128E-2</v>
      </c>
      <c r="F327" s="34">
        <f t="shared" si="160"/>
        <v>0.15384615384615385</v>
      </c>
      <c r="G327" s="34">
        <f t="shared" si="160"/>
        <v>0.25641025641025639</v>
      </c>
      <c r="H327" s="34">
        <f t="shared" si="160"/>
        <v>0</v>
      </c>
      <c r="I327" s="34">
        <f t="shared" si="160"/>
        <v>0.32051282051282054</v>
      </c>
      <c r="J327" s="33">
        <f t="shared" si="160"/>
        <v>0.12820512820512819</v>
      </c>
      <c r="K327" s="34">
        <f t="shared" si="160"/>
        <v>1.282051282051282E-2</v>
      </c>
      <c r="L327" s="33">
        <f t="shared" si="160"/>
        <v>0</v>
      </c>
      <c r="M327" s="36">
        <f t="shared" si="160"/>
        <v>0</v>
      </c>
      <c r="N327" s="46">
        <f>SUM(Tableau11[[#This Row],[Janvier]:[Décembre]])</f>
        <v>1</v>
      </c>
      <c r="O327" s="69">
        <f>ROUNDUP(Tableau11[[#This Row],[Total général]]/7,0)</f>
        <v>1</v>
      </c>
      <c r="P327" s="70">
        <f>Tableau11[[#This Row],[Total général]]/(30*7)</f>
        <v>4.7619047619047623E-3</v>
      </c>
    </row>
    <row r="328" spans="1:16" ht="17.25" thickTop="1" thickBot="1" x14ac:dyDescent="0.3">
      <c r="A328" s="45">
        <v>874</v>
      </c>
      <c r="B328" s="58">
        <f>IFERROR(VLOOKUP(Tableau11[[#This Row],[Article]],'TCD journal 2018'!$B$5:$O$9000,2,FALSE),0)</f>
        <v>0</v>
      </c>
      <c r="C328" s="59">
        <f>IFERROR(VLOOKUP(Tableau11[[#This Row],[Article]],'TCD journal 2018'!$B$5:$O$900,3,FALSE),0)</f>
        <v>0</v>
      </c>
      <c r="D328" s="60">
        <f>IFERROR(VLOOKUP(Tableau11[[#This Row],[Article]],'TCD journal 2018'!$B$5:$O$9000,4,FALSE),0)</f>
        <v>4</v>
      </c>
      <c r="E328" s="60">
        <f>IFERROR(VLOOKUP(Tableau11[[#This Row],[Article]],'TCD journal 2018'!$B$5:$O$9000,5,FALSE),0)</f>
        <v>6</v>
      </c>
      <c r="F328" s="60">
        <f>IFERROR(VLOOKUP(Tableau11[[#This Row],[Article]],'TCD journal 2018'!$B$5:$O$9000,6,FALSE),0)</f>
        <v>14</v>
      </c>
      <c r="G328" s="60">
        <f>IFERROR(VLOOKUP(Tableau11[[#This Row],[Article]],'TCD journal 2018'!$B$5:$O$9000,7,FALSE),0)</f>
        <v>17</v>
      </c>
      <c r="H328" s="60">
        <f>IFERROR(VLOOKUP(Tableau11[[#This Row],[Article]],'TCD journal 2018'!$B$5:$O$9000,8,FALSE),0)</f>
        <v>15</v>
      </c>
      <c r="I328" s="60">
        <f>IFERROR(VLOOKUP(Tableau11[[#This Row],[Article]],'TCD journal 2018'!$B$5:$O$9000,9,FALSE),0)</f>
        <v>7</v>
      </c>
      <c r="J328" s="60">
        <f>IFERROR(VLOOKUP(Tableau11[[#This Row],[Article]],'TCD journal 2018'!$B$5:$O$9000,10,FALSE),0)</f>
        <v>13</v>
      </c>
      <c r="K328" s="61">
        <f>IFERROR(VLOOKUP(Tableau11[[#This Row],[Article]],'TCD journal 2018'!$B$5:$O$900,11,FALSE),0)</f>
        <v>12</v>
      </c>
      <c r="L328" s="60">
        <f>IFERROR(VLOOKUP(Tableau11[[#This Row],[Article]],'TCD journal 2018'!$B$5:$O$9000,12,FALSE),0)</f>
        <v>0</v>
      </c>
      <c r="M328" s="62">
        <f>IFERROR(VLOOKUP(Tableau11[[#This Row],[Article]],'TCD journal 2018'!$B$5:$O$9000,13,FALSE),0)</f>
        <v>0</v>
      </c>
      <c r="N328" s="154">
        <f>IFERROR(VLOOKUP(Tableau11[[#This Row],[Article]],'TCD journal 2018'!$B$5:$O$9000,14,FALSE),0)</f>
        <v>88</v>
      </c>
      <c r="O328" s="73">
        <f>Tableau11[[#This Row],[Total général]]/8</f>
        <v>11</v>
      </c>
      <c r="P328" s="74">
        <f>ROUNDUP(Tableau11[[#This Row],[Conso mensuel]]/30,0)</f>
        <v>1</v>
      </c>
    </row>
    <row r="329" spans="1:16" ht="16.5" thickTop="1" thickBot="1" x14ac:dyDescent="0.3">
      <c r="A329" s="31">
        <v>874</v>
      </c>
      <c r="B329" s="34">
        <f t="shared" ref="B329:M329" si="161">B328/$N$328</f>
        <v>0</v>
      </c>
      <c r="C329" s="34">
        <f t="shared" si="161"/>
        <v>0</v>
      </c>
      <c r="D329" s="34">
        <f t="shared" si="161"/>
        <v>4.5454545454545456E-2</v>
      </c>
      <c r="E329" s="34">
        <f t="shared" si="161"/>
        <v>6.8181818181818177E-2</v>
      </c>
      <c r="F329" s="34">
        <f t="shared" si="161"/>
        <v>0.15909090909090909</v>
      </c>
      <c r="G329" s="34">
        <f t="shared" si="161"/>
        <v>0.19318181818181818</v>
      </c>
      <c r="H329" s="34">
        <f t="shared" si="161"/>
        <v>0.17045454545454544</v>
      </c>
      <c r="I329" s="34">
        <f t="shared" si="161"/>
        <v>7.9545454545454544E-2</v>
      </c>
      <c r="J329" s="33">
        <f t="shared" si="161"/>
        <v>0.14772727272727273</v>
      </c>
      <c r="K329" s="34">
        <f t="shared" si="161"/>
        <v>0.13636363636363635</v>
      </c>
      <c r="L329" s="33">
        <f t="shared" si="161"/>
        <v>0</v>
      </c>
      <c r="M329" s="36">
        <f t="shared" si="161"/>
        <v>0</v>
      </c>
      <c r="N329" s="46">
        <f>SUM(Tableau11[[#This Row],[Janvier]:[Décembre]])</f>
        <v>1</v>
      </c>
      <c r="O329" s="69">
        <f>ROUNDUP(Tableau11[[#This Row],[Total général]]/7,0)</f>
        <v>1</v>
      </c>
      <c r="P329" s="70">
        <f>Tableau11[[#This Row],[Total général]]/(30*7)</f>
        <v>4.7619047619047623E-3</v>
      </c>
    </row>
    <row r="330" spans="1:16" ht="17.25" thickTop="1" thickBot="1" x14ac:dyDescent="0.3">
      <c r="A330" s="45">
        <v>2269</v>
      </c>
      <c r="B330" s="58">
        <f>IFERROR(VLOOKUP(Tableau11[[#This Row],[Article]],'TCD journal 2018'!$B$5:$O$9000,2,FALSE),0)</f>
        <v>0</v>
      </c>
      <c r="C330" s="59">
        <f>IFERROR(VLOOKUP(Tableau11[[#This Row],[Article]],'TCD journal 2018'!$B$5:$O$900,3,FALSE),0)</f>
        <v>0</v>
      </c>
      <c r="D330" s="60">
        <f>IFERROR(VLOOKUP(Tableau11[[#This Row],[Article]],'TCD journal 2018'!$B$5:$O$9000,4,FALSE),0)</f>
        <v>0</v>
      </c>
      <c r="E330" s="60">
        <f>IFERROR(VLOOKUP(Tableau11[[#This Row],[Article]],'TCD journal 2018'!$B$5:$O$9000,5,FALSE),0)</f>
        <v>34</v>
      </c>
      <c r="F330" s="60">
        <f>IFERROR(VLOOKUP(Tableau11[[#This Row],[Article]],'TCD journal 2018'!$B$5:$O$9000,6,FALSE),0)</f>
        <v>15</v>
      </c>
      <c r="G330" s="60">
        <f>IFERROR(VLOOKUP(Tableau11[[#This Row],[Article]],'TCD journal 2018'!$B$5:$O$9000,7,FALSE),0)</f>
        <v>6</v>
      </c>
      <c r="H330" s="60">
        <f>IFERROR(VLOOKUP(Tableau11[[#This Row],[Article]],'TCD journal 2018'!$B$5:$O$9000,8,FALSE),0)</f>
        <v>4</v>
      </c>
      <c r="I330" s="60">
        <f>IFERROR(VLOOKUP(Tableau11[[#This Row],[Article]],'TCD journal 2018'!$B$5:$O$9000,9,FALSE),0)</f>
        <v>10</v>
      </c>
      <c r="J330" s="60">
        <f>IFERROR(VLOOKUP(Tableau11[[#This Row],[Article]],'TCD journal 2018'!$B$5:$O$9000,10,FALSE),0)</f>
        <v>3</v>
      </c>
      <c r="K330" s="61">
        <f>IFERROR(VLOOKUP(Tableau11[[#This Row],[Article]],'TCD journal 2018'!$B$5:$O$900,11,FALSE),0)</f>
        <v>2</v>
      </c>
      <c r="L330" s="60">
        <f>IFERROR(VLOOKUP(Tableau11[[#This Row],[Article]],'TCD journal 2018'!$B$5:$O$9000,12,FALSE),0)</f>
        <v>0</v>
      </c>
      <c r="M330" s="62">
        <f>IFERROR(VLOOKUP(Tableau11[[#This Row],[Article]],'TCD journal 2018'!$B$5:$O$9000,13,FALSE),0)</f>
        <v>0</v>
      </c>
      <c r="N330" s="154">
        <f>IFERROR(VLOOKUP(Tableau11[[#This Row],[Article]],'TCD journal 2018'!$B$5:$O$9000,14,FALSE),0)</f>
        <v>74</v>
      </c>
      <c r="O330" s="73">
        <f>Tableau11[[#This Row],[Total général]]/8</f>
        <v>9.25</v>
      </c>
      <c r="P330" s="74">
        <f>ROUNDUP(Tableau11[[#This Row],[Conso mensuel]]/30,0)</f>
        <v>1</v>
      </c>
    </row>
    <row r="331" spans="1:16" ht="16.5" thickTop="1" thickBot="1" x14ac:dyDescent="0.3">
      <c r="A331" s="31">
        <v>2269</v>
      </c>
      <c r="B331" s="34">
        <f t="shared" ref="B331:M331" si="162">B330/$N$330</f>
        <v>0</v>
      </c>
      <c r="C331" s="34">
        <f t="shared" si="162"/>
        <v>0</v>
      </c>
      <c r="D331" s="34">
        <f t="shared" si="162"/>
        <v>0</v>
      </c>
      <c r="E331" s="34">
        <f t="shared" si="162"/>
        <v>0.45945945945945948</v>
      </c>
      <c r="F331" s="34">
        <f t="shared" si="162"/>
        <v>0.20270270270270271</v>
      </c>
      <c r="G331" s="34">
        <f t="shared" si="162"/>
        <v>8.1081081081081086E-2</v>
      </c>
      <c r="H331" s="34">
        <f t="shared" si="162"/>
        <v>5.4054054054054057E-2</v>
      </c>
      <c r="I331" s="34">
        <f t="shared" si="162"/>
        <v>0.13513513513513514</v>
      </c>
      <c r="J331" s="33">
        <f t="shared" si="162"/>
        <v>4.0540540540540543E-2</v>
      </c>
      <c r="K331" s="34">
        <f t="shared" si="162"/>
        <v>2.7027027027027029E-2</v>
      </c>
      <c r="L331" s="33">
        <f t="shared" si="162"/>
        <v>0</v>
      </c>
      <c r="M331" s="36">
        <f t="shared" si="162"/>
        <v>0</v>
      </c>
      <c r="N331" s="46">
        <f>SUM(Tableau11[[#This Row],[Janvier]:[Décembre]])</f>
        <v>1</v>
      </c>
      <c r="O331" s="69">
        <f>ROUNDUP(Tableau11[[#This Row],[Total général]]/7,0)</f>
        <v>1</v>
      </c>
      <c r="P331" s="70">
        <f>Tableau11[[#This Row],[Total général]]/(30*7)</f>
        <v>4.7619047619047623E-3</v>
      </c>
    </row>
    <row r="332" spans="1:16" ht="17.25" thickTop="1" thickBot="1" x14ac:dyDescent="0.3">
      <c r="A332" s="45">
        <v>8464</v>
      </c>
      <c r="B332" s="58">
        <f>IFERROR(VLOOKUP(Tableau11[[#This Row],[Article]],'TCD journal 2018'!$B$5:$O$9000,2,FALSE),0)</f>
        <v>0</v>
      </c>
      <c r="C332" s="59">
        <f>IFERROR(VLOOKUP(Tableau11[[#This Row],[Article]],'TCD journal 2018'!$B$5:$O$900,3,FALSE),0)</f>
        <v>0</v>
      </c>
      <c r="D332" s="60">
        <f>IFERROR(VLOOKUP(Tableau11[[#This Row],[Article]],'TCD journal 2018'!$B$5:$O$9000,4,FALSE),0)</f>
        <v>5</v>
      </c>
      <c r="E332" s="60">
        <f>IFERROR(VLOOKUP(Tableau11[[#This Row],[Article]],'TCD journal 2018'!$B$5:$O$9000,5,FALSE),0)</f>
        <v>8</v>
      </c>
      <c r="F332" s="60">
        <f>IFERROR(VLOOKUP(Tableau11[[#This Row],[Article]],'TCD journal 2018'!$B$5:$O$9000,6,FALSE),0)</f>
        <v>12</v>
      </c>
      <c r="G332" s="60">
        <f>IFERROR(VLOOKUP(Tableau11[[#This Row],[Article]],'TCD journal 2018'!$B$5:$O$9000,7,FALSE),0)</f>
        <v>6</v>
      </c>
      <c r="H332" s="60">
        <f>IFERROR(VLOOKUP(Tableau11[[#This Row],[Article]],'TCD journal 2018'!$B$5:$O$9000,8,FALSE),0)</f>
        <v>27</v>
      </c>
      <c r="I332" s="60">
        <f>IFERROR(VLOOKUP(Tableau11[[#This Row],[Article]],'TCD journal 2018'!$B$5:$O$9000,9,FALSE),0)</f>
        <v>7</v>
      </c>
      <c r="J332" s="60">
        <f>IFERROR(VLOOKUP(Tableau11[[#This Row],[Article]],'TCD journal 2018'!$B$5:$O$9000,10,FALSE),0)</f>
        <v>6</v>
      </c>
      <c r="K332" s="61">
        <f>IFERROR(VLOOKUP(Tableau11[[#This Row],[Article]],'TCD journal 2018'!$B$5:$O$900,11,FALSE),0)</f>
        <v>12</v>
      </c>
      <c r="L332" s="60">
        <f>IFERROR(VLOOKUP(Tableau11[[#This Row],[Article]],'TCD journal 2018'!$B$5:$O$9000,12,FALSE),0)</f>
        <v>0</v>
      </c>
      <c r="M332" s="62">
        <f>IFERROR(VLOOKUP(Tableau11[[#This Row],[Article]],'TCD journal 2018'!$B$5:$O$9000,13,FALSE),0)</f>
        <v>0</v>
      </c>
      <c r="N332" s="154">
        <f>IFERROR(VLOOKUP(Tableau11[[#This Row],[Article]],'TCD journal 2018'!$B$5:$O$9000,14,FALSE),0)</f>
        <v>83</v>
      </c>
      <c r="O332" s="73">
        <f>Tableau11[[#This Row],[Total général]]/8</f>
        <v>10.375</v>
      </c>
      <c r="P332" s="74">
        <f>ROUNDUP(Tableau11[[#This Row],[Conso mensuel]]/30,0)</f>
        <v>1</v>
      </c>
    </row>
    <row r="333" spans="1:16" ht="16.5" thickTop="1" thickBot="1" x14ac:dyDescent="0.3">
      <c r="A333" s="31">
        <v>8464</v>
      </c>
      <c r="B333" s="34">
        <f t="shared" ref="B333:M333" si="163">B332/$N$332</f>
        <v>0</v>
      </c>
      <c r="C333" s="34">
        <f t="shared" si="163"/>
        <v>0</v>
      </c>
      <c r="D333" s="34">
        <f t="shared" si="163"/>
        <v>6.0240963855421686E-2</v>
      </c>
      <c r="E333" s="34">
        <f t="shared" si="163"/>
        <v>9.6385542168674704E-2</v>
      </c>
      <c r="F333" s="34">
        <f t="shared" si="163"/>
        <v>0.14457831325301204</v>
      </c>
      <c r="G333" s="34">
        <f t="shared" si="163"/>
        <v>7.2289156626506021E-2</v>
      </c>
      <c r="H333" s="34">
        <f t="shared" si="163"/>
        <v>0.3253012048192771</v>
      </c>
      <c r="I333" s="34">
        <f t="shared" si="163"/>
        <v>8.4337349397590355E-2</v>
      </c>
      <c r="J333" s="33">
        <f t="shared" si="163"/>
        <v>7.2289156626506021E-2</v>
      </c>
      <c r="K333" s="34">
        <f t="shared" si="163"/>
        <v>0.14457831325301204</v>
      </c>
      <c r="L333" s="33">
        <f t="shared" si="163"/>
        <v>0</v>
      </c>
      <c r="M333" s="36">
        <f t="shared" si="163"/>
        <v>0</v>
      </c>
      <c r="N333" s="46">
        <f>SUM(Tableau11[[#This Row],[Janvier]:[Décembre]])</f>
        <v>1</v>
      </c>
      <c r="O333" s="69">
        <f>ROUNDUP(Tableau11[[#This Row],[Total général]]/7,0)</f>
        <v>1</v>
      </c>
      <c r="P333" s="70">
        <f>Tableau11[[#This Row],[Total général]]/(30*7)</f>
        <v>4.7619047619047623E-3</v>
      </c>
    </row>
    <row r="334" spans="1:16" ht="17.25" thickTop="1" thickBot="1" x14ac:dyDescent="0.3">
      <c r="A334" s="45">
        <v>7081</v>
      </c>
      <c r="B334" s="58">
        <f>IFERROR(VLOOKUP(Tableau11[[#This Row],[Article]],'TCD journal 2018'!$B$5:$O$9000,2,FALSE),0)</f>
        <v>0</v>
      </c>
      <c r="C334" s="59">
        <f>IFERROR(VLOOKUP(Tableau11[[#This Row],[Article]],'TCD journal 2018'!$B$5:$O$900,3,FALSE),0)</f>
        <v>0</v>
      </c>
      <c r="D334" s="60">
        <f>IFERROR(VLOOKUP(Tableau11[[#This Row],[Article]],'TCD journal 2018'!$B$5:$O$9000,4,FALSE),0)</f>
        <v>0</v>
      </c>
      <c r="E334" s="60">
        <f>IFERROR(VLOOKUP(Tableau11[[#This Row],[Article]],'TCD journal 2018'!$B$5:$O$9000,5,FALSE),0)</f>
        <v>20</v>
      </c>
      <c r="F334" s="60">
        <f>IFERROR(VLOOKUP(Tableau11[[#This Row],[Article]],'TCD journal 2018'!$B$5:$O$9000,6,FALSE),0)</f>
        <v>10</v>
      </c>
      <c r="G334" s="60">
        <f>IFERROR(VLOOKUP(Tableau11[[#This Row],[Article]],'TCD journal 2018'!$B$5:$O$9000,7,FALSE),0)</f>
        <v>0</v>
      </c>
      <c r="H334" s="60">
        <f>IFERROR(VLOOKUP(Tableau11[[#This Row],[Article]],'TCD journal 2018'!$B$5:$O$9000,8,FALSE),0)</f>
        <v>10</v>
      </c>
      <c r="I334" s="60">
        <f>IFERROR(VLOOKUP(Tableau11[[#This Row],[Article]],'TCD journal 2018'!$B$5:$O$9000,9,FALSE),0)</f>
        <v>21</v>
      </c>
      <c r="J334" s="60">
        <f>IFERROR(VLOOKUP(Tableau11[[#This Row],[Article]],'TCD journal 2018'!$B$5:$O$9000,10,FALSE),0)</f>
        <v>10</v>
      </c>
      <c r="K334" s="61">
        <f>IFERROR(VLOOKUP(Tableau11[[#This Row],[Article]],'TCD journal 2018'!$B$5:$O$900,11,FALSE),0)</f>
        <v>10</v>
      </c>
      <c r="L334" s="60">
        <f>IFERROR(VLOOKUP(Tableau11[[#This Row],[Article]],'TCD journal 2018'!$B$5:$O$9000,12,FALSE),0)</f>
        <v>0</v>
      </c>
      <c r="M334" s="62">
        <f>IFERROR(VLOOKUP(Tableau11[[#This Row],[Article]],'TCD journal 2018'!$B$5:$O$9000,13,FALSE),0)</f>
        <v>0</v>
      </c>
      <c r="N334" s="154">
        <f>IFERROR(VLOOKUP(Tableau11[[#This Row],[Article]],'TCD journal 2018'!$B$5:$O$9000,14,FALSE),0)</f>
        <v>81</v>
      </c>
      <c r="O334" s="73">
        <f>Tableau11[[#This Row],[Total général]]/8</f>
        <v>10.125</v>
      </c>
      <c r="P334" s="74">
        <f>ROUNDUP(Tableau11[[#This Row],[Conso mensuel]]/30,0)</f>
        <v>1</v>
      </c>
    </row>
    <row r="335" spans="1:16" ht="16.5" thickTop="1" thickBot="1" x14ac:dyDescent="0.3">
      <c r="A335" s="31">
        <v>7081</v>
      </c>
      <c r="B335" s="34">
        <f t="shared" ref="B335:M335" si="164">B334/$N$334</f>
        <v>0</v>
      </c>
      <c r="C335" s="34">
        <f t="shared" si="164"/>
        <v>0</v>
      </c>
      <c r="D335" s="34">
        <f t="shared" si="164"/>
        <v>0</v>
      </c>
      <c r="E335" s="34">
        <f t="shared" si="164"/>
        <v>0.24691358024691357</v>
      </c>
      <c r="F335" s="34">
        <f t="shared" si="164"/>
        <v>0.12345679012345678</v>
      </c>
      <c r="G335" s="34">
        <f t="shared" si="164"/>
        <v>0</v>
      </c>
      <c r="H335" s="34">
        <f t="shared" si="164"/>
        <v>0.12345679012345678</v>
      </c>
      <c r="I335" s="34">
        <f t="shared" si="164"/>
        <v>0.25925925925925924</v>
      </c>
      <c r="J335" s="33">
        <f t="shared" si="164"/>
        <v>0.12345679012345678</v>
      </c>
      <c r="K335" s="34">
        <f t="shared" si="164"/>
        <v>0.12345679012345678</v>
      </c>
      <c r="L335" s="33">
        <f t="shared" si="164"/>
        <v>0</v>
      </c>
      <c r="M335" s="36">
        <f t="shared" si="164"/>
        <v>0</v>
      </c>
      <c r="N335" s="46">
        <f>SUM(Tableau11[[#This Row],[Janvier]:[Décembre]])</f>
        <v>1</v>
      </c>
      <c r="O335" s="69">
        <f>ROUNDUP(Tableau11[[#This Row],[Total général]]/7,0)</f>
        <v>1</v>
      </c>
      <c r="P335" s="70">
        <f>Tableau11[[#This Row],[Total général]]/(30*7)</f>
        <v>4.7619047619047623E-3</v>
      </c>
    </row>
    <row r="336" spans="1:16" ht="17.25" thickTop="1" thickBot="1" x14ac:dyDescent="0.3">
      <c r="A336" s="45">
        <v>1573</v>
      </c>
      <c r="B336" s="58">
        <f>IFERROR(VLOOKUP(Tableau11[[#This Row],[Article]],'TCD journal 2018'!$B$5:$O$9000,2,FALSE),0)</f>
        <v>0</v>
      </c>
      <c r="C336" s="59">
        <f>IFERROR(VLOOKUP(Tableau11[[#This Row],[Article]],'TCD journal 2018'!$B$5:$O$900,3,FALSE),0)</f>
        <v>0</v>
      </c>
      <c r="D336" s="60">
        <f>IFERROR(VLOOKUP(Tableau11[[#This Row],[Article]],'TCD journal 2018'!$B$5:$O$9000,4,FALSE),0)</f>
        <v>0</v>
      </c>
      <c r="E336" s="60">
        <f>IFERROR(VLOOKUP(Tableau11[[#This Row],[Article]],'TCD journal 2018'!$B$5:$O$9000,5,FALSE),0)</f>
        <v>20</v>
      </c>
      <c r="F336" s="60">
        <f>IFERROR(VLOOKUP(Tableau11[[#This Row],[Article]],'TCD journal 2018'!$B$5:$O$9000,6,FALSE),0)</f>
        <v>0</v>
      </c>
      <c r="G336" s="60">
        <f>IFERROR(VLOOKUP(Tableau11[[#This Row],[Article]],'TCD journal 2018'!$B$5:$O$9000,7,FALSE),0)</f>
        <v>50</v>
      </c>
      <c r="H336" s="60">
        <f>IFERROR(VLOOKUP(Tableau11[[#This Row],[Article]],'TCD journal 2018'!$B$5:$O$9000,8,FALSE),0)</f>
        <v>0</v>
      </c>
      <c r="I336" s="60">
        <f>IFERROR(VLOOKUP(Tableau11[[#This Row],[Article]],'TCD journal 2018'!$B$5:$O$9000,9,FALSE),0)</f>
        <v>0</v>
      </c>
      <c r="J336" s="60">
        <f>IFERROR(VLOOKUP(Tableau11[[#This Row],[Article]],'TCD journal 2018'!$B$5:$O$9000,10,FALSE),0)</f>
        <v>0</v>
      </c>
      <c r="K336" s="61">
        <f>IFERROR(VLOOKUP(Tableau11[[#This Row],[Article]],'TCD journal 2018'!$B$5:$O$900,11,FALSE),0)</f>
        <v>20</v>
      </c>
      <c r="L336" s="60">
        <f>IFERROR(VLOOKUP(Tableau11[[#This Row],[Article]],'TCD journal 2018'!$B$5:$O$9000,12,FALSE),0)</f>
        <v>0</v>
      </c>
      <c r="M336" s="62">
        <f>IFERROR(VLOOKUP(Tableau11[[#This Row],[Article]],'TCD journal 2018'!$B$5:$O$9000,13,FALSE),0)</f>
        <v>0</v>
      </c>
      <c r="N336" s="154">
        <f>IFERROR(VLOOKUP(Tableau11[[#This Row],[Article]],'TCD journal 2018'!$B$5:$O$9000,14,FALSE),0)</f>
        <v>90</v>
      </c>
      <c r="O336" s="73">
        <f>Tableau11[[#This Row],[Total général]]/8</f>
        <v>11.25</v>
      </c>
      <c r="P336" s="74">
        <f>ROUNDUP(Tableau11[[#This Row],[Conso mensuel]]/30,0)</f>
        <v>1</v>
      </c>
    </row>
    <row r="337" spans="1:16" ht="16.5" thickTop="1" thickBot="1" x14ac:dyDescent="0.3">
      <c r="A337" s="31">
        <v>1573</v>
      </c>
      <c r="B337" s="34">
        <f t="shared" ref="B337:M337" si="165">B336/$N$336</f>
        <v>0</v>
      </c>
      <c r="C337" s="34">
        <f t="shared" si="165"/>
        <v>0</v>
      </c>
      <c r="D337" s="34">
        <f t="shared" si="165"/>
        <v>0</v>
      </c>
      <c r="E337" s="34">
        <f t="shared" si="165"/>
        <v>0.22222222222222221</v>
      </c>
      <c r="F337" s="34">
        <f t="shared" si="165"/>
        <v>0</v>
      </c>
      <c r="G337" s="34">
        <f t="shared" si="165"/>
        <v>0.55555555555555558</v>
      </c>
      <c r="H337" s="34">
        <f t="shared" si="165"/>
        <v>0</v>
      </c>
      <c r="I337" s="34">
        <f t="shared" si="165"/>
        <v>0</v>
      </c>
      <c r="J337" s="33">
        <f t="shared" si="165"/>
        <v>0</v>
      </c>
      <c r="K337" s="34">
        <f t="shared" si="165"/>
        <v>0.22222222222222221</v>
      </c>
      <c r="L337" s="33">
        <f t="shared" si="165"/>
        <v>0</v>
      </c>
      <c r="M337" s="36">
        <f t="shared" si="165"/>
        <v>0</v>
      </c>
      <c r="N337" s="46">
        <f>SUM(Tableau11[[#This Row],[Janvier]:[Décembre]])</f>
        <v>1</v>
      </c>
      <c r="O337" s="69">
        <f>ROUNDUP(Tableau11[[#This Row],[Total général]]/7,0)</f>
        <v>1</v>
      </c>
      <c r="P337" s="70">
        <f>Tableau11[[#This Row],[Total général]]/(30*7)</f>
        <v>4.7619047619047623E-3</v>
      </c>
    </row>
    <row r="338" spans="1:16" ht="17.25" thickTop="1" thickBot="1" x14ac:dyDescent="0.3">
      <c r="A338" s="45">
        <v>8397</v>
      </c>
      <c r="B338" s="58">
        <f>IFERROR(VLOOKUP(Tableau11[[#This Row],[Article]],'TCD journal 2018'!$B$5:$O$9000,2,FALSE),0)</f>
        <v>0</v>
      </c>
      <c r="C338" s="59">
        <f>IFERROR(VLOOKUP(Tableau11[[#This Row],[Article]],'TCD journal 2018'!$B$5:$O$900,3,FALSE),0)</f>
        <v>0</v>
      </c>
      <c r="D338" s="60">
        <f>IFERROR(VLOOKUP(Tableau11[[#This Row],[Article]],'TCD journal 2018'!$B$5:$O$9000,4,FALSE),0)</f>
        <v>23</v>
      </c>
      <c r="E338" s="60">
        <f>IFERROR(VLOOKUP(Tableau11[[#This Row],[Article]],'TCD journal 2018'!$B$5:$O$9000,5,FALSE),0)</f>
        <v>25</v>
      </c>
      <c r="F338" s="60">
        <f>IFERROR(VLOOKUP(Tableau11[[#This Row],[Article]],'TCD journal 2018'!$B$5:$O$9000,6,FALSE),0)</f>
        <v>10</v>
      </c>
      <c r="G338" s="60">
        <f>IFERROR(VLOOKUP(Tableau11[[#This Row],[Article]],'TCD journal 2018'!$B$5:$O$9000,7,FALSE),0)</f>
        <v>0</v>
      </c>
      <c r="H338" s="60">
        <f>IFERROR(VLOOKUP(Tableau11[[#This Row],[Article]],'TCD journal 2018'!$B$5:$O$9000,8,FALSE),0)</f>
        <v>1</v>
      </c>
      <c r="I338" s="60">
        <f>IFERROR(VLOOKUP(Tableau11[[#This Row],[Article]],'TCD journal 2018'!$B$5:$O$9000,9,FALSE),0)</f>
        <v>0</v>
      </c>
      <c r="J338" s="60">
        <f>IFERROR(VLOOKUP(Tableau11[[#This Row],[Article]],'TCD journal 2018'!$B$5:$O$9000,10,FALSE),0)</f>
        <v>10</v>
      </c>
      <c r="K338" s="61">
        <f>IFERROR(VLOOKUP(Tableau11[[#This Row],[Article]],'TCD journal 2018'!$B$5:$O$900,11,FALSE),0)</f>
        <v>12</v>
      </c>
      <c r="L338" s="60">
        <f>IFERROR(VLOOKUP(Tableau11[[#This Row],[Article]],'TCD journal 2018'!$B$5:$O$9000,12,FALSE),0)</f>
        <v>0</v>
      </c>
      <c r="M338" s="62">
        <f>IFERROR(VLOOKUP(Tableau11[[#This Row],[Article]],'TCD journal 2018'!$B$5:$O$9000,13,FALSE),0)</f>
        <v>0</v>
      </c>
      <c r="N338" s="154">
        <f>IFERROR(VLOOKUP(Tableau11[[#This Row],[Article]],'TCD journal 2018'!$B$5:$O$9000,14,FALSE),0)</f>
        <v>81</v>
      </c>
      <c r="O338" s="73">
        <f>Tableau11[[#This Row],[Total général]]/8</f>
        <v>10.125</v>
      </c>
      <c r="P338" s="74">
        <f>ROUNDUP(Tableau11[[#This Row],[Conso mensuel]]/30,0)</f>
        <v>1</v>
      </c>
    </row>
    <row r="339" spans="1:16" ht="16.5" thickTop="1" thickBot="1" x14ac:dyDescent="0.3">
      <c r="A339" s="31">
        <v>8397</v>
      </c>
      <c r="B339" s="34">
        <f t="shared" ref="B339:M339" si="166">B338/$N$338</f>
        <v>0</v>
      </c>
      <c r="C339" s="34">
        <f t="shared" si="166"/>
        <v>0</v>
      </c>
      <c r="D339" s="34">
        <f t="shared" si="166"/>
        <v>0.2839506172839506</v>
      </c>
      <c r="E339" s="34">
        <f t="shared" si="166"/>
        <v>0.30864197530864196</v>
      </c>
      <c r="F339" s="34">
        <f t="shared" si="166"/>
        <v>0.12345679012345678</v>
      </c>
      <c r="G339" s="34">
        <f t="shared" si="166"/>
        <v>0</v>
      </c>
      <c r="H339" s="34">
        <f t="shared" si="166"/>
        <v>1.2345679012345678E-2</v>
      </c>
      <c r="I339" s="34">
        <f t="shared" si="166"/>
        <v>0</v>
      </c>
      <c r="J339" s="33">
        <f t="shared" si="166"/>
        <v>0.12345679012345678</v>
      </c>
      <c r="K339" s="34">
        <f t="shared" si="166"/>
        <v>0.14814814814814814</v>
      </c>
      <c r="L339" s="33">
        <f t="shared" si="166"/>
        <v>0</v>
      </c>
      <c r="M339" s="36">
        <f t="shared" si="166"/>
        <v>0</v>
      </c>
      <c r="N339" s="46">
        <f>SUM(Tableau11[[#This Row],[Janvier]:[Décembre]])</f>
        <v>0.99999999999999989</v>
      </c>
      <c r="O339" s="69">
        <f>ROUNDUP(Tableau11[[#This Row],[Total général]]/7,0)</f>
        <v>1</v>
      </c>
      <c r="P339" s="70">
        <f>Tableau11[[#This Row],[Total général]]/(30*7)</f>
        <v>4.7619047619047615E-3</v>
      </c>
    </row>
    <row r="340" spans="1:16" ht="17.25" thickTop="1" thickBot="1" x14ac:dyDescent="0.3">
      <c r="A340" s="45">
        <v>392</v>
      </c>
      <c r="B340" s="58">
        <f>IFERROR(VLOOKUP(Tableau11[[#This Row],[Article]],'TCD journal 2018'!$B$5:$O$9000,2,FALSE),0)</f>
        <v>0</v>
      </c>
      <c r="C340" s="59">
        <f>IFERROR(VLOOKUP(Tableau11[[#This Row],[Article]],'TCD journal 2018'!$B$5:$O$900,3,FALSE),0)</f>
        <v>0</v>
      </c>
      <c r="D340" s="60">
        <f>IFERROR(VLOOKUP(Tableau11[[#This Row],[Article]],'TCD journal 2018'!$B$5:$O$9000,4,FALSE),0)</f>
        <v>4</v>
      </c>
      <c r="E340" s="60">
        <f>IFERROR(VLOOKUP(Tableau11[[#This Row],[Article]],'TCD journal 2018'!$B$5:$O$9000,5,FALSE),0)</f>
        <v>13</v>
      </c>
      <c r="F340" s="60">
        <f>IFERROR(VLOOKUP(Tableau11[[#This Row],[Article]],'TCD journal 2018'!$B$5:$O$9000,6,FALSE),0)</f>
        <v>8</v>
      </c>
      <c r="G340" s="60">
        <f>IFERROR(VLOOKUP(Tableau11[[#This Row],[Article]],'TCD journal 2018'!$B$5:$O$9000,7,FALSE),0)</f>
        <v>11</v>
      </c>
      <c r="H340" s="60">
        <f>IFERROR(VLOOKUP(Tableau11[[#This Row],[Article]],'TCD journal 2018'!$B$5:$O$9000,8,FALSE),0)</f>
        <v>10</v>
      </c>
      <c r="I340" s="60">
        <f>IFERROR(VLOOKUP(Tableau11[[#This Row],[Article]],'TCD journal 2018'!$B$5:$O$9000,9,FALSE),0)</f>
        <v>9</v>
      </c>
      <c r="J340" s="60">
        <f>IFERROR(VLOOKUP(Tableau11[[#This Row],[Article]],'TCD journal 2018'!$B$5:$O$9000,10,FALSE),0)</f>
        <v>12</v>
      </c>
      <c r="K340" s="61">
        <f>IFERROR(VLOOKUP(Tableau11[[#This Row],[Article]],'TCD journal 2018'!$B$5:$O$900,11,FALSE),0)</f>
        <v>11</v>
      </c>
      <c r="L340" s="60">
        <f>IFERROR(VLOOKUP(Tableau11[[#This Row],[Article]],'TCD journal 2018'!$B$5:$O$9000,12,FALSE),0)</f>
        <v>0</v>
      </c>
      <c r="M340" s="62">
        <f>IFERROR(VLOOKUP(Tableau11[[#This Row],[Article]],'TCD journal 2018'!$B$5:$O$9000,13,FALSE),0)</f>
        <v>0</v>
      </c>
      <c r="N340" s="154">
        <f>IFERROR(VLOOKUP(Tableau11[[#This Row],[Article]],'TCD journal 2018'!$B$5:$O$9000,14,FALSE),0)</f>
        <v>78</v>
      </c>
      <c r="O340" s="73">
        <f>Tableau11[[#This Row],[Total général]]/8</f>
        <v>9.75</v>
      </c>
      <c r="P340" s="74">
        <f>ROUNDUP(Tableau11[[#This Row],[Conso mensuel]]/30,0)</f>
        <v>1</v>
      </c>
    </row>
    <row r="341" spans="1:16" ht="16.5" thickTop="1" thickBot="1" x14ac:dyDescent="0.3">
      <c r="A341" s="30">
        <v>392</v>
      </c>
      <c r="B341" s="33">
        <f t="shared" ref="B341:M341" si="167">B340/$N$340</f>
        <v>0</v>
      </c>
      <c r="C341" s="33">
        <f t="shared" si="167"/>
        <v>0</v>
      </c>
      <c r="D341" s="33">
        <f t="shared" si="167"/>
        <v>5.128205128205128E-2</v>
      </c>
      <c r="E341" s="33">
        <f t="shared" si="167"/>
        <v>0.16666666666666666</v>
      </c>
      <c r="F341" s="33">
        <f t="shared" si="167"/>
        <v>0.10256410256410256</v>
      </c>
      <c r="G341" s="33">
        <f t="shared" si="167"/>
        <v>0.14102564102564102</v>
      </c>
      <c r="H341" s="33">
        <f t="shared" si="167"/>
        <v>0.12820512820512819</v>
      </c>
      <c r="I341" s="33">
        <f t="shared" si="167"/>
        <v>0.11538461538461539</v>
      </c>
      <c r="J341" s="33">
        <f t="shared" si="167"/>
        <v>0.15384615384615385</v>
      </c>
      <c r="K341" s="33">
        <f t="shared" si="167"/>
        <v>0.14102564102564102</v>
      </c>
      <c r="L341" s="33">
        <f t="shared" si="167"/>
        <v>0</v>
      </c>
      <c r="M341" s="35">
        <f t="shared" si="167"/>
        <v>0</v>
      </c>
      <c r="N341" s="46">
        <f>SUM(Tableau11[[#This Row],[Janvier]:[Décembre]])</f>
        <v>1</v>
      </c>
      <c r="O341" s="69">
        <f>ROUNDUP(Tableau11[[#This Row],[Total général]]/7,0)</f>
        <v>1</v>
      </c>
      <c r="P341" s="70">
        <f>Tableau11[[#This Row],[Total général]]/(30*7)</f>
        <v>4.7619047619047623E-3</v>
      </c>
    </row>
    <row r="342" spans="1:16" ht="17.25" thickTop="1" thickBot="1" x14ac:dyDescent="0.3">
      <c r="A342" s="45">
        <v>334</v>
      </c>
      <c r="B342" s="58">
        <f>IFERROR(VLOOKUP(Tableau11[[#This Row],[Article]],'TCD journal 2018'!$B$5:$O$9000,2,FALSE),0)</f>
        <v>0</v>
      </c>
      <c r="C342" s="59">
        <f>IFERROR(VLOOKUP(Tableau11[[#This Row],[Article]],'TCD journal 2018'!$B$5:$O$900,3,FALSE),0)</f>
        <v>0</v>
      </c>
      <c r="D342" s="60">
        <f>IFERROR(VLOOKUP(Tableau11[[#This Row],[Article]],'TCD journal 2018'!$B$5:$O$9000,4,FALSE),0)</f>
        <v>1</v>
      </c>
      <c r="E342" s="60">
        <f>IFERROR(VLOOKUP(Tableau11[[#This Row],[Article]],'TCD journal 2018'!$B$5:$O$9000,5,FALSE),0)</f>
        <v>12</v>
      </c>
      <c r="F342" s="60">
        <f>IFERROR(VLOOKUP(Tableau11[[#This Row],[Article]],'TCD journal 2018'!$B$5:$O$9000,6,FALSE),0)</f>
        <v>5</v>
      </c>
      <c r="G342" s="60">
        <f>IFERROR(VLOOKUP(Tableau11[[#This Row],[Article]],'TCD journal 2018'!$B$5:$O$9000,7,FALSE),0)</f>
        <v>10</v>
      </c>
      <c r="H342" s="60">
        <f>IFERROR(VLOOKUP(Tableau11[[#This Row],[Article]],'TCD journal 2018'!$B$5:$O$9000,8,FALSE),0)</f>
        <v>7</v>
      </c>
      <c r="I342" s="60">
        <f>IFERROR(VLOOKUP(Tableau11[[#This Row],[Article]],'TCD journal 2018'!$B$5:$O$9000,9,FALSE),0)</f>
        <v>20</v>
      </c>
      <c r="J342" s="60">
        <f>IFERROR(VLOOKUP(Tableau11[[#This Row],[Article]],'TCD journal 2018'!$B$5:$O$9000,10,FALSE),0)</f>
        <v>12</v>
      </c>
      <c r="K342" s="61">
        <f>IFERROR(VLOOKUP(Tableau11[[#This Row],[Article]],'TCD journal 2018'!$B$5:$O$900,11,FALSE),0)</f>
        <v>15</v>
      </c>
      <c r="L342" s="60">
        <f>IFERROR(VLOOKUP(Tableau11[[#This Row],[Article]],'TCD journal 2018'!$B$5:$O$9000,12,FALSE),0)</f>
        <v>0</v>
      </c>
      <c r="M342" s="62">
        <f>IFERROR(VLOOKUP(Tableau11[[#This Row],[Article]],'TCD journal 2018'!$B$5:$O$9000,13,FALSE),0)</f>
        <v>0</v>
      </c>
      <c r="N342" s="154">
        <f>IFERROR(VLOOKUP(Tableau11[[#This Row],[Article]],'TCD journal 2018'!$B$5:$O$9000,14,FALSE),0)</f>
        <v>82</v>
      </c>
      <c r="O342" s="73">
        <f>Tableau11[[#This Row],[Total général]]/8</f>
        <v>10.25</v>
      </c>
      <c r="P342" s="74">
        <f>ROUNDUP(Tableau11[[#This Row],[Conso mensuel]]/30,0)</f>
        <v>1</v>
      </c>
    </row>
    <row r="343" spans="1:16" ht="16.5" thickTop="1" thickBot="1" x14ac:dyDescent="0.3">
      <c r="A343" s="31">
        <v>334</v>
      </c>
      <c r="B343" s="34">
        <f t="shared" ref="B343:M343" si="168">B342/$N$342</f>
        <v>0</v>
      </c>
      <c r="C343" s="34">
        <f t="shared" si="168"/>
        <v>0</v>
      </c>
      <c r="D343" s="34">
        <f t="shared" si="168"/>
        <v>1.2195121951219513E-2</v>
      </c>
      <c r="E343" s="34">
        <f t="shared" si="168"/>
        <v>0.14634146341463414</v>
      </c>
      <c r="F343" s="34">
        <f t="shared" si="168"/>
        <v>6.097560975609756E-2</v>
      </c>
      <c r="G343" s="34">
        <f t="shared" si="168"/>
        <v>0.12195121951219512</v>
      </c>
      <c r="H343" s="34">
        <f t="shared" si="168"/>
        <v>8.5365853658536592E-2</v>
      </c>
      <c r="I343" s="34">
        <f t="shared" si="168"/>
        <v>0.24390243902439024</v>
      </c>
      <c r="J343" s="33">
        <f t="shared" si="168"/>
        <v>0.14634146341463414</v>
      </c>
      <c r="K343" s="34">
        <f t="shared" si="168"/>
        <v>0.18292682926829268</v>
      </c>
      <c r="L343" s="33">
        <f t="shared" si="168"/>
        <v>0</v>
      </c>
      <c r="M343" s="36">
        <f t="shared" si="168"/>
        <v>0</v>
      </c>
      <c r="N343" s="46">
        <f>SUM(Tableau11[[#This Row],[Janvier]:[Décembre]])</f>
        <v>1</v>
      </c>
      <c r="O343" s="69">
        <f>ROUNDUP(Tableau11[[#This Row],[Total général]]/7,0)</f>
        <v>1</v>
      </c>
      <c r="P343" s="70">
        <f>Tableau11[[#This Row],[Total général]]/(30*7)</f>
        <v>4.7619047619047623E-3</v>
      </c>
    </row>
    <row r="344" spans="1:16" ht="17.25" thickTop="1" thickBot="1" x14ac:dyDescent="0.3">
      <c r="A344" s="45">
        <v>1426</v>
      </c>
      <c r="B344" s="58">
        <f>IFERROR(VLOOKUP(Tableau11[[#This Row],[Article]],'TCD journal 2018'!$B$5:$O$9000,2,FALSE),0)</f>
        <v>0</v>
      </c>
      <c r="C344" s="59">
        <f>IFERROR(VLOOKUP(Tableau11[[#This Row],[Article]],'TCD journal 2018'!$B$5:$O$900,3,FALSE),0)</f>
        <v>0</v>
      </c>
      <c r="D344" s="60">
        <f>IFERROR(VLOOKUP(Tableau11[[#This Row],[Article]],'TCD journal 2018'!$B$5:$O$9000,4,FALSE),0)</f>
        <v>0</v>
      </c>
      <c r="E344" s="60">
        <f>IFERROR(VLOOKUP(Tableau11[[#This Row],[Article]],'TCD journal 2018'!$B$5:$O$9000,5,FALSE),0)</f>
        <v>3</v>
      </c>
      <c r="F344" s="60">
        <f>IFERROR(VLOOKUP(Tableau11[[#This Row],[Article]],'TCD journal 2018'!$B$5:$O$9000,6,FALSE),0)</f>
        <v>36</v>
      </c>
      <c r="G344" s="60">
        <f>IFERROR(VLOOKUP(Tableau11[[#This Row],[Article]],'TCD journal 2018'!$B$5:$O$9000,7,FALSE),0)</f>
        <v>0</v>
      </c>
      <c r="H344" s="60">
        <f>IFERROR(VLOOKUP(Tableau11[[#This Row],[Article]],'TCD journal 2018'!$B$5:$O$9000,8,FALSE),0)</f>
        <v>4</v>
      </c>
      <c r="I344" s="60">
        <f>IFERROR(VLOOKUP(Tableau11[[#This Row],[Article]],'TCD journal 2018'!$B$5:$O$9000,9,FALSE),0)</f>
        <v>7</v>
      </c>
      <c r="J344" s="60">
        <f>IFERROR(VLOOKUP(Tableau11[[#This Row],[Article]],'TCD journal 2018'!$B$5:$O$9000,10,FALSE),0)</f>
        <v>17</v>
      </c>
      <c r="K344" s="61">
        <f>IFERROR(VLOOKUP(Tableau11[[#This Row],[Article]],'TCD journal 2018'!$B$5:$O$900,11,FALSE),0)</f>
        <v>1</v>
      </c>
      <c r="L344" s="60">
        <f>IFERROR(VLOOKUP(Tableau11[[#This Row],[Article]],'TCD journal 2018'!$B$5:$O$9000,12,FALSE),0)</f>
        <v>0</v>
      </c>
      <c r="M344" s="62">
        <f>IFERROR(VLOOKUP(Tableau11[[#This Row],[Article]],'TCD journal 2018'!$B$5:$O$9000,13,FALSE),0)</f>
        <v>0</v>
      </c>
      <c r="N344" s="154">
        <f>IFERROR(VLOOKUP(Tableau11[[#This Row],[Article]],'TCD journal 2018'!$B$5:$O$9000,14,FALSE),0)</f>
        <v>68</v>
      </c>
      <c r="O344" s="73">
        <f>Tableau11[[#This Row],[Total général]]/8</f>
        <v>8.5</v>
      </c>
      <c r="P344" s="74">
        <f>ROUNDUP(Tableau11[[#This Row],[Conso mensuel]]/30,0)</f>
        <v>1</v>
      </c>
    </row>
    <row r="345" spans="1:16" ht="16.5" thickTop="1" thickBot="1" x14ac:dyDescent="0.3">
      <c r="A345" s="31">
        <v>1426</v>
      </c>
      <c r="B345" s="34">
        <f t="shared" ref="B345:M345" si="169">B344/$N$344</f>
        <v>0</v>
      </c>
      <c r="C345" s="34">
        <f t="shared" si="169"/>
        <v>0</v>
      </c>
      <c r="D345" s="34">
        <f t="shared" si="169"/>
        <v>0</v>
      </c>
      <c r="E345" s="34">
        <f t="shared" si="169"/>
        <v>4.4117647058823532E-2</v>
      </c>
      <c r="F345" s="34">
        <f t="shared" si="169"/>
        <v>0.52941176470588236</v>
      </c>
      <c r="G345" s="34">
        <f t="shared" si="169"/>
        <v>0</v>
      </c>
      <c r="H345" s="34">
        <f t="shared" si="169"/>
        <v>5.8823529411764705E-2</v>
      </c>
      <c r="I345" s="34">
        <f t="shared" si="169"/>
        <v>0.10294117647058823</v>
      </c>
      <c r="J345" s="33">
        <f t="shared" si="169"/>
        <v>0.25</v>
      </c>
      <c r="K345" s="34">
        <f t="shared" si="169"/>
        <v>1.4705882352941176E-2</v>
      </c>
      <c r="L345" s="33">
        <f t="shared" si="169"/>
        <v>0</v>
      </c>
      <c r="M345" s="36">
        <f t="shared" si="169"/>
        <v>0</v>
      </c>
      <c r="N345" s="46">
        <f>SUM(Tableau11[[#This Row],[Janvier]:[Décembre]])</f>
        <v>0.99999999999999989</v>
      </c>
      <c r="O345" s="69">
        <f>ROUNDUP(Tableau11[[#This Row],[Total général]]/7,0)</f>
        <v>1</v>
      </c>
      <c r="P345" s="70">
        <f>Tableau11[[#This Row],[Total général]]/(30*7)</f>
        <v>4.7619047619047615E-3</v>
      </c>
    </row>
    <row r="346" spans="1:16" ht="17.25" thickTop="1" thickBot="1" x14ac:dyDescent="0.3">
      <c r="A346" s="45">
        <v>520</v>
      </c>
      <c r="B346" s="58">
        <f>IFERROR(VLOOKUP(Tableau11[[#This Row],[Article]],'TCD journal 2018'!$B$5:$O$9000,2,FALSE),0)</f>
        <v>0</v>
      </c>
      <c r="C346" s="59">
        <f>IFERROR(VLOOKUP(Tableau11[[#This Row],[Article]],'TCD journal 2018'!$B$5:$O$900,3,FALSE),0)</f>
        <v>0</v>
      </c>
      <c r="D346" s="60">
        <f>IFERROR(VLOOKUP(Tableau11[[#This Row],[Article]],'TCD journal 2018'!$B$5:$O$9000,4,FALSE),0)</f>
        <v>22</v>
      </c>
      <c r="E346" s="60">
        <f>IFERROR(VLOOKUP(Tableau11[[#This Row],[Article]],'TCD journal 2018'!$B$5:$O$9000,5,FALSE),0)</f>
        <v>6</v>
      </c>
      <c r="F346" s="60">
        <f>IFERROR(VLOOKUP(Tableau11[[#This Row],[Article]],'TCD journal 2018'!$B$5:$O$9000,6,FALSE),0)</f>
        <v>15</v>
      </c>
      <c r="G346" s="60">
        <f>IFERROR(VLOOKUP(Tableau11[[#This Row],[Article]],'TCD journal 2018'!$B$5:$O$9000,7,FALSE),0)</f>
        <v>5</v>
      </c>
      <c r="H346" s="60">
        <f>IFERROR(VLOOKUP(Tableau11[[#This Row],[Article]],'TCD journal 2018'!$B$5:$O$9000,8,FALSE),0)</f>
        <v>6</v>
      </c>
      <c r="I346" s="60">
        <f>IFERROR(VLOOKUP(Tableau11[[#This Row],[Article]],'TCD journal 2018'!$B$5:$O$9000,9,FALSE),0)</f>
        <v>11</v>
      </c>
      <c r="J346" s="60">
        <f>IFERROR(VLOOKUP(Tableau11[[#This Row],[Article]],'TCD journal 2018'!$B$5:$O$9000,10,FALSE),0)</f>
        <v>0</v>
      </c>
      <c r="K346" s="61">
        <f>IFERROR(VLOOKUP(Tableau11[[#This Row],[Article]],'TCD journal 2018'!$B$5:$O$900,11,FALSE),0)</f>
        <v>5</v>
      </c>
      <c r="L346" s="60">
        <f>IFERROR(VLOOKUP(Tableau11[[#This Row],[Article]],'TCD journal 2018'!$B$5:$O$9000,12,FALSE),0)</f>
        <v>0</v>
      </c>
      <c r="M346" s="62">
        <f>IFERROR(VLOOKUP(Tableau11[[#This Row],[Article]],'TCD journal 2018'!$B$5:$O$9000,13,FALSE),0)</f>
        <v>0</v>
      </c>
      <c r="N346" s="154">
        <f>IFERROR(VLOOKUP(Tableau11[[#This Row],[Article]],'TCD journal 2018'!$B$5:$O$9000,14,FALSE),0)</f>
        <v>70</v>
      </c>
      <c r="O346" s="73">
        <f>Tableau11[[#This Row],[Total général]]/8</f>
        <v>8.75</v>
      </c>
      <c r="P346" s="74">
        <f>ROUNDUP(Tableau11[[#This Row],[Conso mensuel]]/30,0)</f>
        <v>1</v>
      </c>
    </row>
    <row r="347" spans="1:16" ht="16.5" thickTop="1" thickBot="1" x14ac:dyDescent="0.3">
      <c r="A347" s="31">
        <v>520</v>
      </c>
      <c r="B347" s="34">
        <f t="shared" ref="B347:M347" si="170">B346/$N$346</f>
        <v>0</v>
      </c>
      <c r="C347" s="34">
        <f t="shared" si="170"/>
        <v>0</v>
      </c>
      <c r="D347" s="34">
        <f t="shared" si="170"/>
        <v>0.31428571428571428</v>
      </c>
      <c r="E347" s="34">
        <f t="shared" si="170"/>
        <v>8.5714285714285715E-2</v>
      </c>
      <c r="F347" s="34">
        <f t="shared" si="170"/>
        <v>0.21428571428571427</v>
      </c>
      <c r="G347" s="34">
        <f t="shared" si="170"/>
        <v>7.1428571428571425E-2</v>
      </c>
      <c r="H347" s="34">
        <f t="shared" si="170"/>
        <v>8.5714285714285715E-2</v>
      </c>
      <c r="I347" s="34">
        <f t="shared" si="170"/>
        <v>0.15714285714285714</v>
      </c>
      <c r="J347" s="33">
        <f t="shared" si="170"/>
        <v>0</v>
      </c>
      <c r="K347" s="34">
        <f t="shared" si="170"/>
        <v>7.1428571428571425E-2</v>
      </c>
      <c r="L347" s="33">
        <f t="shared" si="170"/>
        <v>0</v>
      </c>
      <c r="M347" s="36">
        <f t="shared" si="170"/>
        <v>0</v>
      </c>
      <c r="N347" s="46">
        <f>SUM(Tableau11[[#This Row],[Janvier]:[Décembre]])</f>
        <v>1</v>
      </c>
      <c r="O347" s="69">
        <f>ROUNDUP(Tableau11[[#This Row],[Total général]]/7,0)</f>
        <v>1</v>
      </c>
      <c r="P347" s="70">
        <f>Tableau11[[#This Row],[Total général]]/(30*7)</f>
        <v>4.7619047619047623E-3</v>
      </c>
    </row>
    <row r="348" spans="1:16" ht="17.25" thickTop="1" thickBot="1" x14ac:dyDescent="0.3">
      <c r="A348" s="45">
        <v>3640</v>
      </c>
      <c r="B348" s="58">
        <f>IFERROR(VLOOKUP(Tableau11[[#This Row],[Article]],'TCD journal 2018'!$B$5:$O$9000,2,FALSE),0)</f>
        <v>0</v>
      </c>
      <c r="C348" s="59">
        <f>IFERROR(VLOOKUP(Tableau11[[#This Row],[Article]],'TCD journal 2018'!$B$5:$O$900,3,FALSE),0)</f>
        <v>0</v>
      </c>
      <c r="D348" s="60">
        <f>IFERROR(VLOOKUP(Tableau11[[#This Row],[Article]],'TCD journal 2018'!$B$5:$O$9000,4,FALSE),0)</f>
        <v>16</v>
      </c>
      <c r="E348" s="60">
        <f>IFERROR(VLOOKUP(Tableau11[[#This Row],[Article]],'TCD journal 2018'!$B$5:$O$9000,5,FALSE),0)</f>
        <v>40</v>
      </c>
      <c r="F348" s="60">
        <f>IFERROR(VLOOKUP(Tableau11[[#This Row],[Article]],'TCD journal 2018'!$B$5:$O$9000,6,FALSE),0)</f>
        <v>5</v>
      </c>
      <c r="G348" s="60">
        <f>IFERROR(VLOOKUP(Tableau11[[#This Row],[Article]],'TCD journal 2018'!$B$5:$O$9000,7,FALSE),0)</f>
        <v>0</v>
      </c>
      <c r="H348" s="60">
        <f>IFERROR(VLOOKUP(Tableau11[[#This Row],[Article]],'TCD journal 2018'!$B$5:$O$9000,8,FALSE),0)</f>
        <v>0</v>
      </c>
      <c r="I348" s="60">
        <f>IFERROR(VLOOKUP(Tableau11[[#This Row],[Article]],'TCD journal 2018'!$B$5:$O$9000,9,FALSE),0)</f>
        <v>0</v>
      </c>
      <c r="J348" s="60">
        <f>IFERROR(VLOOKUP(Tableau11[[#This Row],[Article]],'TCD journal 2018'!$B$5:$O$9000,10,FALSE),0)</f>
        <v>0</v>
      </c>
      <c r="K348" s="61">
        <f>IFERROR(VLOOKUP(Tableau11[[#This Row],[Article]],'TCD journal 2018'!$B$5:$O$900,11,FALSE),0)</f>
        <v>0</v>
      </c>
      <c r="L348" s="60">
        <f>IFERROR(VLOOKUP(Tableau11[[#This Row],[Article]],'TCD journal 2018'!$B$5:$O$9000,12,FALSE),0)</f>
        <v>0</v>
      </c>
      <c r="M348" s="62">
        <f>IFERROR(VLOOKUP(Tableau11[[#This Row],[Article]],'TCD journal 2018'!$B$5:$O$9000,13,FALSE),0)</f>
        <v>0</v>
      </c>
      <c r="N348" s="154">
        <f>IFERROR(VLOOKUP(Tableau11[[#This Row],[Article]],'TCD journal 2018'!$B$5:$O$9000,14,FALSE),0)</f>
        <v>61</v>
      </c>
      <c r="O348" s="73">
        <f>Tableau11[[#This Row],[Total général]]/8</f>
        <v>7.625</v>
      </c>
      <c r="P348" s="74">
        <f>ROUNDUP(Tableau11[[#This Row],[Conso mensuel]]/30,0)</f>
        <v>1</v>
      </c>
    </row>
    <row r="349" spans="1:16" ht="16.5" thickTop="1" thickBot="1" x14ac:dyDescent="0.3">
      <c r="A349" s="31">
        <v>3640</v>
      </c>
      <c r="B349" s="34">
        <f t="shared" ref="B349:M349" si="171">B348/$N$348</f>
        <v>0</v>
      </c>
      <c r="C349" s="34">
        <f t="shared" si="171"/>
        <v>0</v>
      </c>
      <c r="D349" s="34">
        <f t="shared" si="171"/>
        <v>0.26229508196721313</v>
      </c>
      <c r="E349" s="34">
        <f t="shared" si="171"/>
        <v>0.65573770491803274</v>
      </c>
      <c r="F349" s="34">
        <f t="shared" si="171"/>
        <v>8.1967213114754092E-2</v>
      </c>
      <c r="G349" s="34">
        <f t="shared" si="171"/>
        <v>0</v>
      </c>
      <c r="H349" s="34">
        <f t="shared" si="171"/>
        <v>0</v>
      </c>
      <c r="I349" s="34">
        <f t="shared" si="171"/>
        <v>0</v>
      </c>
      <c r="J349" s="33">
        <f t="shared" si="171"/>
        <v>0</v>
      </c>
      <c r="K349" s="34">
        <f t="shared" si="171"/>
        <v>0</v>
      </c>
      <c r="L349" s="33">
        <f t="shared" si="171"/>
        <v>0</v>
      </c>
      <c r="M349" s="36">
        <f t="shared" si="171"/>
        <v>0</v>
      </c>
      <c r="N349" s="46">
        <f>SUM(Tableau11[[#This Row],[Janvier]:[Décembre]])</f>
        <v>0.99999999999999989</v>
      </c>
      <c r="O349" s="69">
        <f>ROUNDUP(Tableau11[[#This Row],[Total général]]/7,0)</f>
        <v>1</v>
      </c>
      <c r="P349" s="70">
        <f>Tableau11[[#This Row],[Total général]]/(30*7)</f>
        <v>4.7619047619047615E-3</v>
      </c>
    </row>
    <row r="350" spans="1:16" ht="17.25" thickTop="1" thickBot="1" x14ac:dyDescent="0.3">
      <c r="A350" s="45">
        <v>8822</v>
      </c>
      <c r="B350" s="58">
        <f>IFERROR(VLOOKUP(Tableau11[[#This Row],[Article]],'TCD journal 2018'!$B$5:$O$9000,2,FALSE),0)</f>
        <v>0</v>
      </c>
      <c r="C350" s="59">
        <f>IFERROR(VLOOKUP(Tableau11[[#This Row],[Article]],'TCD journal 2018'!$B$5:$O$900,3,FALSE),0)</f>
        <v>0</v>
      </c>
      <c r="D350" s="60">
        <f>IFERROR(VLOOKUP(Tableau11[[#This Row],[Article]],'TCD journal 2018'!$B$5:$O$9000,4,FALSE),0)</f>
        <v>0</v>
      </c>
      <c r="E350" s="60">
        <f>IFERROR(VLOOKUP(Tableau11[[#This Row],[Article]],'TCD journal 2018'!$B$5:$O$9000,5,FALSE),0)</f>
        <v>0</v>
      </c>
      <c r="F350" s="60">
        <f>IFERROR(VLOOKUP(Tableau11[[#This Row],[Article]],'TCD journal 2018'!$B$5:$O$9000,6,FALSE),0)</f>
        <v>42</v>
      </c>
      <c r="G350" s="60">
        <f>IFERROR(VLOOKUP(Tableau11[[#This Row],[Article]],'TCD journal 2018'!$B$5:$O$9000,7,FALSE),0)</f>
        <v>0</v>
      </c>
      <c r="H350" s="60">
        <f>IFERROR(VLOOKUP(Tableau11[[#This Row],[Article]],'TCD journal 2018'!$B$5:$O$9000,8,FALSE),0)</f>
        <v>18</v>
      </c>
      <c r="I350" s="60">
        <f>IFERROR(VLOOKUP(Tableau11[[#This Row],[Article]],'TCD journal 2018'!$B$5:$O$9000,9,FALSE),0)</f>
        <v>1</v>
      </c>
      <c r="J350" s="60">
        <f>IFERROR(VLOOKUP(Tableau11[[#This Row],[Article]],'TCD journal 2018'!$B$5:$O$9000,10,FALSE),0)</f>
        <v>0</v>
      </c>
      <c r="K350" s="61">
        <f>IFERROR(VLOOKUP(Tableau11[[#This Row],[Article]],'TCD journal 2018'!$B$5:$O$900,11,FALSE),0)</f>
        <v>10</v>
      </c>
      <c r="L350" s="60">
        <f>IFERROR(VLOOKUP(Tableau11[[#This Row],[Article]],'TCD journal 2018'!$B$5:$O$9000,12,FALSE),0)</f>
        <v>0</v>
      </c>
      <c r="M350" s="62">
        <f>IFERROR(VLOOKUP(Tableau11[[#This Row],[Article]],'TCD journal 2018'!$B$5:$O$9000,13,FALSE),0)</f>
        <v>0</v>
      </c>
      <c r="N350" s="154">
        <f>IFERROR(VLOOKUP(Tableau11[[#This Row],[Article]],'TCD journal 2018'!$B$5:$O$9000,14,FALSE),0)</f>
        <v>71</v>
      </c>
      <c r="O350" s="73">
        <f>Tableau11[[#This Row],[Total général]]/8</f>
        <v>8.875</v>
      </c>
      <c r="P350" s="74">
        <f>ROUNDUP(Tableau11[[#This Row],[Conso mensuel]]/30,0)</f>
        <v>1</v>
      </c>
    </row>
    <row r="351" spans="1:16" ht="16.5" thickTop="1" thickBot="1" x14ac:dyDescent="0.3">
      <c r="A351" s="31">
        <v>8822</v>
      </c>
      <c r="B351" s="34">
        <f t="shared" ref="B351:M351" si="172">B350/$N$350</f>
        <v>0</v>
      </c>
      <c r="C351" s="34">
        <f t="shared" si="172"/>
        <v>0</v>
      </c>
      <c r="D351" s="34">
        <f t="shared" si="172"/>
        <v>0</v>
      </c>
      <c r="E351" s="34">
        <f t="shared" si="172"/>
        <v>0</v>
      </c>
      <c r="F351" s="34">
        <f t="shared" si="172"/>
        <v>0.59154929577464788</v>
      </c>
      <c r="G351" s="34">
        <f t="shared" si="172"/>
        <v>0</v>
      </c>
      <c r="H351" s="34">
        <f t="shared" si="172"/>
        <v>0.25352112676056338</v>
      </c>
      <c r="I351" s="34">
        <f t="shared" si="172"/>
        <v>1.4084507042253521E-2</v>
      </c>
      <c r="J351" s="33">
        <f t="shared" si="172"/>
        <v>0</v>
      </c>
      <c r="K351" s="34">
        <f t="shared" si="172"/>
        <v>0.14084507042253522</v>
      </c>
      <c r="L351" s="33">
        <f t="shared" si="172"/>
        <v>0</v>
      </c>
      <c r="M351" s="36">
        <f t="shared" si="172"/>
        <v>0</v>
      </c>
      <c r="N351" s="46">
        <f>SUM(Tableau11[[#This Row],[Janvier]:[Décembre]])</f>
        <v>1</v>
      </c>
      <c r="O351" s="69">
        <f>ROUNDUP(Tableau11[[#This Row],[Total général]]/7,0)</f>
        <v>1</v>
      </c>
      <c r="P351" s="70">
        <f>Tableau11[[#This Row],[Total général]]/(30*7)</f>
        <v>4.7619047619047623E-3</v>
      </c>
    </row>
    <row r="352" spans="1:16" ht="17.25" thickTop="1" thickBot="1" x14ac:dyDescent="0.3">
      <c r="A352" s="45">
        <v>913</v>
      </c>
      <c r="B352" s="58">
        <f>IFERROR(VLOOKUP(Tableau11[[#This Row],[Article]],'TCD journal 2018'!$B$5:$O$9000,2,FALSE),0)</f>
        <v>0</v>
      </c>
      <c r="C352" s="59">
        <f>IFERROR(VLOOKUP(Tableau11[[#This Row],[Article]],'TCD journal 2018'!$B$5:$O$900,3,FALSE),0)</f>
        <v>0</v>
      </c>
      <c r="D352" s="60">
        <f>IFERROR(VLOOKUP(Tableau11[[#This Row],[Article]],'TCD journal 2018'!$B$5:$O$9000,4,FALSE),0)</f>
        <v>4</v>
      </c>
      <c r="E352" s="60">
        <f>IFERROR(VLOOKUP(Tableau11[[#This Row],[Article]],'TCD journal 2018'!$B$5:$O$9000,5,FALSE),0)</f>
        <v>2</v>
      </c>
      <c r="F352" s="60">
        <f>IFERROR(VLOOKUP(Tableau11[[#This Row],[Article]],'TCD journal 2018'!$B$5:$O$9000,6,FALSE),0)</f>
        <v>12</v>
      </c>
      <c r="G352" s="60">
        <f>IFERROR(VLOOKUP(Tableau11[[#This Row],[Article]],'TCD journal 2018'!$B$5:$O$9000,7,FALSE),0)</f>
        <v>12</v>
      </c>
      <c r="H352" s="60">
        <f>IFERROR(VLOOKUP(Tableau11[[#This Row],[Article]],'TCD journal 2018'!$B$5:$O$9000,8,FALSE),0)</f>
        <v>8</v>
      </c>
      <c r="I352" s="60">
        <f>IFERROR(VLOOKUP(Tableau11[[#This Row],[Article]],'TCD journal 2018'!$B$5:$O$9000,9,FALSE),0)</f>
        <v>11</v>
      </c>
      <c r="J352" s="60">
        <f>IFERROR(VLOOKUP(Tableau11[[#This Row],[Article]],'TCD journal 2018'!$B$5:$O$9000,10,FALSE),0)</f>
        <v>12</v>
      </c>
      <c r="K352" s="61">
        <f>IFERROR(VLOOKUP(Tableau11[[#This Row],[Article]],'TCD journal 2018'!$B$5:$O$900,11,FALSE),0)</f>
        <v>7</v>
      </c>
      <c r="L352" s="60">
        <f>IFERROR(VLOOKUP(Tableau11[[#This Row],[Article]],'TCD journal 2018'!$B$5:$O$9000,12,FALSE),0)</f>
        <v>0</v>
      </c>
      <c r="M352" s="62">
        <f>IFERROR(VLOOKUP(Tableau11[[#This Row],[Article]],'TCD journal 2018'!$B$5:$O$9000,13,FALSE),0)</f>
        <v>0</v>
      </c>
      <c r="N352" s="154">
        <f>IFERROR(VLOOKUP(Tableau11[[#This Row],[Article]],'TCD journal 2018'!$B$5:$O$9000,14,FALSE),0)</f>
        <v>68</v>
      </c>
      <c r="O352" s="73">
        <f>Tableau11[[#This Row],[Total général]]/8</f>
        <v>8.5</v>
      </c>
      <c r="P352" s="74">
        <f>ROUNDUP(Tableau11[[#This Row],[Conso mensuel]]/30,0)</f>
        <v>1</v>
      </c>
    </row>
    <row r="353" spans="1:16" ht="16.5" thickTop="1" thickBot="1" x14ac:dyDescent="0.3">
      <c r="A353" s="31">
        <v>913</v>
      </c>
      <c r="B353" s="34">
        <f t="shared" ref="B353:M353" si="173">B352/$N$352</f>
        <v>0</v>
      </c>
      <c r="C353" s="34">
        <f t="shared" si="173"/>
        <v>0</v>
      </c>
      <c r="D353" s="34">
        <f t="shared" si="173"/>
        <v>5.8823529411764705E-2</v>
      </c>
      <c r="E353" s="34">
        <f t="shared" si="173"/>
        <v>2.9411764705882353E-2</v>
      </c>
      <c r="F353" s="34">
        <f t="shared" si="173"/>
        <v>0.17647058823529413</v>
      </c>
      <c r="G353" s="34">
        <f t="shared" si="173"/>
        <v>0.17647058823529413</v>
      </c>
      <c r="H353" s="34">
        <f t="shared" si="173"/>
        <v>0.11764705882352941</v>
      </c>
      <c r="I353" s="34">
        <f t="shared" si="173"/>
        <v>0.16176470588235295</v>
      </c>
      <c r="J353" s="33">
        <f t="shared" si="173"/>
        <v>0.17647058823529413</v>
      </c>
      <c r="K353" s="34">
        <f t="shared" si="173"/>
        <v>0.10294117647058823</v>
      </c>
      <c r="L353" s="33">
        <f t="shared" si="173"/>
        <v>0</v>
      </c>
      <c r="M353" s="36">
        <f t="shared" si="173"/>
        <v>0</v>
      </c>
      <c r="N353" s="46">
        <f>SUM(Tableau11[[#This Row],[Janvier]:[Décembre]])</f>
        <v>1</v>
      </c>
      <c r="O353" s="69">
        <f>ROUNDUP(Tableau11[[#This Row],[Total général]]/7,0)</f>
        <v>1</v>
      </c>
      <c r="P353" s="70">
        <f>Tableau11[[#This Row],[Total général]]/(30*7)</f>
        <v>4.7619047619047623E-3</v>
      </c>
    </row>
    <row r="354" spans="1:16" ht="17.25" thickTop="1" thickBot="1" x14ac:dyDescent="0.3">
      <c r="A354" s="45">
        <v>1435</v>
      </c>
      <c r="B354" s="58">
        <f>IFERROR(VLOOKUP(Tableau11[[#This Row],[Article]],'TCD journal 2018'!$B$5:$O$9000,2,FALSE),0)</f>
        <v>0</v>
      </c>
      <c r="C354" s="59">
        <f>IFERROR(VLOOKUP(Tableau11[[#This Row],[Article]],'TCD journal 2018'!$B$5:$O$900,3,FALSE),0)</f>
        <v>0</v>
      </c>
      <c r="D354" s="60">
        <f>IFERROR(VLOOKUP(Tableau11[[#This Row],[Article]],'TCD journal 2018'!$B$5:$O$9000,4,FALSE),0)</f>
        <v>6</v>
      </c>
      <c r="E354" s="60">
        <f>IFERROR(VLOOKUP(Tableau11[[#This Row],[Article]],'TCD journal 2018'!$B$5:$O$9000,5,FALSE),0)</f>
        <v>11</v>
      </c>
      <c r="F354" s="60">
        <f>IFERROR(VLOOKUP(Tableau11[[#This Row],[Article]],'TCD journal 2018'!$B$5:$O$9000,6,FALSE),0)</f>
        <v>15</v>
      </c>
      <c r="G354" s="60">
        <f>IFERROR(VLOOKUP(Tableau11[[#This Row],[Article]],'TCD journal 2018'!$B$5:$O$9000,7,FALSE),0)</f>
        <v>7</v>
      </c>
      <c r="H354" s="60">
        <f>IFERROR(VLOOKUP(Tableau11[[#This Row],[Article]],'TCD journal 2018'!$B$5:$O$9000,8,FALSE),0)</f>
        <v>3</v>
      </c>
      <c r="I354" s="60">
        <f>IFERROR(VLOOKUP(Tableau11[[#This Row],[Article]],'TCD journal 2018'!$B$5:$O$9000,9,FALSE),0)</f>
        <v>6</v>
      </c>
      <c r="J354" s="60">
        <f>IFERROR(VLOOKUP(Tableau11[[#This Row],[Article]],'TCD journal 2018'!$B$5:$O$9000,10,FALSE),0)</f>
        <v>13</v>
      </c>
      <c r="K354" s="61">
        <f>IFERROR(VLOOKUP(Tableau11[[#This Row],[Article]],'TCD journal 2018'!$B$5:$O$900,11,FALSE),0)</f>
        <v>8</v>
      </c>
      <c r="L354" s="60">
        <f>IFERROR(VLOOKUP(Tableau11[[#This Row],[Article]],'TCD journal 2018'!$B$5:$O$9000,12,FALSE),0)</f>
        <v>0</v>
      </c>
      <c r="M354" s="62">
        <f>IFERROR(VLOOKUP(Tableau11[[#This Row],[Article]],'TCD journal 2018'!$B$5:$O$9000,13,FALSE),0)</f>
        <v>0</v>
      </c>
      <c r="N354" s="154">
        <f>IFERROR(VLOOKUP(Tableau11[[#This Row],[Article]],'TCD journal 2018'!$B$5:$O$9000,14,FALSE),0)</f>
        <v>69</v>
      </c>
      <c r="O354" s="73">
        <f>Tableau11[[#This Row],[Total général]]/8</f>
        <v>8.625</v>
      </c>
      <c r="P354" s="74">
        <f>ROUNDUP(Tableau11[[#This Row],[Conso mensuel]]/30,0)</f>
        <v>1</v>
      </c>
    </row>
    <row r="355" spans="1:16" ht="16.5" thickTop="1" thickBot="1" x14ac:dyDescent="0.3">
      <c r="A355" s="31">
        <v>1435</v>
      </c>
      <c r="B355" s="34">
        <f t="shared" ref="B355:M355" si="174">B354/$N$354</f>
        <v>0</v>
      </c>
      <c r="C355" s="34">
        <f t="shared" si="174"/>
        <v>0</v>
      </c>
      <c r="D355" s="34">
        <f t="shared" si="174"/>
        <v>8.6956521739130432E-2</v>
      </c>
      <c r="E355" s="34">
        <f t="shared" si="174"/>
        <v>0.15942028985507245</v>
      </c>
      <c r="F355" s="34">
        <f t="shared" si="174"/>
        <v>0.21739130434782608</v>
      </c>
      <c r="G355" s="34">
        <f t="shared" si="174"/>
        <v>0.10144927536231885</v>
      </c>
      <c r="H355" s="34">
        <f t="shared" si="174"/>
        <v>4.3478260869565216E-2</v>
      </c>
      <c r="I355" s="34">
        <f t="shared" si="174"/>
        <v>8.6956521739130432E-2</v>
      </c>
      <c r="J355" s="33">
        <f t="shared" si="174"/>
        <v>0.18840579710144928</v>
      </c>
      <c r="K355" s="34">
        <f t="shared" si="174"/>
        <v>0.11594202898550725</v>
      </c>
      <c r="L355" s="33">
        <f t="shared" si="174"/>
        <v>0</v>
      </c>
      <c r="M355" s="36">
        <f t="shared" si="174"/>
        <v>0</v>
      </c>
      <c r="N355" s="46">
        <f>SUM(Tableau11[[#This Row],[Janvier]:[Décembre]])</f>
        <v>0.99999999999999989</v>
      </c>
      <c r="O355" s="69">
        <f>ROUNDUP(Tableau11[[#This Row],[Total général]]/7,0)</f>
        <v>1</v>
      </c>
      <c r="P355" s="70">
        <f>Tableau11[[#This Row],[Total général]]/(30*7)</f>
        <v>4.7619047619047615E-3</v>
      </c>
    </row>
    <row r="356" spans="1:16" ht="17.25" thickTop="1" thickBot="1" x14ac:dyDescent="0.3">
      <c r="A356" s="45">
        <v>4519</v>
      </c>
      <c r="B356" s="58">
        <f>IFERROR(VLOOKUP(Tableau11[[#This Row],[Article]],'TCD journal 2018'!$B$5:$O$9000,2,FALSE),0)</f>
        <v>0</v>
      </c>
      <c r="C356" s="59">
        <f>IFERROR(VLOOKUP(Tableau11[[#This Row],[Article]],'TCD journal 2018'!$B$5:$O$900,3,FALSE),0)</f>
        <v>0</v>
      </c>
      <c r="D356" s="60">
        <f>IFERROR(VLOOKUP(Tableau11[[#This Row],[Article]],'TCD journal 2018'!$B$5:$O$9000,4,FALSE),0)</f>
        <v>0</v>
      </c>
      <c r="E356" s="60">
        <f>IFERROR(VLOOKUP(Tableau11[[#This Row],[Article]],'TCD journal 2018'!$B$5:$O$9000,5,FALSE),0)</f>
        <v>22</v>
      </c>
      <c r="F356" s="60">
        <f>IFERROR(VLOOKUP(Tableau11[[#This Row],[Article]],'TCD journal 2018'!$B$5:$O$9000,6,FALSE),0)</f>
        <v>13</v>
      </c>
      <c r="G356" s="60">
        <f>IFERROR(VLOOKUP(Tableau11[[#This Row],[Article]],'TCD journal 2018'!$B$5:$O$9000,7,FALSE),0)</f>
        <v>9</v>
      </c>
      <c r="H356" s="60">
        <f>IFERROR(VLOOKUP(Tableau11[[#This Row],[Article]],'TCD journal 2018'!$B$5:$O$9000,8,FALSE),0)</f>
        <v>3</v>
      </c>
      <c r="I356" s="60">
        <f>IFERROR(VLOOKUP(Tableau11[[#This Row],[Article]],'TCD journal 2018'!$B$5:$O$9000,9,FALSE),0)</f>
        <v>7</v>
      </c>
      <c r="J356" s="60">
        <f>IFERROR(VLOOKUP(Tableau11[[#This Row],[Article]],'TCD journal 2018'!$B$5:$O$9000,10,FALSE),0)</f>
        <v>4</v>
      </c>
      <c r="K356" s="61">
        <f>IFERROR(VLOOKUP(Tableau11[[#This Row],[Article]],'TCD journal 2018'!$B$5:$O$900,11,FALSE),0)</f>
        <v>5</v>
      </c>
      <c r="L356" s="60">
        <f>IFERROR(VLOOKUP(Tableau11[[#This Row],[Article]],'TCD journal 2018'!$B$5:$O$9000,12,FALSE),0)</f>
        <v>0</v>
      </c>
      <c r="M356" s="62">
        <f>IFERROR(VLOOKUP(Tableau11[[#This Row],[Article]],'TCD journal 2018'!$B$5:$O$9000,13,FALSE),0)</f>
        <v>0</v>
      </c>
      <c r="N356" s="154">
        <f>IFERROR(VLOOKUP(Tableau11[[#This Row],[Article]],'TCD journal 2018'!$B$5:$O$9000,14,FALSE),0)</f>
        <v>63</v>
      </c>
      <c r="O356" s="73">
        <f>Tableau11[[#This Row],[Total général]]/8</f>
        <v>7.875</v>
      </c>
      <c r="P356" s="74">
        <f>ROUNDUP(Tableau11[[#This Row],[Conso mensuel]]/30,0)</f>
        <v>1</v>
      </c>
    </row>
    <row r="357" spans="1:16" ht="16.5" thickTop="1" thickBot="1" x14ac:dyDescent="0.3">
      <c r="A357" s="31">
        <v>4519</v>
      </c>
      <c r="B357" s="34">
        <f t="shared" ref="B357:M357" si="175">B356/$N$356</f>
        <v>0</v>
      </c>
      <c r="C357" s="34">
        <f t="shared" si="175"/>
        <v>0</v>
      </c>
      <c r="D357" s="34">
        <f t="shared" si="175"/>
        <v>0</v>
      </c>
      <c r="E357" s="34">
        <f t="shared" si="175"/>
        <v>0.34920634920634919</v>
      </c>
      <c r="F357" s="34">
        <f t="shared" si="175"/>
        <v>0.20634920634920634</v>
      </c>
      <c r="G357" s="34">
        <f t="shared" si="175"/>
        <v>0.14285714285714285</v>
      </c>
      <c r="H357" s="34">
        <f t="shared" si="175"/>
        <v>4.7619047619047616E-2</v>
      </c>
      <c r="I357" s="34">
        <f t="shared" si="175"/>
        <v>0.1111111111111111</v>
      </c>
      <c r="J357" s="33">
        <f t="shared" si="175"/>
        <v>6.3492063492063489E-2</v>
      </c>
      <c r="K357" s="34">
        <f t="shared" si="175"/>
        <v>7.9365079365079361E-2</v>
      </c>
      <c r="L357" s="33">
        <f t="shared" si="175"/>
        <v>0</v>
      </c>
      <c r="M357" s="36">
        <f t="shared" si="175"/>
        <v>0</v>
      </c>
      <c r="N357" s="46">
        <f>SUM(Tableau11[[#This Row],[Janvier]:[Décembre]])</f>
        <v>1</v>
      </c>
      <c r="O357" s="69">
        <f>ROUNDUP(Tableau11[[#This Row],[Total général]]/7,0)</f>
        <v>1</v>
      </c>
      <c r="P357" s="70">
        <f>Tableau11[[#This Row],[Total général]]/(30*7)</f>
        <v>4.7619047619047623E-3</v>
      </c>
    </row>
    <row r="358" spans="1:16" ht="17.25" thickTop="1" thickBot="1" x14ac:dyDescent="0.3">
      <c r="A358" s="45">
        <v>2270</v>
      </c>
      <c r="B358" s="58">
        <f>IFERROR(VLOOKUP(Tableau11[[#This Row],[Article]],'TCD journal 2018'!$B$5:$O$9000,2,FALSE),0)</f>
        <v>0</v>
      </c>
      <c r="C358" s="59">
        <f>IFERROR(VLOOKUP(Tableau11[[#This Row],[Article]],'TCD journal 2018'!$B$5:$O$900,3,FALSE),0)</f>
        <v>0</v>
      </c>
      <c r="D358" s="60">
        <f>IFERROR(VLOOKUP(Tableau11[[#This Row],[Article]],'TCD journal 2018'!$B$5:$O$9000,4,FALSE),0)</f>
        <v>21</v>
      </c>
      <c r="E358" s="60">
        <f>IFERROR(VLOOKUP(Tableau11[[#This Row],[Article]],'TCD journal 2018'!$B$5:$O$9000,5,FALSE),0)</f>
        <v>29</v>
      </c>
      <c r="F358" s="60">
        <f>IFERROR(VLOOKUP(Tableau11[[#This Row],[Article]],'TCD journal 2018'!$B$5:$O$9000,6,FALSE),0)</f>
        <v>0</v>
      </c>
      <c r="G358" s="60">
        <f>IFERROR(VLOOKUP(Tableau11[[#This Row],[Article]],'TCD journal 2018'!$B$5:$O$9000,7,FALSE),0)</f>
        <v>1</v>
      </c>
      <c r="H358" s="60">
        <f>IFERROR(VLOOKUP(Tableau11[[#This Row],[Article]],'TCD journal 2018'!$B$5:$O$9000,8,FALSE),0)</f>
        <v>6</v>
      </c>
      <c r="I358" s="60">
        <f>IFERROR(VLOOKUP(Tableau11[[#This Row],[Article]],'TCD journal 2018'!$B$5:$O$9000,9,FALSE),0)</f>
        <v>0</v>
      </c>
      <c r="J358" s="60">
        <f>IFERROR(VLOOKUP(Tableau11[[#This Row],[Article]],'TCD journal 2018'!$B$5:$O$9000,10,FALSE),0)</f>
        <v>0</v>
      </c>
      <c r="K358" s="61">
        <f>IFERROR(VLOOKUP(Tableau11[[#This Row],[Article]],'TCD journal 2018'!$B$5:$O$900,11,FALSE),0)</f>
        <v>0</v>
      </c>
      <c r="L358" s="60">
        <f>IFERROR(VLOOKUP(Tableau11[[#This Row],[Article]],'TCD journal 2018'!$B$5:$O$9000,12,FALSE),0)</f>
        <v>0</v>
      </c>
      <c r="M358" s="62">
        <f>IFERROR(VLOOKUP(Tableau11[[#This Row],[Article]],'TCD journal 2018'!$B$5:$O$9000,13,FALSE),0)</f>
        <v>0</v>
      </c>
      <c r="N358" s="154">
        <f>IFERROR(VLOOKUP(Tableau11[[#This Row],[Article]],'TCD journal 2018'!$B$5:$O$9000,14,FALSE),0)</f>
        <v>57</v>
      </c>
      <c r="O358" s="73">
        <f>Tableau11[[#This Row],[Total général]]/8</f>
        <v>7.125</v>
      </c>
      <c r="P358" s="74">
        <f>ROUNDUP(Tableau11[[#This Row],[Conso mensuel]]/30,0)</f>
        <v>1</v>
      </c>
    </row>
    <row r="359" spans="1:16" ht="16.5" thickTop="1" thickBot="1" x14ac:dyDescent="0.3">
      <c r="A359" s="31">
        <v>2270</v>
      </c>
      <c r="B359" s="34">
        <f t="shared" ref="B359:M359" si="176">B358/$N$358</f>
        <v>0</v>
      </c>
      <c r="C359" s="34">
        <f t="shared" si="176"/>
        <v>0</v>
      </c>
      <c r="D359" s="34">
        <f t="shared" si="176"/>
        <v>0.36842105263157893</v>
      </c>
      <c r="E359" s="34">
        <f t="shared" si="176"/>
        <v>0.50877192982456143</v>
      </c>
      <c r="F359" s="34">
        <f t="shared" si="176"/>
        <v>0</v>
      </c>
      <c r="G359" s="34">
        <f t="shared" si="176"/>
        <v>1.7543859649122806E-2</v>
      </c>
      <c r="H359" s="34">
        <f t="shared" si="176"/>
        <v>0.10526315789473684</v>
      </c>
      <c r="I359" s="34">
        <f t="shared" si="176"/>
        <v>0</v>
      </c>
      <c r="J359" s="33">
        <f t="shared" si="176"/>
        <v>0</v>
      </c>
      <c r="K359" s="34">
        <f t="shared" si="176"/>
        <v>0</v>
      </c>
      <c r="L359" s="33">
        <f t="shared" si="176"/>
        <v>0</v>
      </c>
      <c r="M359" s="36">
        <f t="shared" si="176"/>
        <v>0</v>
      </c>
      <c r="N359" s="46">
        <f>SUM(Tableau11[[#This Row],[Janvier]:[Décembre]])</f>
        <v>1</v>
      </c>
      <c r="O359" s="69">
        <f>ROUNDUP(Tableau11[[#This Row],[Total général]]/7,0)</f>
        <v>1</v>
      </c>
      <c r="P359" s="70">
        <f>Tableau11[[#This Row],[Total général]]/(30*7)</f>
        <v>4.7619047619047623E-3</v>
      </c>
    </row>
    <row r="360" spans="1:16" ht="17.25" thickTop="1" thickBot="1" x14ac:dyDescent="0.3">
      <c r="A360" s="45">
        <v>918</v>
      </c>
      <c r="B360" s="58">
        <f>IFERROR(VLOOKUP(Tableau11[[#This Row],[Article]],'TCD journal 2018'!$B$5:$O$9000,2,FALSE),0)</f>
        <v>0</v>
      </c>
      <c r="C360" s="59">
        <f>IFERROR(VLOOKUP(Tableau11[[#This Row],[Article]],'TCD journal 2018'!$B$5:$O$900,3,FALSE),0)</f>
        <v>0</v>
      </c>
      <c r="D360" s="60">
        <f>IFERROR(VLOOKUP(Tableau11[[#This Row],[Article]],'TCD journal 2018'!$B$5:$O$9000,4,FALSE),0)</f>
        <v>2</v>
      </c>
      <c r="E360" s="60">
        <f>IFERROR(VLOOKUP(Tableau11[[#This Row],[Article]],'TCD journal 2018'!$B$5:$O$9000,5,FALSE),0)</f>
        <v>8</v>
      </c>
      <c r="F360" s="60">
        <f>IFERROR(VLOOKUP(Tableau11[[#This Row],[Article]],'TCD journal 2018'!$B$5:$O$9000,6,FALSE),0)</f>
        <v>15</v>
      </c>
      <c r="G360" s="60">
        <f>IFERROR(VLOOKUP(Tableau11[[#This Row],[Article]],'TCD journal 2018'!$B$5:$O$9000,7,FALSE),0)</f>
        <v>10</v>
      </c>
      <c r="H360" s="60">
        <f>IFERROR(VLOOKUP(Tableau11[[#This Row],[Article]],'TCD journal 2018'!$B$5:$O$9000,8,FALSE),0)</f>
        <v>10</v>
      </c>
      <c r="I360" s="60">
        <f>IFERROR(VLOOKUP(Tableau11[[#This Row],[Article]],'TCD journal 2018'!$B$5:$O$9000,9,FALSE),0)</f>
        <v>3</v>
      </c>
      <c r="J360" s="60">
        <f>IFERROR(VLOOKUP(Tableau11[[#This Row],[Article]],'TCD journal 2018'!$B$5:$O$9000,10,FALSE),0)</f>
        <v>8</v>
      </c>
      <c r="K360" s="61">
        <f>IFERROR(VLOOKUP(Tableau11[[#This Row],[Article]],'TCD journal 2018'!$B$5:$O$900,11,FALSE),0)</f>
        <v>15</v>
      </c>
      <c r="L360" s="60">
        <f>IFERROR(VLOOKUP(Tableau11[[#This Row],[Article]],'TCD journal 2018'!$B$5:$O$9000,12,FALSE),0)</f>
        <v>0</v>
      </c>
      <c r="M360" s="62">
        <f>IFERROR(VLOOKUP(Tableau11[[#This Row],[Article]],'TCD journal 2018'!$B$5:$O$9000,13,FALSE),0)</f>
        <v>0</v>
      </c>
      <c r="N360" s="154">
        <f>IFERROR(VLOOKUP(Tableau11[[#This Row],[Article]],'TCD journal 2018'!$B$5:$O$9000,14,FALSE),0)</f>
        <v>71</v>
      </c>
      <c r="O360" s="73">
        <f>Tableau11[[#This Row],[Total général]]/8</f>
        <v>8.875</v>
      </c>
      <c r="P360" s="74">
        <f>ROUNDUP(Tableau11[[#This Row],[Conso mensuel]]/30,0)</f>
        <v>1</v>
      </c>
    </row>
    <row r="361" spans="1:16" ht="16.5" thickTop="1" thickBot="1" x14ac:dyDescent="0.3">
      <c r="A361" s="31">
        <v>918</v>
      </c>
      <c r="B361" s="34">
        <f t="shared" ref="B361:M361" si="177">B360/$N$360</f>
        <v>0</v>
      </c>
      <c r="C361" s="34">
        <f t="shared" si="177"/>
        <v>0</v>
      </c>
      <c r="D361" s="34">
        <f t="shared" si="177"/>
        <v>2.8169014084507043E-2</v>
      </c>
      <c r="E361" s="34">
        <f t="shared" si="177"/>
        <v>0.11267605633802817</v>
      </c>
      <c r="F361" s="34">
        <f t="shared" si="177"/>
        <v>0.21126760563380281</v>
      </c>
      <c r="G361" s="34">
        <f t="shared" si="177"/>
        <v>0.14084507042253522</v>
      </c>
      <c r="H361" s="34">
        <f t="shared" si="177"/>
        <v>0.14084507042253522</v>
      </c>
      <c r="I361" s="34">
        <f t="shared" si="177"/>
        <v>4.2253521126760563E-2</v>
      </c>
      <c r="J361" s="33">
        <f t="shared" si="177"/>
        <v>0.11267605633802817</v>
      </c>
      <c r="K361" s="34">
        <f t="shared" si="177"/>
        <v>0.21126760563380281</v>
      </c>
      <c r="L361" s="33">
        <f t="shared" si="177"/>
        <v>0</v>
      </c>
      <c r="M361" s="36">
        <f t="shared" si="177"/>
        <v>0</v>
      </c>
      <c r="N361" s="46">
        <f>SUM(Tableau11[[#This Row],[Janvier]:[Décembre]])</f>
        <v>1</v>
      </c>
      <c r="O361" s="69">
        <f>ROUNDUP(Tableau11[[#This Row],[Total général]]/7,0)</f>
        <v>1</v>
      </c>
      <c r="P361" s="70">
        <f>Tableau11[[#This Row],[Total général]]/(30*7)</f>
        <v>4.7619047619047623E-3</v>
      </c>
    </row>
    <row r="362" spans="1:16" ht="17.25" thickTop="1" thickBot="1" x14ac:dyDescent="0.3">
      <c r="A362" s="45">
        <v>1335</v>
      </c>
      <c r="B362" s="58">
        <f>IFERROR(VLOOKUP(Tableau11[[#This Row],[Article]],'TCD journal 2018'!$B$5:$O$9000,2,FALSE),0)</f>
        <v>0</v>
      </c>
      <c r="C362" s="59">
        <f>IFERROR(VLOOKUP(Tableau11[[#This Row],[Article]],'TCD journal 2018'!$B$5:$O$900,3,FALSE),0)</f>
        <v>0</v>
      </c>
      <c r="D362" s="60">
        <f>IFERROR(VLOOKUP(Tableau11[[#This Row],[Article]],'TCD journal 2018'!$B$5:$O$9000,4,FALSE),0)</f>
        <v>7</v>
      </c>
      <c r="E362" s="60">
        <f>IFERROR(VLOOKUP(Tableau11[[#This Row],[Article]],'TCD journal 2018'!$B$5:$O$9000,5,FALSE),0)</f>
        <v>10</v>
      </c>
      <c r="F362" s="60">
        <f>IFERROR(VLOOKUP(Tableau11[[#This Row],[Article]],'TCD journal 2018'!$B$5:$O$9000,6,FALSE),0)</f>
        <v>5</v>
      </c>
      <c r="G362" s="60">
        <f>IFERROR(VLOOKUP(Tableau11[[#This Row],[Article]],'TCD journal 2018'!$B$5:$O$9000,7,FALSE),0)</f>
        <v>15</v>
      </c>
      <c r="H362" s="60">
        <f>IFERROR(VLOOKUP(Tableau11[[#This Row],[Article]],'TCD journal 2018'!$B$5:$O$9000,8,FALSE),0)</f>
        <v>3</v>
      </c>
      <c r="I362" s="60">
        <f>IFERROR(VLOOKUP(Tableau11[[#This Row],[Article]],'TCD journal 2018'!$B$5:$O$9000,9,FALSE),0)</f>
        <v>5</v>
      </c>
      <c r="J362" s="60">
        <f>IFERROR(VLOOKUP(Tableau11[[#This Row],[Article]],'TCD journal 2018'!$B$5:$O$9000,10,FALSE),0)</f>
        <v>10</v>
      </c>
      <c r="K362" s="61">
        <f>IFERROR(VLOOKUP(Tableau11[[#This Row],[Article]],'TCD journal 2018'!$B$5:$O$900,11,FALSE),0)</f>
        <v>4</v>
      </c>
      <c r="L362" s="60">
        <f>IFERROR(VLOOKUP(Tableau11[[#This Row],[Article]],'TCD journal 2018'!$B$5:$O$9000,12,FALSE),0)</f>
        <v>0</v>
      </c>
      <c r="M362" s="62">
        <f>IFERROR(VLOOKUP(Tableau11[[#This Row],[Article]],'TCD journal 2018'!$B$5:$O$9000,13,FALSE),0)</f>
        <v>0</v>
      </c>
      <c r="N362" s="154">
        <f>IFERROR(VLOOKUP(Tableau11[[#This Row],[Article]],'TCD journal 2018'!$B$5:$O$9000,14,FALSE),0)</f>
        <v>59</v>
      </c>
      <c r="O362" s="73">
        <f>Tableau11[[#This Row],[Total général]]/8</f>
        <v>7.375</v>
      </c>
      <c r="P362" s="74">
        <f>ROUNDUP(Tableau11[[#This Row],[Conso mensuel]]/30,0)</f>
        <v>1</v>
      </c>
    </row>
    <row r="363" spans="1:16" ht="16.5" thickTop="1" thickBot="1" x14ac:dyDescent="0.3">
      <c r="A363" s="31">
        <v>1335</v>
      </c>
      <c r="B363" s="34">
        <f t="shared" ref="B363:M363" si="178">B362/$N$362</f>
        <v>0</v>
      </c>
      <c r="C363" s="34">
        <f t="shared" si="178"/>
        <v>0</v>
      </c>
      <c r="D363" s="34">
        <f t="shared" si="178"/>
        <v>0.11864406779661017</v>
      </c>
      <c r="E363" s="34">
        <f t="shared" si="178"/>
        <v>0.16949152542372881</v>
      </c>
      <c r="F363" s="34">
        <f t="shared" si="178"/>
        <v>8.4745762711864403E-2</v>
      </c>
      <c r="G363" s="34">
        <f t="shared" si="178"/>
        <v>0.25423728813559321</v>
      </c>
      <c r="H363" s="34">
        <f t="shared" si="178"/>
        <v>5.0847457627118647E-2</v>
      </c>
      <c r="I363" s="34">
        <f t="shared" si="178"/>
        <v>8.4745762711864403E-2</v>
      </c>
      <c r="J363" s="33">
        <f t="shared" si="178"/>
        <v>0.16949152542372881</v>
      </c>
      <c r="K363" s="34">
        <f t="shared" si="178"/>
        <v>6.7796610169491525E-2</v>
      </c>
      <c r="L363" s="33">
        <f t="shared" si="178"/>
        <v>0</v>
      </c>
      <c r="M363" s="36">
        <f t="shared" si="178"/>
        <v>0</v>
      </c>
      <c r="N363" s="46">
        <f>SUM(Tableau11[[#This Row],[Janvier]:[Décembre]])</f>
        <v>1</v>
      </c>
      <c r="O363" s="69">
        <f>ROUNDUP(Tableau11[[#This Row],[Total général]]/7,0)</f>
        <v>1</v>
      </c>
      <c r="P363" s="70">
        <f>Tableau11[[#This Row],[Total général]]/(30*7)</f>
        <v>4.7619047619047623E-3</v>
      </c>
    </row>
    <row r="364" spans="1:16" ht="17.25" thickTop="1" thickBot="1" x14ac:dyDescent="0.3">
      <c r="A364" s="45">
        <v>7087</v>
      </c>
      <c r="B364" s="58">
        <f>IFERROR(VLOOKUP(Tableau11[[#This Row],[Article]],'TCD journal 2018'!$B$5:$O$9000,2,FALSE),0)</f>
        <v>0</v>
      </c>
      <c r="C364" s="59">
        <f>IFERROR(VLOOKUP(Tableau11[[#This Row],[Article]],'TCD journal 2018'!$B$5:$O$900,3,FALSE),0)</f>
        <v>0</v>
      </c>
      <c r="D364" s="60">
        <f>IFERROR(VLOOKUP(Tableau11[[#This Row],[Article]],'TCD journal 2018'!$B$5:$O$9000,4,FALSE),0)</f>
        <v>4</v>
      </c>
      <c r="E364" s="60">
        <f>IFERROR(VLOOKUP(Tableau11[[#This Row],[Article]],'TCD journal 2018'!$B$5:$O$9000,5,FALSE),0)</f>
        <v>9</v>
      </c>
      <c r="F364" s="60">
        <f>IFERROR(VLOOKUP(Tableau11[[#This Row],[Article]],'TCD journal 2018'!$B$5:$O$9000,6,FALSE),0)</f>
        <v>6</v>
      </c>
      <c r="G364" s="60">
        <f>IFERROR(VLOOKUP(Tableau11[[#This Row],[Article]],'TCD journal 2018'!$B$5:$O$9000,7,FALSE),0)</f>
        <v>7</v>
      </c>
      <c r="H364" s="60">
        <f>IFERROR(VLOOKUP(Tableau11[[#This Row],[Article]],'TCD journal 2018'!$B$5:$O$9000,8,FALSE),0)</f>
        <v>10</v>
      </c>
      <c r="I364" s="60">
        <f>IFERROR(VLOOKUP(Tableau11[[#This Row],[Article]],'TCD journal 2018'!$B$5:$O$9000,9,FALSE),0)</f>
        <v>14</v>
      </c>
      <c r="J364" s="60">
        <f>IFERROR(VLOOKUP(Tableau11[[#This Row],[Article]],'TCD journal 2018'!$B$5:$O$9000,10,FALSE),0)</f>
        <v>4</v>
      </c>
      <c r="K364" s="61">
        <f>IFERROR(VLOOKUP(Tableau11[[#This Row],[Article]],'TCD journal 2018'!$B$5:$O$900,11,FALSE),0)</f>
        <v>4</v>
      </c>
      <c r="L364" s="60">
        <f>IFERROR(VLOOKUP(Tableau11[[#This Row],[Article]],'TCD journal 2018'!$B$5:$O$9000,12,FALSE),0)</f>
        <v>0</v>
      </c>
      <c r="M364" s="62">
        <f>IFERROR(VLOOKUP(Tableau11[[#This Row],[Article]],'TCD journal 2018'!$B$5:$O$9000,13,FALSE),0)</f>
        <v>0</v>
      </c>
      <c r="N364" s="154">
        <f>IFERROR(VLOOKUP(Tableau11[[#This Row],[Article]],'TCD journal 2018'!$B$5:$O$9000,14,FALSE),0)</f>
        <v>58</v>
      </c>
      <c r="O364" s="73">
        <f>Tableau11[[#This Row],[Total général]]/8</f>
        <v>7.25</v>
      </c>
      <c r="P364" s="74">
        <f>ROUNDUP(Tableau11[[#This Row],[Conso mensuel]]/30,0)</f>
        <v>1</v>
      </c>
    </row>
    <row r="365" spans="1:16" ht="16.5" thickTop="1" thickBot="1" x14ac:dyDescent="0.3">
      <c r="A365" s="31">
        <v>7087</v>
      </c>
      <c r="B365" s="34">
        <f t="shared" ref="B365:M365" si="179">B364/$N$364</f>
        <v>0</v>
      </c>
      <c r="C365" s="34">
        <f t="shared" si="179"/>
        <v>0</v>
      </c>
      <c r="D365" s="34">
        <f t="shared" si="179"/>
        <v>6.8965517241379309E-2</v>
      </c>
      <c r="E365" s="34">
        <f t="shared" si="179"/>
        <v>0.15517241379310345</v>
      </c>
      <c r="F365" s="34">
        <f t="shared" si="179"/>
        <v>0.10344827586206896</v>
      </c>
      <c r="G365" s="34">
        <f t="shared" si="179"/>
        <v>0.1206896551724138</v>
      </c>
      <c r="H365" s="34">
        <f t="shared" si="179"/>
        <v>0.17241379310344829</v>
      </c>
      <c r="I365" s="34">
        <f t="shared" si="179"/>
        <v>0.2413793103448276</v>
      </c>
      <c r="J365" s="33">
        <f t="shared" si="179"/>
        <v>6.8965517241379309E-2</v>
      </c>
      <c r="K365" s="34">
        <f t="shared" si="179"/>
        <v>6.8965517241379309E-2</v>
      </c>
      <c r="L365" s="33">
        <f t="shared" si="179"/>
        <v>0</v>
      </c>
      <c r="M365" s="36">
        <f t="shared" si="179"/>
        <v>0</v>
      </c>
      <c r="N365" s="46">
        <f>SUM(Tableau11[[#This Row],[Janvier]:[Décembre]])</f>
        <v>1</v>
      </c>
      <c r="O365" s="69">
        <f>ROUNDUP(Tableau11[[#This Row],[Total général]]/7,0)</f>
        <v>1</v>
      </c>
      <c r="P365" s="70">
        <f>Tableau11[[#This Row],[Total général]]/(30*7)</f>
        <v>4.7619047619047623E-3</v>
      </c>
    </row>
    <row r="366" spans="1:16" ht="17.25" thickTop="1" thickBot="1" x14ac:dyDescent="0.3">
      <c r="A366" s="45">
        <v>4377</v>
      </c>
      <c r="B366" s="58">
        <f>IFERROR(VLOOKUP(Tableau11[[#This Row],[Article]],'TCD journal 2018'!$B$5:$O$9000,2,FALSE),0)</f>
        <v>0</v>
      </c>
      <c r="C366" s="59">
        <f>IFERROR(VLOOKUP(Tableau11[[#This Row],[Article]],'TCD journal 2018'!$B$5:$O$900,3,FALSE),0)</f>
        <v>0</v>
      </c>
      <c r="D366" s="60">
        <f>IFERROR(VLOOKUP(Tableau11[[#This Row],[Article]],'TCD journal 2018'!$B$5:$O$9000,4,FALSE),0)</f>
        <v>0</v>
      </c>
      <c r="E366" s="60">
        <f>IFERROR(VLOOKUP(Tableau11[[#This Row],[Article]],'TCD journal 2018'!$B$5:$O$9000,5,FALSE),0)</f>
        <v>13</v>
      </c>
      <c r="F366" s="60">
        <f>IFERROR(VLOOKUP(Tableau11[[#This Row],[Article]],'TCD journal 2018'!$B$5:$O$9000,6,FALSE),0)</f>
        <v>30</v>
      </c>
      <c r="G366" s="60">
        <f>IFERROR(VLOOKUP(Tableau11[[#This Row],[Article]],'TCD journal 2018'!$B$5:$O$9000,7,FALSE),0)</f>
        <v>0</v>
      </c>
      <c r="H366" s="60">
        <f>IFERROR(VLOOKUP(Tableau11[[#This Row],[Article]],'TCD journal 2018'!$B$5:$O$9000,8,FALSE),0)</f>
        <v>11</v>
      </c>
      <c r="I366" s="60">
        <f>IFERROR(VLOOKUP(Tableau11[[#This Row],[Article]],'TCD journal 2018'!$B$5:$O$9000,9,FALSE),0)</f>
        <v>0</v>
      </c>
      <c r="J366" s="60">
        <f>IFERROR(VLOOKUP(Tableau11[[#This Row],[Article]],'TCD journal 2018'!$B$5:$O$9000,10,FALSE),0)</f>
        <v>0</v>
      </c>
      <c r="K366" s="61">
        <f>IFERROR(VLOOKUP(Tableau11[[#This Row],[Article]],'TCD journal 2018'!$B$5:$O$900,11,FALSE),0)</f>
        <v>0</v>
      </c>
      <c r="L366" s="60">
        <f>IFERROR(VLOOKUP(Tableau11[[#This Row],[Article]],'TCD journal 2018'!$B$5:$O$9000,12,FALSE),0)</f>
        <v>0</v>
      </c>
      <c r="M366" s="62">
        <f>IFERROR(VLOOKUP(Tableau11[[#This Row],[Article]],'TCD journal 2018'!$B$5:$O$9000,13,FALSE),0)</f>
        <v>0</v>
      </c>
      <c r="N366" s="154">
        <f>IFERROR(VLOOKUP(Tableau11[[#This Row],[Article]],'TCD journal 2018'!$B$5:$O$9000,14,FALSE),0)</f>
        <v>54</v>
      </c>
      <c r="O366" s="73">
        <f>Tableau11[[#This Row],[Total général]]/8</f>
        <v>6.75</v>
      </c>
      <c r="P366" s="74">
        <f>ROUNDUP(Tableau11[[#This Row],[Conso mensuel]]/30,0)</f>
        <v>1</v>
      </c>
    </row>
    <row r="367" spans="1:16" ht="16.5" thickTop="1" thickBot="1" x14ac:dyDescent="0.3">
      <c r="A367" s="31">
        <v>4377</v>
      </c>
      <c r="B367" s="34">
        <f t="shared" ref="B367:M367" si="180">B366/$N$366</f>
        <v>0</v>
      </c>
      <c r="C367" s="34">
        <f t="shared" si="180"/>
        <v>0</v>
      </c>
      <c r="D367" s="34">
        <f t="shared" si="180"/>
        <v>0</v>
      </c>
      <c r="E367" s="34">
        <f t="shared" si="180"/>
        <v>0.24074074074074073</v>
      </c>
      <c r="F367" s="34">
        <f t="shared" si="180"/>
        <v>0.55555555555555558</v>
      </c>
      <c r="G367" s="34">
        <f t="shared" si="180"/>
        <v>0</v>
      </c>
      <c r="H367" s="34">
        <f t="shared" si="180"/>
        <v>0.20370370370370369</v>
      </c>
      <c r="I367" s="34">
        <f t="shared" si="180"/>
        <v>0</v>
      </c>
      <c r="J367" s="33">
        <f t="shared" si="180"/>
        <v>0</v>
      </c>
      <c r="K367" s="34">
        <f t="shared" si="180"/>
        <v>0</v>
      </c>
      <c r="L367" s="33">
        <f t="shared" si="180"/>
        <v>0</v>
      </c>
      <c r="M367" s="36">
        <f t="shared" si="180"/>
        <v>0</v>
      </c>
      <c r="N367" s="46">
        <f>SUM(Tableau11[[#This Row],[Janvier]:[Décembre]])</f>
        <v>1</v>
      </c>
      <c r="O367" s="69">
        <f>ROUNDUP(Tableau11[[#This Row],[Total général]]/7,0)</f>
        <v>1</v>
      </c>
      <c r="P367" s="70">
        <f>Tableau11[[#This Row],[Total général]]/(30*7)</f>
        <v>4.7619047619047623E-3</v>
      </c>
    </row>
    <row r="368" spans="1:16" ht="17.25" thickTop="1" thickBot="1" x14ac:dyDescent="0.3">
      <c r="A368" s="45">
        <v>9526</v>
      </c>
      <c r="B368" s="58">
        <f>IFERROR(VLOOKUP(Tableau11[[#This Row],[Article]],'TCD journal 2018'!$B$5:$O$9000,2,FALSE),0)</f>
        <v>0</v>
      </c>
      <c r="C368" s="59">
        <f>IFERROR(VLOOKUP(Tableau11[[#This Row],[Article]],'TCD journal 2018'!$B$5:$O$900,3,FALSE),0)</f>
        <v>0</v>
      </c>
      <c r="D368" s="60">
        <f>IFERROR(VLOOKUP(Tableau11[[#This Row],[Article]],'TCD journal 2018'!$B$5:$O$9000,4,FALSE),0)</f>
        <v>0</v>
      </c>
      <c r="E368" s="60">
        <f>IFERROR(VLOOKUP(Tableau11[[#This Row],[Article]],'TCD journal 2018'!$B$5:$O$9000,5,FALSE),0)</f>
        <v>3</v>
      </c>
      <c r="F368" s="60">
        <f>IFERROR(VLOOKUP(Tableau11[[#This Row],[Article]],'TCD journal 2018'!$B$5:$O$9000,6,FALSE),0)</f>
        <v>0</v>
      </c>
      <c r="G368" s="60">
        <f>IFERROR(VLOOKUP(Tableau11[[#This Row],[Article]],'TCD journal 2018'!$B$5:$O$9000,7,FALSE),0)</f>
        <v>15</v>
      </c>
      <c r="H368" s="60">
        <f>IFERROR(VLOOKUP(Tableau11[[#This Row],[Article]],'TCD journal 2018'!$B$5:$O$9000,8,FALSE),0)</f>
        <v>10</v>
      </c>
      <c r="I368" s="60">
        <f>IFERROR(VLOOKUP(Tableau11[[#This Row],[Article]],'TCD journal 2018'!$B$5:$O$9000,9,FALSE),0)</f>
        <v>0</v>
      </c>
      <c r="J368" s="60">
        <f>IFERROR(VLOOKUP(Tableau11[[#This Row],[Article]],'TCD journal 2018'!$B$5:$O$9000,10,FALSE),0)</f>
        <v>25</v>
      </c>
      <c r="K368" s="61">
        <f>IFERROR(VLOOKUP(Tableau11[[#This Row],[Article]],'TCD journal 2018'!$B$5:$O$900,11,FALSE),0)</f>
        <v>45</v>
      </c>
      <c r="L368" s="60">
        <f>IFERROR(VLOOKUP(Tableau11[[#This Row],[Article]],'TCD journal 2018'!$B$5:$O$9000,12,FALSE),0)</f>
        <v>0</v>
      </c>
      <c r="M368" s="62">
        <f>IFERROR(VLOOKUP(Tableau11[[#This Row],[Article]],'TCD journal 2018'!$B$5:$O$9000,13,FALSE),0)</f>
        <v>0</v>
      </c>
      <c r="N368" s="154">
        <f>IFERROR(VLOOKUP(Tableau11[[#This Row],[Article]],'TCD journal 2018'!$B$5:$O$9000,14,FALSE),0)</f>
        <v>98</v>
      </c>
      <c r="O368" s="73">
        <f>Tableau11[[#This Row],[Total général]]/8</f>
        <v>12.25</v>
      </c>
      <c r="P368" s="74">
        <f>ROUNDUP(Tableau11[[#This Row],[Conso mensuel]]/30,0)</f>
        <v>1</v>
      </c>
    </row>
    <row r="369" spans="1:16" ht="16.5" thickTop="1" thickBot="1" x14ac:dyDescent="0.3">
      <c r="A369" s="31">
        <v>9526</v>
      </c>
      <c r="B369" s="34">
        <f t="shared" ref="B369:M369" si="181">B368/$N$368</f>
        <v>0</v>
      </c>
      <c r="C369" s="34">
        <f t="shared" si="181"/>
        <v>0</v>
      </c>
      <c r="D369" s="34">
        <f t="shared" si="181"/>
        <v>0</v>
      </c>
      <c r="E369" s="34">
        <f t="shared" si="181"/>
        <v>3.0612244897959183E-2</v>
      </c>
      <c r="F369" s="34">
        <f t="shared" si="181"/>
        <v>0</v>
      </c>
      <c r="G369" s="34">
        <f t="shared" si="181"/>
        <v>0.15306122448979592</v>
      </c>
      <c r="H369" s="34">
        <f t="shared" si="181"/>
        <v>0.10204081632653061</v>
      </c>
      <c r="I369" s="34">
        <f t="shared" si="181"/>
        <v>0</v>
      </c>
      <c r="J369" s="33">
        <f t="shared" si="181"/>
        <v>0.25510204081632654</v>
      </c>
      <c r="K369" s="34">
        <f t="shared" si="181"/>
        <v>0.45918367346938777</v>
      </c>
      <c r="L369" s="33">
        <f t="shared" si="181"/>
        <v>0</v>
      </c>
      <c r="M369" s="36">
        <f t="shared" si="181"/>
        <v>0</v>
      </c>
      <c r="N369" s="46">
        <f>SUM(Tableau11[[#This Row],[Janvier]:[Décembre]])</f>
        <v>1</v>
      </c>
      <c r="O369" s="69">
        <f>ROUNDUP(Tableau11[[#This Row],[Total général]]/7,0)</f>
        <v>1</v>
      </c>
      <c r="P369" s="70">
        <f>Tableau11[[#This Row],[Total général]]/(30*7)</f>
        <v>4.7619047619047623E-3</v>
      </c>
    </row>
    <row r="370" spans="1:16" ht="17.25" thickTop="1" thickBot="1" x14ac:dyDescent="0.3">
      <c r="A370" s="45">
        <v>7079</v>
      </c>
      <c r="B370" s="58">
        <f>IFERROR(VLOOKUP(Tableau11[[#This Row],[Article]],'TCD journal 2018'!$B$5:$O$9000,2,FALSE),0)</f>
        <v>0</v>
      </c>
      <c r="C370" s="59">
        <f>IFERROR(VLOOKUP(Tableau11[[#This Row],[Article]],'TCD journal 2018'!$B$5:$O$900,3,FALSE),0)</f>
        <v>0</v>
      </c>
      <c r="D370" s="60">
        <f>IFERROR(VLOOKUP(Tableau11[[#This Row],[Article]],'TCD journal 2018'!$B$5:$O$9000,4,FALSE),0)</f>
        <v>0</v>
      </c>
      <c r="E370" s="60">
        <f>IFERROR(VLOOKUP(Tableau11[[#This Row],[Article]],'TCD journal 2018'!$B$5:$O$9000,5,FALSE),0)</f>
        <v>20</v>
      </c>
      <c r="F370" s="60">
        <f>IFERROR(VLOOKUP(Tableau11[[#This Row],[Article]],'TCD journal 2018'!$B$5:$O$9000,6,FALSE),0)</f>
        <v>0</v>
      </c>
      <c r="G370" s="60">
        <f>IFERROR(VLOOKUP(Tableau11[[#This Row],[Article]],'TCD journal 2018'!$B$5:$O$9000,7,FALSE),0)</f>
        <v>2</v>
      </c>
      <c r="H370" s="60">
        <f>IFERROR(VLOOKUP(Tableau11[[#This Row],[Article]],'TCD journal 2018'!$B$5:$O$9000,8,FALSE),0)</f>
        <v>11</v>
      </c>
      <c r="I370" s="60">
        <f>IFERROR(VLOOKUP(Tableau11[[#This Row],[Article]],'TCD journal 2018'!$B$5:$O$9000,9,FALSE),0)</f>
        <v>20</v>
      </c>
      <c r="J370" s="60">
        <f>IFERROR(VLOOKUP(Tableau11[[#This Row],[Article]],'TCD journal 2018'!$B$5:$O$9000,10,FALSE),0)</f>
        <v>0</v>
      </c>
      <c r="K370" s="61">
        <f>IFERROR(VLOOKUP(Tableau11[[#This Row],[Article]],'TCD journal 2018'!$B$5:$O$900,11,FALSE),0)</f>
        <v>1</v>
      </c>
      <c r="L370" s="60">
        <f>IFERROR(VLOOKUP(Tableau11[[#This Row],[Article]],'TCD journal 2018'!$B$5:$O$9000,12,FALSE),0)</f>
        <v>0</v>
      </c>
      <c r="M370" s="62">
        <f>IFERROR(VLOOKUP(Tableau11[[#This Row],[Article]],'TCD journal 2018'!$B$5:$O$9000,13,FALSE),0)</f>
        <v>0</v>
      </c>
      <c r="N370" s="154">
        <f>IFERROR(VLOOKUP(Tableau11[[#This Row],[Article]],'TCD journal 2018'!$B$5:$O$9000,14,FALSE),0)</f>
        <v>54</v>
      </c>
      <c r="O370" s="73">
        <f>Tableau11[[#This Row],[Total général]]/8</f>
        <v>6.75</v>
      </c>
      <c r="P370" s="74">
        <f>ROUNDUP(Tableau11[[#This Row],[Conso mensuel]]/30,0)</f>
        <v>1</v>
      </c>
    </row>
    <row r="371" spans="1:16" ht="16.5" thickTop="1" thickBot="1" x14ac:dyDescent="0.3">
      <c r="A371" s="31">
        <v>7079</v>
      </c>
      <c r="B371" s="34">
        <f t="shared" ref="B371:M371" si="182">B370/$N$370</f>
        <v>0</v>
      </c>
      <c r="C371" s="34">
        <f t="shared" si="182"/>
        <v>0</v>
      </c>
      <c r="D371" s="34">
        <f t="shared" si="182"/>
        <v>0</v>
      </c>
      <c r="E371" s="34">
        <f t="shared" si="182"/>
        <v>0.37037037037037035</v>
      </c>
      <c r="F371" s="34">
        <f t="shared" si="182"/>
        <v>0</v>
      </c>
      <c r="G371" s="34">
        <f t="shared" si="182"/>
        <v>3.7037037037037035E-2</v>
      </c>
      <c r="H371" s="34">
        <f t="shared" si="182"/>
        <v>0.20370370370370369</v>
      </c>
      <c r="I371" s="34">
        <f t="shared" si="182"/>
        <v>0.37037037037037035</v>
      </c>
      <c r="J371" s="33">
        <f t="shared" si="182"/>
        <v>0</v>
      </c>
      <c r="K371" s="34">
        <f t="shared" si="182"/>
        <v>1.8518518518518517E-2</v>
      </c>
      <c r="L371" s="33">
        <f t="shared" si="182"/>
        <v>0</v>
      </c>
      <c r="M371" s="36">
        <f t="shared" si="182"/>
        <v>0</v>
      </c>
      <c r="N371" s="46">
        <f>SUM(Tableau11[[#This Row],[Janvier]:[Décembre]])</f>
        <v>0.99999999999999989</v>
      </c>
      <c r="O371" s="69">
        <f>ROUNDUP(Tableau11[[#This Row],[Total général]]/7,0)</f>
        <v>1</v>
      </c>
      <c r="P371" s="70">
        <f>Tableau11[[#This Row],[Total général]]/(30*7)</f>
        <v>4.7619047619047615E-3</v>
      </c>
    </row>
    <row r="372" spans="1:16" ht="17.25" thickTop="1" thickBot="1" x14ac:dyDescent="0.3">
      <c r="A372" s="45">
        <v>177</v>
      </c>
      <c r="B372" s="58">
        <f>IFERROR(VLOOKUP(Tableau11[[#This Row],[Article]],'TCD journal 2018'!$B$5:$O$9000,2,FALSE),0)</f>
        <v>0</v>
      </c>
      <c r="C372" s="59">
        <f>IFERROR(VLOOKUP(Tableau11[[#This Row],[Article]],'TCD journal 2018'!$B$5:$O$900,3,FALSE),0)</f>
        <v>0</v>
      </c>
      <c r="D372" s="60">
        <f>IFERROR(VLOOKUP(Tableau11[[#This Row],[Article]],'TCD journal 2018'!$B$5:$O$9000,4,FALSE),0)</f>
        <v>0</v>
      </c>
      <c r="E372" s="60">
        <f>IFERROR(VLOOKUP(Tableau11[[#This Row],[Article]],'TCD journal 2018'!$B$5:$O$9000,5,FALSE),0)</f>
        <v>0</v>
      </c>
      <c r="F372" s="60">
        <f>IFERROR(VLOOKUP(Tableau11[[#This Row],[Article]],'TCD journal 2018'!$B$5:$O$9000,6,FALSE),0)</f>
        <v>2</v>
      </c>
      <c r="G372" s="60">
        <f>IFERROR(VLOOKUP(Tableau11[[#This Row],[Article]],'TCD journal 2018'!$B$5:$O$9000,7,FALSE),0)</f>
        <v>6</v>
      </c>
      <c r="H372" s="60">
        <f>IFERROR(VLOOKUP(Tableau11[[#This Row],[Article]],'TCD journal 2018'!$B$5:$O$9000,8,FALSE),0)</f>
        <v>8</v>
      </c>
      <c r="I372" s="60">
        <f>IFERROR(VLOOKUP(Tableau11[[#This Row],[Article]],'TCD journal 2018'!$B$5:$O$9000,9,FALSE),0)</f>
        <v>35</v>
      </c>
      <c r="J372" s="60">
        <f>IFERROR(VLOOKUP(Tableau11[[#This Row],[Article]],'TCD journal 2018'!$B$5:$O$9000,10,FALSE),0)</f>
        <v>2</v>
      </c>
      <c r="K372" s="61">
        <f>IFERROR(VLOOKUP(Tableau11[[#This Row],[Article]],'TCD journal 2018'!$B$5:$O$900,11,FALSE),0)</f>
        <v>0</v>
      </c>
      <c r="L372" s="60">
        <f>IFERROR(VLOOKUP(Tableau11[[#This Row],[Article]],'TCD journal 2018'!$B$5:$O$9000,12,FALSE),0)</f>
        <v>0</v>
      </c>
      <c r="M372" s="62">
        <f>IFERROR(VLOOKUP(Tableau11[[#This Row],[Article]],'TCD journal 2018'!$B$5:$O$9000,13,FALSE),0)</f>
        <v>0</v>
      </c>
      <c r="N372" s="154">
        <f>IFERROR(VLOOKUP(Tableau11[[#This Row],[Article]],'TCD journal 2018'!$B$5:$O$9000,14,FALSE),0)</f>
        <v>53</v>
      </c>
      <c r="O372" s="73">
        <f>Tableau11[[#This Row],[Total général]]/8</f>
        <v>6.625</v>
      </c>
      <c r="P372" s="74">
        <f>ROUNDUP(Tableau11[[#This Row],[Conso mensuel]]/30,0)</f>
        <v>1</v>
      </c>
    </row>
    <row r="373" spans="1:16" ht="16.5" thickTop="1" thickBot="1" x14ac:dyDescent="0.3">
      <c r="A373" s="30">
        <v>177</v>
      </c>
      <c r="B373" s="33">
        <f t="shared" ref="B373:M373" si="183">B372/$N$372</f>
        <v>0</v>
      </c>
      <c r="C373" s="33">
        <f t="shared" si="183"/>
        <v>0</v>
      </c>
      <c r="D373" s="33">
        <f t="shared" si="183"/>
        <v>0</v>
      </c>
      <c r="E373" s="33">
        <f t="shared" si="183"/>
        <v>0</v>
      </c>
      <c r="F373" s="33">
        <f t="shared" si="183"/>
        <v>3.7735849056603772E-2</v>
      </c>
      <c r="G373" s="33">
        <f t="shared" si="183"/>
        <v>0.11320754716981132</v>
      </c>
      <c r="H373" s="33">
        <f t="shared" si="183"/>
        <v>0.15094339622641509</v>
      </c>
      <c r="I373" s="33">
        <f t="shared" si="183"/>
        <v>0.660377358490566</v>
      </c>
      <c r="J373" s="33">
        <f t="shared" si="183"/>
        <v>3.7735849056603772E-2</v>
      </c>
      <c r="K373" s="33">
        <f t="shared" si="183"/>
        <v>0</v>
      </c>
      <c r="L373" s="33">
        <f t="shared" si="183"/>
        <v>0</v>
      </c>
      <c r="M373" s="35">
        <f t="shared" si="183"/>
        <v>0</v>
      </c>
      <c r="N373" s="46">
        <f>SUM(Tableau11[[#This Row],[Janvier]:[Décembre]])</f>
        <v>1</v>
      </c>
      <c r="O373" s="69">
        <f>ROUNDUP(Tableau11[[#This Row],[Total général]]/7,0)</f>
        <v>1</v>
      </c>
      <c r="P373" s="70">
        <f>Tableau11[[#This Row],[Total général]]/(30*7)</f>
        <v>4.7619047619047623E-3</v>
      </c>
    </row>
    <row r="374" spans="1:16" ht="17.25" thickTop="1" thickBot="1" x14ac:dyDescent="0.3">
      <c r="A374" s="47">
        <v>155</v>
      </c>
      <c r="B374" s="58">
        <f>IFERROR(VLOOKUP(Tableau11[[#This Row],[Article]],'TCD journal 2018'!$B$5:$O$9000,2,FALSE),0)</f>
        <v>0</v>
      </c>
      <c r="C374" s="59">
        <f>IFERROR(VLOOKUP(Tableau11[[#This Row],[Article]],'TCD journal 2018'!$B$5:$O$900,3,FALSE),0)</f>
        <v>0</v>
      </c>
      <c r="D374" s="60">
        <f>IFERROR(VLOOKUP(Tableau11[[#This Row],[Article]],'TCD journal 2018'!$B$5:$O$9000,4,FALSE),0)</f>
        <v>7</v>
      </c>
      <c r="E374" s="60">
        <f>IFERROR(VLOOKUP(Tableau11[[#This Row],[Article]],'TCD journal 2018'!$B$5:$O$9000,5,FALSE),0)</f>
        <v>4</v>
      </c>
      <c r="F374" s="60">
        <f>IFERROR(VLOOKUP(Tableau11[[#This Row],[Article]],'TCD journal 2018'!$B$5:$O$9000,6,FALSE),0)</f>
        <v>2</v>
      </c>
      <c r="G374" s="60">
        <f>IFERROR(VLOOKUP(Tableau11[[#This Row],[Article]],'TCD journal 2018'!$B$5:$O$9000,7,FALSE),0)</f>
        <v>10</v>
      </c>
      <c r="H374" s="60">
        <f>IFERROR(VLOOKUP(Tableau11[[#This Row],[Article]],'TCD journal 2018'!$B$5:$O$9000,8,FALSE),0)</f>
        <v>10</v>
      </c>
      <c r="I374" s="60">
        <f>IFERROR(VLOOKUP(Tableau11[[#This Row],[Article]],'TCD journal 2018'!$B$5:$O$9000,9,FALSE),0)</f>
        <v>4</v>
      </c>
      <c r="J374" s="60">
        <f>IFERROR(VLOOKUP(Tableau11[[#This Row],[Article]],'TCD journal 2018'!$B$5:$O$9000,10,FALSE),0)</f>
        <v>15</v>
      </c>
      <c r="K374" s="61">
        <f>IFERROR(VLOOKUP(Tableau11[[#This Row],[Article]],'TCD journal 2018'!$B$5:$O$900,11,FALSE),0)</f>
        <v>47</v>
      </c>
      <c r="L374" s="60">
        <f>IFERROR(VLOOKUP(Tableau11[[#This Row],[Article]],'TCD journal 2018'!$B$5:$O$9000,12,FALSE),0)</f>
        <v>0</v>
      </c>
      <c r="M374" s="62">
        <f>IFERROR(VLOOKUP(Tableau11[[#This Row],[Article]],'TCD journal 2018'!$B$5:$O$9000,13,FALSE),0)</f>
        <v>0</v>
      </c>
      <c r="N374" s="154">
        <f>IFERROR(VLOOKUP(Tableau11[[#This Row],[Article]],'TCD journal 2018'!$B$5:$O$9000,14,FALSE),0)</f>
        <v>99</v>
      </c>
      <c r="O374" s="73">
        <f>Tableau11[[#This Row],[Total général]]/8</f>
        <v>12.375</v>
      </c>
      <c r="P374" s="74">
        <f>ROUNDUP(Tableau11[[#This Row],[Conso mensuel]]/30,0)</f>
        <v>1</v>
      </c>
    </row>
    <row r="375" spans="1:16" ht="16.5" thickTop="1" thickBot="1" x14ac:dyDescent="0.3">
      <c r="A375" s="32">
        <v>155</v>
      </c>
      <c r="B375" s="34">
        <f t="shared" ref="B375:M375" si="184">B374/$N$374</f>
        <v>0</v>
      </c>
      <c r="C375" s="34">
        <f t="shared" si="184"/>
        <v>0</v>
      </c>
      <c r="D375" s="34">
        <f t="shared" si="184"/>
        <v>7.0707070707070704E-2</v>
      </c>
      <c r="E375" s="34">
        <f t="shared" si="184"/>
        <v>4.0404040404040407E-2</v>
      </c>
      <c r="F375" s="34">
        <f t="shared" si="184"/>
        <v>2.0202020202020204E-2</v>
      </c>
      <c r="G375" s="34">
        <f t="shared" si="184"/>
        <v>0.10101010101010101</v>
      </c>
      <c r="H375" s="34">
        <f t="shared" si="184"/>
        <v>0.10101010101010101</v>
      </c>
      <c r="I375" s="34">
        <f t="shared" si="184"/>
        <v>4.0404040404040407E-2</v>
      </c>
      <c r="J375" s="33">
        <f t="shared" si="184"/>
        <v>0.15151515151515152</v>
      </c>
      <c r="K375" s="34">
        <f t="shared" si="184"/>
        <v>0.47474747474747475</v>
      </c>
      <c r="L375" s="33">
        <f t="shared" si="184"/>
        <v>0</v>
      </c>
      <c r="M375" s="36">
        <f t="shared" si="184"/>
        <v>0</v>
      </c>
      <c r="N375" s="46">
        <f>SUM(Tableau11[[#This Row],[Janvier]:[Décembre]])</f>
        <v>1</v>
      </c>
      <c r="O375" s="69">
        <f>ROUNDUP(Tableau11[[#This Row],[Total général]]/7,0)</f>
        <v>1</v>
      </c>
      <c r="P375" s="70">
        <f>Tableau11[[#This Row],[Total général]]/(30*7)</f>
        <v>4.7619047619047623E-3</v>
      </c>
    </row>
    <row r="376" spans="1:16" ht="17.25" thickTop="1" thickBot="1" x14ac:dyDescent="0.3">
      <c r="A376" s="45">
        <v>911</v>
      </c>
      <c r="B376" s="58">
        <f>IFERROR(VLOOKUP(Tableau11[[#This Row],[Article]],'TCD journal 2018'!$B$5:$O$9000,2,FALSE),0)</f>
        <v>0</v>
      </c>
      <c r="C376" s="59">
        <f>IFERROR(VLOOKUP(Tableau11[[#This Row],[Article]],'TCD journal 2018'!$B$5:$O$900,3,FALSE),0)</f>
        <v>0</v>
      </c>
      <c r="D376" s="60">
        <f>IFERROR(VLOOKUP(Tableau11[[#This Row],[Article]],'TCD journal 2018'!$B$5:$O$9000,4,FALSE),0)</f>
        <v>37</v>
      </c>
      <c r="E376" s="60">
        <f>IFERROR(VLOOKUP(Tableau11[[#This Row],[Article]],'TCD journal 2018'!$B$5:$O$9000,5,FALSE),0)</f>
        <v>1</v>
      </c>
      <c r="F376" s="60">
        <f>IFERROR(VLOOKUP(Tableau11[[#This Row],[Article]],'TCD journal 2018'!$B$5:$O$9000,6,FALSE),0)</f>
        <v>1</v>
      </c>
      <c r="G376" s="60">
        <f>IFERROR(VLOOKUP(Tableau11[[#This Row],[Article]],'TCD journal 2018'!$B$5:$O$9000,7,FALSE),0)</f>
        <v>7</v>
      </c>
      <c r="H376" s="60">
        <f>IFERROR(VLOOKUP(Tableau11[[#This Row],[Article]],'TCD journal 2018'!$B$5:$O$9000,8,FALSE),0)</f>
        <v>1</v>
      </c>
      <c r="I376" s="60">
        <f>IFERROR(VLOOKUP(Tableau11[[#This Row],[Article]],'TCD journal 2018'!$B$5:$O$9000,9,FALSE),0)</f>
        <v>2</v>
      </c>
      <c r="J376" s="60">
        <f>IFERROR(VLOOKUP(Tableau11[[#This Row],[Article]],'TCD journal 2018'!$B$5:$O$9000,10,FALSE),0)</f>
        <v>2</v>
      </c>
      <c r="K376" s="61">
        <f>IFERROR(VLOOKUP(Tableau11[[#This Row],[Article]],'TCD journal 2018'!$B$5:$O$900,11,FALSE),0)</f>
        <v>2</v>
      </c>
      <c r="L376" s="60">
        <f>IFERROR(VLOOKUP(Tableau11[[#This Row],[Article]],'TCD journal 2018'!$B$5:$O$9000,12,FALSE),0)</f>
        <v>0</v>
      </c>
      <c r="M376" s="62">
        <f>IFERROR(VLOOKUP(Tableau11[[#This Row],[Article]],'TCD journal 2018'!$B$5:$O$9000,13,FALSE),0)</f>
        <v>0</v>
      </c>
      <c r="N376" s="154">
        <f>IFERROR(VLOOKUP(Tableau11[[#This Row],[Article]],'TCD journal 2018'!$B$5:$O$9000,14,FALSE),0)</f>
        <v>53</v>
      </c>
      <c r="O376" s="73">
        <f>Tableau11[[#This Row],[Total général]]/8</f>
        <v>6.625</v>
      </c>
      <c r="P376" s="74">
        <f>ROUNDUP(Tableau11[[#This Row],[Conso mensuel]]/30,0)</f>
        <v>1</v>
      </c>
    </row>
    <row r="377" spans="1:16" ht="16.5" thickTop="1" thickBot="1" x14ac:dyDescent="0.3">
      <c r="A377" s="31">
        <v>911</v>
      </c>
      <c r="B377" s="34">
        <f t="shared" ref="B377:M377" si="185">B376/$N$376</f>
        <v>0</v>
      </c>
      <c r="C377" s="34">
        <f t="shared" si="185"/>
        <v>0</v>
      </c>
      <c r="D377" s="34">
        <f t="shared" si="185"/>
        <v>0.69811320754716977</v>
      </c>
      <c r="E377" s="34">
        <f t="shared" si="185"/>
        <v>1.8867924528301886E-2</v>
      </c>
      <c r="F377" s="34">
        <f t="shared" si="185"/>
        <v>1.8867924528301886E-2</v>
      </c>
      <c r="G377" s="34">
        <f t="shared" si="185"/>
        <v>0.13207547169811321</v>
      </c>
      <c r="H377" s="34">
        <f t="shared" si="185"/>
        <v>1.8867924528301886E-2</v>
      </c>
      <c r="I377" s="34">
        <f t="shared" si="185"/>
        <v>3.7735849056603772E-2</v>
      </c>
      <c r="J377" s="33">
        <f t="shared" si="185"/>
        <v>3.7735849056603772E-2</v>
      </c>
      <c r="K377" s="34">
        <f t="shared" si="185"/>
        <v>3.7735849056603772E-2</v>
      </c>
      <c r="L377" s="33">
        <f t="shared" si="185"/>
        <v>0</v>
      </c>
      <c r="M377" s="36">
        <f t="shared" si="185"/>
        <v>0</v>
      </c>
      <c r="N377" s="46">
        <f>SUM(Tableau11[[#This Row],[Janvier]:[Décembre]])</f>
        <v>0.99999999999999989</v>
      </c>
      <c r="O377" s="69">
        <f>ROUNDUP(Tableau11[[#This Row],[Total général]]/7,0)</f>
        <v>1</v>
      </c>
      <c r="P377" s="70">
        <f>Tableau11[[#This Row],[Total général]]/(30*7)</f>
        <v>4.7619047619047615E-3</v>
      </c>
    </row>
    <row r="378" spans="1:16" ht="17.25" thickTop="1" thickBot="1" x14ac:dyDescent="0.3">
      <c r="A378" s="45">
        <v>10034</v>
      </c>
      <c r="B378" s="58">
        <f>IFERROR(VLOOKUP(Tableau11[[#This Row],[Article]],'TCD journal 2018'!$B$5:$O$9000,2,FALSE),0)</f>
        <v>0</v>
      </c>
      <c r="C378" s="59">
        <f>IFERROR(VLOOKUP(Tableau11[[#This Row],[Article]],'TCD journal 2018'!$B$5:$O$900,3,FALSE),0)</f>
        <v>0</v>
      </c>
      <c r="D378" s="60">
        <f>IFERROR(VLOOKUP(Tableau11[[#This Row],[Article]],'TCD journal 2018'!$B$5:$O$9000,4,FALSE),0)</f>
        <v>0</v>
      </c>
      <c r="E378" s="60">
        <f>IFERROR(VLOOKUP(Tableau11[[#This Row],[Article]],'TCD journal 2018'!$B$5:$O$9000,5,FALSE),0)</f>
        <v>0</v>
      </c>
      <c r="F378" s="60">
        <f>IFERROR(VLOOKUP(Tableau11[[#This Row],[Article]],'TCD journal 2018'!$B$5:$O$9000,6,FALSE),0)</f>
        <v>50</v>
      </c>
      <c r="G378" s="60">
        <f>IFERROR(VLOOKUP(Tableau11[[#This Row],[Article]],'TCD journal 2018'!$B$5:$O$9000,7,FALSE),0)</f>
        <v>0</v>
      </c>
      <c r="H378" s="60">
        <f>IFERROR(VLOOKUP(Tableau11[[#This Row],[Article]],'TCD journal 2018'!$B$5:$O$9000,8,FALSE),0)</f>
        <v>0</v>
      </c>
      <c r="I378" s="60">
        <f>IFERROR(VLOOKUP(Tableau11[[#This Row],[Article]],'TCD journal 2018'!$B$5:$O$9000,9,FALSE),0)</f>
        <v>0</v>
      </c>
      <c r="J378" s="60">
        <f>IFERROR(VLOOKUP(Tableau11[[#This Row],[Article]],'TCD journal 2018'!$B$5:$O$9000,10,FALSE),0)</f>
        <v>0</v>
      </c>
      <c r="K378" s="61">
        <f>IFERROR(VLOOKUP(Tableau11[[#This Row],[Article]],'TCD journal 2018'!$B$5:$O$900,11,FALSE),0)</f>
        <v>50</v>
      </c>
      <c r="L378" s="60">
        <f>IFERROR(VLOOKUP(Tableau11[[#This Row],[Article]],'TCD journal 2018'!$B$5:$O$9000,12,FALSE),0)</f>
        <v>0</v>
      </c>
      <c r="M378" s="62">
        <f>IFERROR(VLOOKUP(Tableau11[[#This Row],[Article]],'TCD journal 2018'!$B$5:$O$9000,13,FALSE),0)</f>
        <v>0</v>
      </c>
      <c r="N378" s="154">
        <f>IFERROR(VLOOKUP(Tableau11[[#This Row],[Article]],'TCD journal 2018'!$B$5:$O$9000,14,FALSE),0)</f>
        <v>100</v>
      </c>
      <c r="O378" s="73">
        <f>Tableau11[[#This Row],[Total général]]/8</f>
        <v>12.5</v>
      </c>
      <c r="P378" s="74">
        <f>ROUNDUP(Tableau11[[#This Row],[Conso mensuel]]/30,0)</f>
        <v>1</v>
      </c>
    </row>
    <row r="379" spans="1:16" ht="16.5" thickTop="1" thickBot="1" x14ac:dyDescent="0.3">
      <c r="A379" s="31">
        <v>10034</v>
      </c>
      <c r="B379" s="34">
        <f t="shared" ref="B379:M379" si="186">B378/$N$378</f>
        <v>0</v>
      </c>
      <c r="C379" s="34">
        <f t="shared" si="186"/>
        <v>0</v>
      </c>
      <c r="D379" s="34">
        <f t="shared" si="186"/>
        <v>0</v>
      </c>
      <c r="E379" s="34">
        <f t="shared" si="186"/>
        <v>0</v>
      </c>
      <c r="F379" s="34">
        <f t="shared" si="186"/>
        <v>0.5</v>
      </c>
      <c r="G379" s="34">
        <f t="shared" si="186"/>
        <v>0</v>
      </c>
      <c r="H379" s="34">
        <f t="shared" si="186"/>
        <v>0</v>
      </c>
      <c r="I379" s="34">
        <f t="shared" si="186"/>
        <v>0</v>
      </c>
      <c r="J379" s="33">
        <f t="shared" si="186"/>
        <v>0</v>
      </c>
      <c r="K379" s="34">
        <f t="shared" si="186"/>
        <v>0.5</v>
      </c>
      <c r="L379" s="33">
        <f t="shared" si="186"/>
        <v>0</v>
      </c>
      <c r="M379" s="36">
        <f t="shared" si="186"/>
        <v>0</v>
      </c>
      <c r="N379" s="46">
        <f>SUM(Tableau11[[#This Row],[Janvier]:[Décembre]])</f>
        <v>1</v>
      </c>
      <c r="O379" s="69">
        <f>ROUNDUP(Tableau11[[#This Row],[Total général]]/7,0)</f>
        <v>1</v>
      </c>
      <c r="P379" s="70">
        <f>Tableau11[[#This Row],[Total général]]/(30*7)</f>
        <v>4.7619047619047623E-3</v>
      </c>
    </row>
    <row r="380" spans="1:16" ht="17.25" thickTop="1" thickBot="1" x14ac:dyDescent="0.3">
      <c r="A380" s="45">
        <v>10155</v>
      </c>
      <c r="B380" s="58">
        <f>IFERROR(VLOOKUP(Tableau11[[#This Row],[Article]],'TCD journal 2018'!$B$5:$O$9000,2,FALSE),0)</f>
        <v>0</v>
      </c>
      <c r="C380" s="59">
        <f>IFERROR(VLOOKUP(Tableau11[[#This Row],[Article]],'TCD journal 2018'!$B$5:$O$900,3,FALSE),0)</f>
        <v>0</v>
      </c>
      <c r="D380" s="60">
        <f>IFERROR(VLOOKUP(Tableau11[[#This Row],[Article]],'TCD journal 2018'!$B$5:$O$9000,4,FALSE),0)</f>
        <v>30</v>
      </c>
      <c r="E380" s="60">
        <f>IFERROR(VLOOKUP(Tableau11[[#This Row],[Article]],'TCD journal 2018'!$B$5:$O$9000,5,FALSE),0)</f>
        <v>0</v>
      </c>
      <c r="F380" s="60">
        <f>IFERROR(VLOOKUP(Tableau11[[#This Row],[Article]],'TCD journal 2018'!$B$5:$O$9000,6,FALSE),0)</f>
        <v>20</v>
      </c>
      <c r="G380" s="60">
        <f>IFERROR(VLOOKUP(Tableau11[[#This Row],[Article]],'TCD journal 2018'!$B$5:$O$9000,7,FALSE),0)</f>
        <v>0</v>
      </c>
      <c r="H380" s="60">
        <f>IFERROR(VLOOKUP(Tableau11[[#This Row],[Article]],'TCD journal 2018'!$B$5:$O$9000,8,FALSE),0)</f>
        <v>0</v>
      </c>
      <c r="I380" s="60">
        <f>IFERROR(VLOOKUP(Tableau11[[#This Row],[Article]],'TCD journal 2018'!$B$5:$O$9000,9,FALSE),0)</f>
        <v>0</v>
      </c>
      <c r="J380" s="60">
        <f>IFERROR(VLOOKUP(Tableau11[[#This Row],[Article]],'TCD journal 2018'!$B$5:$O$9000,10,FALSE),0)</f>
        <v>0</v>
      </c>
      <c r="K380" s="61">
        <f>IFERROR(VLOOKUP(Tableau11[[#This Row],[Article]],'TCD journal 2018'!$B$5:$O$900,11,FALSE),0)</f>
        <v>0</v>
      </c>
      <c r="L380" s="60">
        <f>IFERROR(VLOOKUP(Tableau11[[#This Row],[Article]],'TCD journal 2018'!$B$5:$O$9000,12,FALSE),0)</f>
        <v>0</v>
      </c>
      <c r="M380" s="62">
        <f>IFERROR(VLOOKUP(Tableau11[[#This Row],[Article]],'TCD journal 2018'!$B$5:$O$9000,13,FALSE),0)</f>
        <v>0</v>
      </c>
      <c r="N380" s="154">
        <f>IFERROR(VLOOKUP(Tableau11[[#This Row],[Article]],'TCD journal 2018'!$B$5:$O$9000,14,FALSE),0)</f>
        <v>50</v>
      </c>
      <c r="O380" s="73">
        <f>Tableau11[[#This Row],[Total général]]/8</f>
        <v>6.25</v>
      </c>
      <c r="P380" s="74">
        <f>ROUNDUP(Tableau11[[#This Row],[Conso mensuel]]/30,0)</f>
        <v>1</v>
      </c>
    </row>
    <row r="381" spans="1:16" ht="16.5" thickTop="1" thickBot="1" x14ac:dyDescent="0.3">
      <c r="A381" s="31">
        <v>10155</v>
      </c>
      <c r="B381" s="34">
        <f t="shared" ref="B381:M381" si="187">B380/$N$380</f>
        <v>0</v>
      </c>
      <c r="C381" s="34">
        <f t="shared" si="187"/>
        <v>0</v>
      </c>
      <c r="D381" s="34">
        <f t="shared" si="187"/>
        <v>0.6</v>
      </c>
      <c r="E381" s="34">
        <f t="shared" si="187"/>
        <v>0</v>
      </c>
      <c r="F381" s="34">
        <f t="shared" si="187"/>
        <v>0.4</v>
      </c>
      <c r="G381" s="34">
        <f t="shared" si="187"/>
        <v>0</v>
      </c>
      <c r="H381" s="34">
        <f t="shared" si="187"/>
        <v>0</v>
      </c>
      <c r="I381" s="34">
        <f t="shared" si="187"/>
        <v>0</v>
      </c>
      <c r="J381" s="33">
        <f t="shared" si="187"/>
        <v>0</v>
      </c>
      <c r="K381" s="34">
        <f t="shared" si="187"/>
        <v>0</v>
      </c>
      <c r="L381" s="33">
        <f t="shared" si="187"/>
        <v>0</v>
      </c>
      <c r="M381" s="36">
        <f t="shared" si="187"/>
        <v>0</v>
      </c>
      <c r="N381" s="46">
        <f>SUM(Tableau11[[#This Row],[Janvier]:[Décembre]])</f>
        <v>1</v>
      </c>
      <c r="O381" s="69">
        <f>ROUNDUP(Tableau11[[#This Row],[Total général]]/7,0)</f>
        <v>1</v>
      </c>
      <c r="P381" s="70">
        <f>Tableau11[[#This Row],[Total général]]/(30*7)</f>
        <v>4.7619047619047623E-3</v>
      </c>
    </row>
    <row r="382" spans="1:16" ht="17.25" thickTop="1" thickBot="1" x14ac:dyDescent="0.3">
      <c r="A382" s="45">
        <v>1598</v>
      </c>
      <c r="B382" s="58">
        <f>IFERROR(VLOOKUP(Tableau11[[#This Row],[Article]],'TCD journal 2018'!$B$5:$O$9000,2,FALSE),0)</f>
        <v>0</v>
      </c>
      <c r="C382" s="59">
        <f>IFERROR(VLOOKUP(Tableau11[[#This Row],[Article]],'TCD journal 2018'!$B$5:$O$900,3,FALSE),0)</f>
        <v>0</v>
      </c>
      <c r="D382" s="60">
        <f>IFERROR(VLOOKUP(Tableau11[[#This Row],[Article]],'TCD journal 2018'!$B$5:$O$9000,4,FALSE),0)</f>
        <v>0</v>
      </c>
      <c r="E382" s="60">
        <f>IFERROR(VLOOKUP(Tableau11[[#This Row],[Article]],'TCD journal 2018'!$B$5:$O$9000,5,FALSE),0)</f>
        <v>0</v>
      </c>
      <c r="F382" s="60">
        <f>IFERROR(VLOOKUP(Tableau11[[#This Row],[Article]],'TCD journal 2018'!$B$5:$O$9000,6,FALSE),0)</f>
        <v>0</v>
      </c>
      <c r="G382" s="60">
        <f>IFERROR(VLOOKUP(Tableau11[[#This Row],[Article]],'TCD journal 2018'!$B$5:$O$9000,7,FALSE),0)</f>
        <v>50</v>
      </c>
      <c r="H382" s="60">
        <f>IFERROR(VLOOKUP(Tableau11[[#This Row],[Article]],'TCD journal 2018'!$B$5:$O$9000,8,FALSE),0)</f>
        <v>0</v>
      </c>
      <c r="I382" s="60">
        <f>IFERROR(VLOOKUP(Tableau11[[#This Row],[Article]],'TCD journal 2018'!$B$5:$O$9000,9,FALSE),0)</f>
        <v>0</v>
      </c>
      <c r="J382" s="60">
        <f>IFERROR(VLOOKUP(Tableau11[[#This Row],[Article]],'TCD journal 2018'!$B$5:$O$9000,10,FALSE),0)</f>
        <v>0</v>
      </c>
      <c r="K382" s="61">
        <f>IFERROR(VLOOKUP(Tableau11[[#This Row],[Article]],'TCD journal 2018'!$B$5:$O$900,11,FALSE),0)</f>
        <v>0</v>
      </c>
      <c r="L382" s="60">
        <f>IFERROR(VLOOKUP(Tableau11[[#This Row],[Article]],'TCD journal 2018'!$B$5:$O$9000,12,FALSE),0)</f>
        <v>0</v>
      </c>
      <c r="M382" s="62">
        <f>IFERROR(VLOOKUP(Tableau11[[#This Row],[Article]],'TCD journal 2018'!$B$5:$O$9000,13,FALSE),0)</f>
        <v>0</v>
      </c>
      <c r="N382" s="154">
        <f>IFERROR(VLOOKUP(Tableau11[[#This Row],[Article]],'TCD journal 2018'!$B$5:$O$9000,14,FALSE),0)</f>
        <v>50</v>
      </c>
      <c r="O382" s="73">
        <f>Tableau11[[#This Row],[Total général]]/8</f>
        <v>6.25</v>
      </c>
      <c r="P382" s="74">
        <f>ROUNDUP(Tableau11[[#This Row],[Conso mensuel]]/30,0)</f>
        <v>1</v>
      </c>
    </row>
    <row r="383" spans="1:16" ht="16.5" thickTop="1" thickBot="1" x14ac:dyDescent="0.3">
      <c r="A383" s="31">
        <v>1598</v>
      </c>
      <c r="B383" s="34">
        <f t="shared" ref="B383:M383" si="188">B382/$N$382</f>
        <v>0</v>
      </c>
      <c r="C383" s="34">
        <f t="shared" si="188"/>
        <v>0</v>
      </c>
      <c r="D383" s="34">
        <f t="shared" si="188"/>
        <v>0</v>
      </c>
      <c r="E383" s="34">
        <f t="shared" si="188"/>
        <v>0</v>
      </c>
      <c r="F383" s="34">
        <f t="shared" si="188"/>
        <v>0</v>
      </c>
      <c r="G383" s="34">
        <f t="shared" si="188"/>
        <v>1</v>
      </c>
      <c r="H383" s="34">
        <f t="shared" si="188"/>
        <v>0</v>
      </c>
      <c r="I383" s="34">
        <f t="shared" si="188"/>
        <v>0</v>
      </c>
      <c r="J383" s="33">
        <f t="shared" si="188"/>
        <v>0</v>
      </c>
      <c r="K383" s="34">
        <f t="shared" si="188"/>
        <v>0</v>
      </c>
      <c r="L383" s="33">
        <f t="shared" si="188"/>
        <v>0</v>
      </c>
      <c r="M383" s="36">
        <f t="shared" si="188"/>
        <v>0</v>
      </c>
      <c r="N383" s="46">
        <f>SUM(Tableau11[[#This Row],[Janvier]:[Décembre]])</f>
        <v>1</v>
      </c>
      <c r="O383" s="69">
        <f>ROUNDUP(Tableau11[[#This Row],[Total général]]/7,0)</f>
        <v>1</v>
      </c>
      <c r="P383" s="70">
        <f>Tableau11[[#This Row],[Total général]]/(30*7)</f>
        <v>4.7619047619047623E-3</v>
      </c>
    </row>
    <row r="384" spans="1:16" ht="17.25" thickTop="1" thickBot="1" x14ac:dyDescent="0.3">
      <c r="A384" s="45">
        <v>1602</v>
      </c>
      <c r="B384" s="58">
        <f>IFERROR(VLOOKUP(Tableau11[[#This Row],[Article]],'TCD journal 2018'!$B$5:$O$9000,2,FALSE),0)</f>
        <v>0</v>
      </c>
      <c r="C384" s="59">
        <f>IFERROR(VLOOKUP(Tableau11[[#This Row],[Article]],'TCD journal 2018'!$B$5:$O$900,3,FALSE),0)</f>
        <v>0</v>
      </c>
      <c r="D384" s="60">
        <f>IFERROR(VLOOKUP(Tableau11[[#This Row],[Article]],'TCD journal 2018'!$B$5:$O$9000,4,FALSE),0)</f>
        <v>0</v>
      </c>
      <c r="E384" s="60">
        <f>IFERROR(VLOOKUP(Tableau11[[#This Row],[Article]],'TCD journal 2018'!$B$5:$O$9000,5,FALSE),0)</f>
        <v>50</v>
      </c>
      <c r="F384" s="60">
        <f>IFERROR(VLOOKUP(Tableau11[[#This Row],[Article]],'TCD journal 2018'!$B$5:$O$9000,6,FALSE),0)</f>
        <v>0</v>
      </c>
      <c r="G384" s="60">
        <f>IFERROR(VLOOKUP(Tableau11[[#This Row],[Article]],'TCD journal 2018'!$B$5:$O$9000,7,FALSE),0)</f>
        <v>0</v>
      </c>
      <c r="H384" s="60">
        <f>IFERROR(VLOOKUP(Tableau11[[#This Row],[Article]],'TCD journal 2018'!$B$5:$O$9000,8,FALSE),0)</f>
        <v>0</v>
      </c>
      <c r="I384" s="60">
        <f>IFERROR(VLOOKUP(Tableau11[[#This Row],[Article]],'TCD journal 2018'!$B$5:$O$9000,9,FALSE),0)</f>
        <v>0</v>
      </c>
      <c r="J384" s="60">
        <f>IFERROR(VLOOKUP(Tableau11[[#This Row],[Article]],'TCD journal 2018'!$B$5:$O$9000,10,FALSE),0)</f>
        <v>0</v>
      </c>
      <c r="K384" s="61">
        <f>IFERROR(VLOOKUP(Tableau11[[#This Row],[Article]],'TCD journal 2018'!$B$5:$O$900,11,FALSE),0)</f>
        <v>100</v>
      </c>
      <c r="L384" s="60">
        <f>IFERROR(VLOOKUP(Tableau11[[#This Row],[Article]],'TCD journal 2018'!$B$5:$O$9000,12,FALSE),0)</f>
        <v>0</v>
      </c>
      <c r="M384" s="62">
        <f>IFERROR(VLOOKUP(Tableau11[[#This Row],[Article]],'TCD journal 2018'!$B$5:$O$9000,13,FALSE),0)</f>
        <v>0</v>
      </c>
      <c r="N384" s="154">
        <f>IFERROR(VLOOKUP(Tableau11[[#This Row],[Article]],'TCD journal 2018'!$B$5:$O$9000,14,FALSE),0)</f>
        <v>150</v>
      </c>
      <c r="O384" s="73">
        <f>Tableau11[[#This Row],[Total général]]/8</f>
        <v>18.75</v>
      </c>
      <c r="P384" s="74">
        <f>ROUNDUP(Tableau11[[#This Row],[Conso mensuel]]/30,0)</f>
        <v>1</v>
      </c>
    </row>
    <row r="385" spans="1:16" ht="16.5" thickTop="1" thickBot="1" x14ac:dyDescent="0.3">
      <c r="A385" s="31">
        <v>1602</v>
      </c>
      <c r="B385" s="34">
        <f t="shared" ref="B385:M385" si="189">B384/$N$384</f>
        <v>0</v>
      </c>
      <c r="C385" s="34">
        <f t="shared" si="189"/>
        <v>0</v>
      </c>
      <c r="D385" s="34">
        <f t="shared" si="189"/>
        <v>0</v>
      </c>
      <c r="E385" s="34">
        <f t="shared" si="189"/>
        <v>0.33333333333333331</v>
      </c>
      <c r="F385" s="34">
        <f t="shared" si="189"/>
        <v>0</v>
      </c>
      <c r="G385" s="34">
        <f t="shared" si="189"/>
        <v>0</v>
      </c>
      <c r="H385" s="34">
        <f t="shared" si="189"/>
        <v>0</v>
      </c>
      <c r="I385" s="34">
        <f t="shared" si="189"/>
        <v>0</v>
      </c>
      <c r="J385" s="33">
        <f t="shared" si="189"/>
        <v>0</v>
      </c>
      <c r="K385" s="34">
        <f t="shared" si="189"/>
        <v>0.66666666666666663</v>
      </c>
      <c r="L385" s="33">
        <f t="shared" si="189"/>
        <v>0</v>
      </c>
      <c r="M385" s="36">
        <f t="shared" si="189"/>
        <v>0</v>
      </c>
      <c r="N385" s="46">
        <f>SUM(Tableau11[[#This Row],[Janvier]:[Décembre]])</f>
        <v>1</v>
      </c>
      <c r="O385" s="69">
        <f>ROUNDUP(Tableau11[[#This Row],[Total général]]/7,0)</f>
        <v>1</v>
      </c>
      <c r="P385" s="70">
        <f>Tableau11[[#This Row],[Total général]]/(30*7)</f>
        <v>4.7619047619047623E-3</v>
      </c>
    </row>
    <row r="386" spans="1:16" ht="17.25" thickTop="1" thickBot="1" x14ac:dyDescent="0.3">
      <c r="A386" s="45">
        <v>929</v>
      </c>
      <c r="B386" s="58">
        <f>IFERROR(VLOOKUP(Tableau11[[#This Row],[Article]],'TCD journal 2018'!$B$5:$O$9000,2,FALSE),0)</f>
        <v>0</v>
      </c>
      <c r="C386" s="59">
        <f>IFERROR(VLOOKUP(Tableau11[[#This Row],[Article]],'TCD journal 2018'!$B$5:$O$900,3,FALSE),0)</f>
        <v>0</v>
      </c>
      <c r="D386" s="60">
        <f>IFERROR(VLOOKUP(Tableau11[[#This Row],[Article]],'TCD journal 2018'!$B$5:$O$9000,4,FALSE),0)</f>
        <v>0</v>
      </c>
      <c r="E386" s="60">
        <f>IFERROR(VLOOKUP(Tableau11[[#This Row],[Article]],'TCD journal 2018'!$B$5:$O$9000,5,FALSE),0)</f>
        <v>0</v>
      </c>
      <c r="F386" s="60">
        <f>IFERROR(VLOOKUP(Tableau11[[#This Row],[Article]],'TCD journal 2018'!$B$5:$O$9000,6,FALSE),0)</f>
        <v>50</v>
      </c>
      <c r="G386" s="60">
        <f>IFERROR(VLOOKUP(Tableau11[[#This Row],[Article]],'TCD journal 2018'!$B$5:$O$9000,7,FALSE),0)</f>
        <v>0</v>
      </c>
      <c r="H386" s="60">
        <f>IFERROR(VLOOKUP(Tableau11[[#This Row],[Article]],'TCD journal 2018'!$B$5:$O$9000,8,FALSE),0)</f>
        <v>0</v>
      </c>
      <c r="I386" s="60">
        <f>IFERROR(VLOOKUP(Tableau11[[#This Row],[Article]],'TCD journal 2018'!$B$5:$O$9000,9,FALSE),0)</f>
        <v>0</v>
      </c>
      <c r="J386" s="60">
        <f>IFERROR(VLOOKUP(Tableau11[[#This Row],[Article]],'TCD journal 2018'!$B$5:$O$9000,10,FALSE),0)</f>
        <v>0</v>
      </c>
      <c r="K386" s="61">
        <f>IFERROR(VLOOKUP(Tableau11[[#This Row],[Article]],'TCD journal 2018'!$B$5:$O$900,11,FALSE),0)</f>
        <v>0</v>
      </c>
      <c r="L386" s="60">
        <f>IFERROR(VLOOKUP(Tableau11[[#This Row],[Article]],'TCD journal 2018'!$B$5:$O$9000,12,FALSE),0)</f>
        <v>0</v>
      </c>
      <c r="M386" s="62">
        <f>IFERROR(VLOOKUP(Tableau11[[#This Row],[Article]],'TCD journal 2018'!$B$5:$O$9000,13,FALSE),0)</f>
        <v>0</v>
      </c>
      <c r="N386" s="154">
        <f>IFERROR(VLOOKUP(Tableau11[[#This Row],[Article]],'TCD journal 2018'!$B$5:$O$9000,14,FALSE),0)</f>
        <v>50</v>
      </c>
      <c r="O386" s="73">
        <f>Tableau11[[#This Row],[Total général]]/8</f>
        <v>6.25</v>
      </c>
      <c r="P386" s="74">
        <f>ROUNDUP(Tableau11[[#This Row],[Conso mensuel]]/30,0)</f>
        <v>1</v>
      </c>
    </row>
    <row r="387" spans="1:16" ht="16.5" thickTop="1" thickBot="1" x14ac:dyDescent="0.3">
      <c r="A387" s="31">
        <v>929</v>
      </c>
      <c r="B387" s="34">
        <f t="shared" ref="B387:M387" si="190">B386/$N$386</f>
        <v>0</v>
      </c>
      <c r="C387" s="34">
        <f t="shared" si="190"/>
        <v>0</v>
      </c>
      <c r="D387" s="34">
        <f t="shared" si="190"/>
        <v>0</v>
      </c>
      <c r="E387" s="34">
        <f t="shared" si="190"/>
        <v>0</v>
      </c>
      <c r="F387" s="34">
        <f t="shared" si="190"/>
        <v>1</v>
      </c>
      <c r="G387" s="34">
        <f t="shared" si="190"/>
        <v>0</v>
      </c>
      <c r="H387" s="34">
        <f t="shared" si="190"/>
        <v>0</v>
      </c>
      <c r="I387" s="34">
        <f t="shared" si="190"/>
        <v>0</v>
      </c>
      <c r="J387" s="33">
        <f t="shared" si="190"/>
        <v>0</v>
      </c>
      <c r="K387" s="34">
        <f t="shared" si="190"/>
        <v>0</v>
      </c>
      <c r="L387" s="33">
        <f t="shared" si="190"/>
        <v>0</v>
      </c>
      <c r="M387" s="36">
        <f t="shared" si="190"/>
        <v>0</v>
      </c>
      <c r="N387" s="46">
        <f>SUM(Tableau11[[#This Row],[Janvier]:[Décembre]])</f>
        <v>1</v>
      </c>
      <c r="O387" s="69">
        <f>ROUNDUP(Tableau11[[#This Row],[Total général]]/7,0)</f>
        <v>1</v>
      </c>
      <c r="P387" s="70">
        <f>Tableau11[[#This Row],[Total général]]/(30*7)</f>
        <v>4.7619047619047623E-3</v>
      </c>
    </row>
    <row r="388" spans="1:16" ht="17.25" thickTop="1" thickBot="1" x14ac:dyDescent="0.3">
      <c r="A388" s="45">
        <v>1577</v>
      </c>
      <c r="B388" s="58">
        <f>IFERROR(VLOOKUP(Tableau11[[#This Row],[Article]],'TCD journal 2018'!$B$5:$O$9000,2,FALSE),0)</f>
        <v>0</v>
      </c>
      <c r="C388" s="59">
        <f>IFERROR(VLOOKUP(Tableau11[[#This Row],[Article]],'TCD journal 2018'!$B$5:$O$900,3,FALSE),0)</f>
        <v>0</v>
      </c>
      <c r="D388" s="60">
        <f>IFERROR(VLOOKUP(Tableau11[[#This Row],[Article]],'TCD journal 2018'!$B$5:$O$9000,4,FALSE),0)</f>
        <v>20</v>
      </c>
      <c r="E388" s="60">
        <f>IFERROR(VLOOKUP(Tableau11[[#This Row],[Article]],'TCD journal 2018'!$B$5:$O$9000,5,FALSE),0)</f>
        <v>30</v>
      </c>
      <c r="F388" s="60">
        <f>IFERROR(VLOOKUP(Tableau11[[#This Row],[Article]],'TCD journal 2018'!$B$5:$O$9000,6,FALSE),0)</f>
        <v>0</v>
      </c>
      <c r="G388" s="60">
        <f>IFERROR(VLOOKUP(Tableau11[[#This Row],[Article]],'TCD journal 2018'!$B$5:$O$9000,7,FALSE),0)</f>
        <v>0</v>
      </c>
      <c r="H388" s="60">
        <f>IFERROR(VLOOKUP(Tableau11[[#This Row],[Article]],'TCD journal 2018'!$B$5:$O$9000,8,FALSE),0)</f>
        <v>0</v>
      </c>
      <c r="I388" s="60">
        <f>IFERROR(VLOOKUP(Tableau11[[#This Row],[Article]],'TCD journal 2018'!$B$5:$O$9000,9,FALSE),0)</f>
        <v>0</v>
      </c>
      <c r="J388" s="60">
        <f>IFERROR(VLOOKUP(Tableau11[[#This Row],[Article]],'TCD journal 2018'!$B$5:$O$9000,10,FALSE),0)</f>
        <v>0</v>
      </c>
      <c r="K388" s="61">
        <f>IFERROR(VLOOKUP(Tableau11[[#This Row],[Article]],'TCD journal 2018'!$B$5:$O$900,11,FALSE),0)</f>
        <v>0</v>
      </c>
      <c r="L388" s="60">
        <f>IFERROR(VLOOKUP(Tableau11[[#This Row],[Article]],'TCD journal 2018'!$B$5:$O$9000,12,FALSE),0)</f>
        <v>0</v>
      </c>
      <c r="M388" s="62">
        <f>IFERROR(VLOOKUP(Tableau11[[#This Row],[Article]],'TCD journal 2018'!$B$5:$O$9000,13,FALSE),0)</f>
        <v>0</v>
      </c>
      <c r="N388" s="154">
        <f>IFERROR(VLOOKUP(Tableau11[[#This Row],[Article]],'TCD journal 2018'!$B$5:$O$9000,14,FALSE),0)</f>
        <v>50</v>
      </c>
      <c r="O388" s="73">
        <f>Tableau11[[#This Row],[Total général]]/8</f>
        <v>6.25</v>
      </c>
      <c r="P388" s="74">
        <f>ROUNDUP(Tableau11[[#This Row],[Conso mensuel]]/30,0)</f>
        <v>1</v>
      </c>
    </row>
    <row r="389" spans="1:16" ht="16.5" thickTop="1" thickBot="1" x14ac:dyDescent="0.3">
      <c r="A389" s="31">
        <v>1577</v>
      </c>
      <c r="B389" s="34">
        <f t="shared" ref="B389:M389" si="191">B388/$N$388</f>
        <v>0</v>
      </c>
      <c r="C389" s="34">
        <f t="shared" si="191"/>
        <v>0</v>
      </c>
      <c r="D389" s="34">
        <f t="shared" si="191"/>
        <v>0.4</v>
      </c>
      <c r="E389" s="34">
        <f t="shared" si="191"/>
        <v>0.6</v>
      </c>
      <c r="F389" s="34">
        <f t="shared" si="191"/>
        <v>0</v>
      </c>
      <c r="G389" s="34">
        <f t="shared" si="191"/>
        <v>0</v>
      </c>
      <c r="H389" s="34">
        <f t="shared" si="191"/>
        <v>0</v>
      </c>
      <c r="I389" s="34">
        <f t="shared" si="191"/>
        <v>0</v>
      </c>
      <c r="J389" s="33">
        <f t="shared" si="191"/>
        <v>0</v>
      </c>
      <c r="K389" s="34">
        <f t="shared" si="191"/>
        <v>0</v>
      </c>
      <c r="L389" s="33">
        <f t="shared" si="191"/>
        <v>0</v>
      </c>
      <c r="M389" s="36">
        <f t="shared" si="191"/>
        <v>0</v>
      </c>
      <c r="N389" s="46">
        <f>SUM(Tableau11[[#This Row],[Janvier]:[Décembre]])</f>
        <v>1</v>
      </c>
      <c r="O389" s="69">
        <f>ROUNDUP(Tableau11[[#This Row],[Total général]]/7,0)</f>
        <v>1</v>
      </c>
      <c r="P389" s="70">
        <f>Tableau11[[#This Row],[Total général]]/(30*7)</f>
        <v>4.7619047619047623E-3</v>
      </c>
    </row>
    <row r="390" spans="1:16" ht="17.25" thickTop="1" thickBot="1" x14ac:dyDescent="0.3">
      <c r="A390" s="45">
        <v>473</v>
      </c>
      <c r="B390" s="58">
        <f>IFERROR(VLOOKUP(Tableau11[[#This Row],[Article]],'TCD journal 2018'!$B$5:$O$9000,2,FALSE),0)</f>
        <v>0</v>
      </c>
      <c r="C390" s="59">
        <f>IFERROR(VLOOKUP(Tableau11[[#This Row],[Article]],'TCD journal 2018'!$B$5:$O$900,3,FALSE),0)</f>
        <v>0</v>
      </c>
      <c r="D390" s="60">
        <f>IFERROR(VLOOKUP(Tableau11[[#This Row],[Article]],'TCD journal 2018'!$B$5:$O$9000,4,FALSE),0)</f>
        <v>0</v>
      </c>
      <c r="E390" s="60">
        <f>IFERROR(VLOOKUP(Tableau11[[#This Row],[Article]],'TCD journal 2018'!$B$5:$O$9000,5,FALSE),0)</f>
        <v>50</v>
      </c>
      <c r="F390" s="60">
        <f>IFERROR(VLOOKUP(Tableau11[[#This Row],[Article]],'TCD journal 2018'!$B$5:$O$9000,6,FALSE),0)</f>
        <v>0</v>
      </c>
      <c r="G390" s="60">
        <f>IFERROR(VLOOKUP(Tableau11[[#This Row],[Article]],'TCD journal 2018'!$B$5:$O$9000,7,FALSE),0)</f>
        <v>0</v>
      </c>
      <c r="H390" s="60">
        <f>IFERROR(VLOOKUP(Tableau11[[#This Row],[Article]],'TCD journal 2018'!$B$5:$O$9000,8,FALSE),0)</f>
        <v>0</v>
      </c>
      <c r="I390" s="60">
        <f>IFERROR(VLOOKUP(Tableau11[[#This Row],[Article]],'TCD journal 2018'!$B$5:$O$9000,9,FALSE),0)</f>
        <v>0</v>
      </c>
      <c r="J390" s="60">
        <f>IFERROR(VLOOKUP(Tableau11[[#This Row],[Article]],'TCD journal 2018'!$B$5:$O$9000,10,FALSE),0)</f>
        <v>0</v>
      </c>
      <c r="K390" s="61">
        <f>IFERROR(VLOOKUP(Tableau11[[#This Row],[Article]],'TCD journal 2018'!$B$5:$O$900,11,FALSE),0)</f>
        <v>0</v>
      </c>
      <c r="L390" s="60">
        <f>IFERROR(VLOOKUP(Tableau11[[#This Row],[Article]],'TCD journal 2018'!$B$5:$O$9000,12,FALSE),0)</f>
        <v>0</v>
      </c>
      <c r="M390" s="62">
        <f>IFERROR(VLOOKUP(Tableau11[[#This Row],[Article]],'TCD journal 2018'!$B$5:$O$9000,13,FALSE),0)</f>
        <v>0</v>
      </c>
      <c r="N390" s="154">
        <f>IFERROR(VLOOKUP(Tableau11[[#This Row],[Article]],'TCD journal 2018'!$B$5:$O$9000,14,FALSE),0)</f>
        <v>50</v>
      </c>
      <c r="O390" s="73">
        <f>Tableau11[[#This Row],[Total général]]/8</f>
        <v>6.25</v>
      </c>
      <c r="P390" s="74">
        <f>ROUNDUP(Tableau11[[#This Row],[Conso mensuel]]/30,0)</f>
        <v>1</v>
      </c>
    </row>
    <row r="391" spans="1:16" ht="16.5" thickTop="1" thickBot="1" x14ac:dyDescent="0.3">
      <c r="A391" s="31">
        <v>473</v>
      </c>
      <c r="B391" s="34">
        <f t="shared" ref="B391:M391" si="192">B390/$N$390</f>
        <v>0</v>
      </c>
      <c r="C391" s="34">
        <f t="shared" si="192"/>
        <v>0</v>
      </c>
      <c r="D391" s="34">
        <f t="shared" si="192"/>
        <v>0</v>
      </c>
      <c r="E391" s="34">
        <f t="shared" si="192"/>
        <v>1</v>
      </c>
      <c r="F391" s="34">
        <f t="shared" si="192"/>
        <v>0</v>
      </c>
      <c r="G391" s="34">
        <f t="shared" si="192"/>
        <v>0</v>
      </c>
      <c r="H391" s="34">
        <f t="shared" si="192"/>
        <v>0</v>
      </c>
      <c r="I391" s="34">
        <f t="shared" si="192"/>
        <v>0</v>
      </c>
      <c r="J391" s="33">
        <f t="shared" si="192"/>
        <v>0</v>
      </c>
      <c r="K391" s="34">
        <f t="shared" si="192"/>
        <v>0</v>
      </c>
      <c r="L391" s="33">
        <f t="shared" si="192"/>
        <v>0</v>
      </c>
      <c r="M391" s="36">
        <f t="shared" si="192"/>
        <v>0</v>
      </c>
      <c r="N391" s="46">
        <f>SUM(Tableau11[[#This Row],[Janvier]:[Décembre]])</f>
        <v>1</v>
      </c>
      <c r="O391" s="69">
        <f>ROUNDUP(Tableau11[[#This Row],[Total général]]/7,0)</f>
        <v>1</v>
      </c>
      <c r="P391" s="70">
        <f>Tableau11[[#This Row],[Total général]]/(30*7)</f>
        <v>4.7619047619047623E-3</v>
      </c>
    </row>
    <row r="392" spans="1:16" ht="17.25" thickTop="1" thickBot="1" x14ac:dyDescent="0.3">
      <c r="A392" s="45">
        <v>930</v>
      </c>
      <c r="B392" s="58">
        <f>IFERROR(VLOOKUP(Tableau11[[#This Row],[Article]],'TCD journal 2018'!$B$5:$O$9000,2,FALSE),0)</f>
        <v>0</v>
      </c>
      <c r="C392" s="59">
        <f>IFERROR(VLOOKUP(Tableau11[[#This Row],[Article]],'TCD journal 2018'!$B$5:$O$900,3,FALSE),0)</f>
        <v>0</v>
      </c>
      <c r="D392" s="60">
        <f>IFERROR(VLOOKUP(Tableau11[[#This Row],[Article]],'TCD journal 2018'!$B$5:$O$9000,4,FALSE),0)</f>
        <v>0</v>
      </c>
      <c r="E392" s="60">
        <f>IFERROR(VLOOKUP(Tableau11[[#This Row],[Article]],'TCD journal 2018'!$B$5:$O$9000,5,FALSE),0)</f>
        <v>0</v>
      </c>
      <c r="F392" s="60">
        <f>IFERROR(VLOOKUP(Tableau11[[#This Row],[Article]],'TCD journal 2018'!$B$5:$O$9000,6,FALSE),0)</f>
        <v>50</v>
      </c>
      <c r="G392" s="60">
        <f>IFERROR(VLOOKUP(Tableau11[[#This Row],[Article]],'TCD journal 2018'!$B$5:$O$9000,7,FALSE),0)</f>
        <v>0</v>
      </c>
      <c r="H392" s="60">
        <f>IFERROR(VLOOKUP(Tableau11[[#This Row],[Article]],'TCD journal 2018'!$B$5:$O$9000,8,FALSE),0)</f>
        <v>0</v>
      </c>
      <c r="I392" s="60">
        <f>IFERROR(VLOOKUP(Tableau11[[#This Row],[Article]],'TCD journal 2018'!$B$5:$O$9000,9,FALSE),0)</f>
        <v>0</v>
      </c>
      <c r="J392" s="60">
        <f>IFERROR(VLOOKUP(Tableau11[[#This Row],[Article]],'TCD journal 2018'!$B$5:$O$9000,10,FALSE),0)</f>
        <v>0</v>
      </c>
      <c r="K392" s="61">
        <f>IFERROR(VLOOKUP(Tableau11[[#This Row],[Article]],'TCD journal 2018'!$B$5:$O$900,11,FALSE),0)</f>
        <v>0</v>
      </c>
      <c r="L392" s="60">
        <f>IFERROR(VLOOKUP(Tableau11[[#This Row],[Article]],'TCD journal 2018'!$B$5:$O$9000,12,FALSE),0)</f>
        <v>0</v>
      </c>
      <c r="M392" s="62">
        <f>IFERROR(VLOOKUP(Tableau11[[#This Row],[Article]],'TCD journal 2018'!$B$5:$O$9000,13,FALSE),0)</f>
        <v>0</v>
      </c>
      <c r="N392" s="154">
        <f>IFERROR(VLOOKUP(Tableau11[[#This Row],[Article]],'TCD journal 2018'!$B$5:$O$9000,14,FALSE),0)</f>
        <v>50</v>
      </c>
      <c r="O392" s="73">
        <f>Tableau11[[#This Row],[Total général]]/8</f>
        <v>6.25</v>
      </c>
      <c r="P392" s="74">
        <f>ROUNDUP(Tableau11[[#This Row],[Conso mensuel]]/30,0)</f>
        <v>1</v>
      </c>
    </row>
    <row r="393" spans="1:16" ht="16.5" thickTop="1" thickBot="1" x14ac:dyDescent="0.3">
      <c r="A393" s="31">
        <v>930</v>
      </c>
      <c r="B393" s="34">
        <f t="shared" ref="B393:M393" si="193">B392/$N$392</f>
        <v>0</v>
      </c>
      <c r="C393" s="34">
        <f t="shared" si="193"/>
        <v>0</v>
      </c>
      <c r="D393" s="34">
        <f t="shared" si="193"/>
        <v>0</v>
      </c>
      <c r="E393" s="34">
        <f t="shared" si="193"/>
        <v>0</v>
      </c>
      <c r="F393" s="34">
        <f t="shared" si="193"/>
        <v>1</v>
      </c>
      <c r="G393" s="34">
        <f t="shared" si="193"/>
        <v>0</v>
      </c>
      <c r="H393" s="34">
        <f t="shared" si="193"/>
        <v>0</v>
      </c>
      <c r="I393" s="34">
        <f t="shared" si="193"/>
        <v>0</v>
      </c>
      <c r="J393" s="33">
        <f t="shared" si="193"/>
        <v>0</v>
      </c>
      <c r="K393" s="34">
        <f t="shared" si="193"/>
        <v>0</v>
      </c>
      <c r="L393" s="33">
        <f t="shared" si="193"/>
        <v>0</v>
      </c>
      <c r="M393" s="36">
        <f t="shared" si="193"/>
        <v>0</v>
      </c>
      <c r="N393" s="46">
        <f>SUM(Tableau11[[#This Row],[Janvier]:[Décembre]])</f>
        <v>1</v>
      </c>
      <c r="O393" s="69">
        <f>ROUNDUP(Tableau11[[#This Row],[Total général]]/7,0)</f>
        <v>1</v>
      </c>
      <c r="P393" s="70">
        <f>Tableau11[[#This Row],[Total général]]/(30*7)</f>
        <v>4.7619047619047623E-3</v>
      </c>
    </row>
    <row r="394" spans="1:16" ht="17.25" thickTop="1" thickBot="1" x14ac:dyDescent="0.3">
      <c r="A394" s="45">
        <v>1601</v>
      </c>
      <c r="B394" s="58">
        <f>IFERROR(VLOOKUP(Tableau11[[#This Row],[Article]],'TCD journal 2018'!$B$5:$O$9000,2,FALSE),0)</f>
        <v>0</v>
      </c>
      <c r="C394" s="59">
        <f>IFERROR(VLOOKUP(Tableau11[[#This Row],[Article]],'TCD journal 2018'!$B$5:$O$900,3,FALSE),0)</f>
        <v>0</v>
      </c>
      <c r="D394" s="60">
        <f>IFERROR(VLOOKUP(Tableau11[[#This Row],[Article]],'TCD journal 2018'!$B$5:$O$9000,4,FALSE),0)</f>
        <v>0</v>
      </c>
      <c r="E394" s="60">
        <f>IFERROR(VLOOKUP(Tableau11[[#This Row],[Article]],'TCD journal 2018'!$B$5:$O$9000,5,FALSE),0)</f>
        <v>50</v>
      </c>
      <c r="F394" s="60">
        <f>IFERROR(VLOOKUP(Tableau11[[#This Row],[Article]],'TCD journal 2018'!$B$5:$O$9000,6,FALSE),0)</f>
        <v>0</v>
      </c>
      <c r="G394" s="60">
        <f>IFERROR(VLOOKUP(Tableau11[[#This Row],[Article]],'TCD journal 2018'!$B$5:$O$9000,7,FALSE),0)</f>
        <v>0</v>
      </c>
      <c r="H394" s="60">
        <f>IFERROR(VLOOKUP(Tableau11[[#This Row],[Article]],'TCD journal 2018'!$B$5:$O$9000,8,FALSE),0)</f>
        <v>0</v>
      </c>
      <c r="I394" s="60">
        <f>IFERROR(VLOOKUP(Tableau11[[#This Row],[Article]],'TCD journal 2018'!$B$5:$O$9000,9,FALSE),0)</f>
        <v>0</v>
      </c>
      <c r="J394" s="60">
        <f>IFERROR(VLOOKUP(Tableau11[[#This Row],[Article]],'TCD journal 2018'!$B$5:$O$9000,10,FALSE),0)</f>
        <v>0</v>
      </c>
      <c r="K394" s="61">
        <f>IFERROR(VLOOKUP(Tableau11[[#This Row],[Article]],'TCD journal 2018'!$B$5:$O$900,11,FALSE),0)</f>
        <v>0</v>
      </c>
      <c r="L394" s="60">
        <f>IFERROR(VLOOKUP(Tableau11[[#This Row],[Article]],'TCD journal 2018'!$B$5:$O$9000,12,FALSE),0)</f>
        <v>0</v>
      </c>
      <c r="M394" s="62">
        <f>IFERROR(VLOOKUP(Tableau11[[#This Row],[Article]],'TCD journal 2018'!$B$5:$O$9000,13,FALSE),0)</f>
        <v>0</v>
      </c>
      <c r="N394" s="154">
        <f>IFERROR(VLOOKUP(Tableau11[[#This Row],[Article]],'TCD journal 2018'!$B$5:$O$9000,14,FALSE),0)</f>
        <v>50</v>
      </c>
      <c r="O394" s="73">
        <f>Tableau11[[#This Row],[Total général]]/8</f>
        <v>6.25</v>
      </c>
      <c r="P394" s="74">
        <f>ROUNDUP(Tableau11[[#This Row],[Conso mensuel]]/30,0)</f>
        <v>1</v>
      </c>
    </row>
    <row r="395" spans="1:16" ht="16.5" thickTop="1" thickBot="1" x14ac:dyDescent="0.3">
      <c r="A395" s="31">
        <v>1601</v>
      </c>
      <c r="B395" s="34">
        <f t="shared" ref="B395:M395" si="194">B394/$N$394</f>
        <v>0</v>
      </c>
      <c r="C395" s="34">
        <f t="shared" si="194"/>
        <v>0</v>
      </c>
      <c r="D395" s="34">
        <f t="shared" si="194"/>
        <v>0</v>
      </c>
      <c r="E395" s="34">
        <f t="shared" si="194"/>
        <v>1</v>
      </c>
      <c r="F395" s="34">
        <f t="shared" si="194"/>
        <v>0</v>
      </c>
      <c r="G395" s="34">
        <f t="shared" si="194"/>
        <v>0</v>
      </c>
      <c r="H395" s="34">
        <f t="shared" si="194"/>
        <v>0</v>
      </c>
      <c r="I395" s="34">
        <f t="shared" si="194"/>
        <v>0</v>
      </c>
      <c r="J395" s="33">
        <f t="shared" si="194"/>
        <v>0</v>
      </c>
      <c r="K395" s="34">
        <f t="shared" si="194"/>
        <v>0</v>
      </c>
      <c r="L395" s="33">
        <f t="shared" si="194"/>
        <v>0</v>
      </c>
      <c r="M395" s="36">
        <f t="shared" si="194"/>
        <v>0</v>
      </c>
      <c r="N395" s="46">
        <f>SUM(Tableau11[[#This Row],[Janvier]:[Décembre]])</f>
        <v>1</v>
      </c>
      <c r="O395" s="69">
        <f>ROUNDUP(Tableau11[[#This Row],[Total général]]/7,0)</f>
        <v>1</v>
      </c>
      <c r="P395" s="70">
        <f>Tableau11[[#This Row],[Total général]]/(30*7)</f>
        <v>4.7619047619047623E-3</v>
      </c>
    </row>
    <row r="396" spans="1:16" ht="17.25" thickTop="1" thickBot="1" x14ac:dyDescent="0.3">
      <c r="A396" s="45">
        <v>1589</v>
      </c>
      <c r="B396" s="58">
        <f>IFERROR(VLOOKUP(Tableau11[[#This Row],[Article]],'TCD journal 2018'!$B$5:$O$9000,2,FALSE),0)</f>
        <v>0</v>
      </c>
      <c r="C396" s="59">
        <f>IFERROR(VLOOKUP(Tableau11[[#This Row],[Article]],'TCD journal 2018'!$B$5:$O$900,3,FALSE),0)</f>
        <v>0</v>
      </c>
      <c r="D396" s="60">
        <f>IFERROR(VLOOKUP(Tableau11[[#This Row],[Article]],'TCD journal 2018'!$B$5:$O$9000,4,FALSE),0)</f>
        <v>0</v>
      </c>
      <c r="E396" s="60">
        <f>IFERROR(VLOOKUP(Tableau11[[#This Row],[Article]],'TCD journal 2018'!$B$5:$O$9000,5,FALSE),0)</f>
        <v>0</v>
      </c>
      <c r="F396" s="60">
        <f>IFERROR(VLOOKUP(Tableau11[[#This Row],[Article]],'TCD journal 2018'!$B$5:$O$9000,6,FALSE),0)</f>
        <v>0</v>
      </c>
      <c r="G396" s="60">
        <f>IFERROR(VLOOKUP(Tableau11[[#This Row],[Article]],'TCD journal 2018'!$B$5:$O$9000,7,FALSE),0)</f>
        <v>50</v>
      </c>
      <c r="H396" s="60">
        <f>IFERROR(VLOOKUP(Tableau11[[#This Row],[Article]],'TCD journal 2018'!$B$5:$O$9000,8,FALSE),0)</f>
        <v>0</v>
      </c>
      <c r="I396" s="60">
        <f>IFERROR(VLOOKUP(Tableau11[[#This Row],[Article]],'TCD journal 2018'!$B$5:$O$9000,9,FALSE),0)</f>
        <v>0</v>
      </c>
      <c r="J396" s="60">
        <f>IFERROR(VLOOKUP(Tableau11[[#This Row],[Article]],'TCD journal 2018'!$B$5:$O$9000,10,FALSE),0)</f>
        <v>0</v>
      </c>
      <c r="K396" s="61">
        <f>IFERROR(VLOOKUP(Tableau11[[#This Row],[Article]],'TCD journal 2018'!$B$5:$O$900,11,FALSE),0)</f>
        <v>300</v>
      </c>
      <c r="L396" s="60">
        <f>IFERROR(VLOOKUP(Tableau11[[#This Row],[Article]],'TCD journal 2018'!$B$5:$O$9000,12,FALSE),0)</f>
        <v>0</v>
      </c>
      <c r="M396" s="62">
        <f>IFERROR(VLOOKUP(Tableau11[[#This Row],[Article]],'TCD journal 2018'!$B$5:$O$9000,13,FALSE),0)</f>
        <v>0</v>
      </c>
      <c r="N396" s="154">
        <f>IFERROR(VLOOKUP(Tableau11[[#This Row],[Article]],'TCD journal 2018'!$B$5:$O$9000,14,FALSE),0)</f>
        <v>350</v>
      </c>
      <c r="O396" s="73">
        <f>Tableau11[[#This Row],[Total général]]/8</f>
        <v>43.75</v>
      </c>
      <c r="P396" s="74">
        <f>ROUNDUP(Tableau11[[#This Row],[Conso mensuel]]/30,0)</f>
        <v>2</v>
      </c>
    </row>
    <row r="397" spans="1:16" ht="16.5" thickTop="1" thickBot="1" x14ac:dyDescent="0.3">
      <c r="A397" s="31">
        <v>1589</v>
      </c>
      <c r="B397" s="34">
        <f t="shared" ref="B397:M397" si="195">B396/$N$396</f>
        <v>0</v>
      </c>
      <c r="C397" s="34">
        <f t="shared" si="195"/>
        <v>0</v>
      </c>
      <c r="D397" s="34">
        <f t="shared" si="195"/>
        <v>0</v>
      </c>
      <c r="E397" s="34">
        <f t="shared" si="195"/>
        <v>0</v>
      </c>
      <c r="F397" s="34">
        <f t="shared" si="195"/>
        <v>0</v>
      </c>
      <c r="G397" s="34">
        <f t="shared" si="195"/>
        <v>0.14285714285714285</v>
      </c>
      <c r="H397" s="34">
        <f t="shared" si="195"/>
        <v>0</v>
      </c>
      <c r="I397" s="34">
        <f t="shared" si="195"/>
        <v>0</v>
      </c>
      <c r="J397" s="33">
        <f t="shared" si="195"/>
        <v>0</v>
      </c>
      <c r="K397" s="34">
        <f t="shared" si="195"/>
        <v>0.8571428571428571</v>
      </c>
      <c r="L397" s="33">
        <f t="shared" si="195"/>
        <v>0</v>
      </c>
      <c r="M397" s="36">
        <f t="shared" si="195"/>
        <v>0</v>
      </c>
      <c r="N397" s="46">
        <f>SUM(Tableau11[[#This Row],[Janvier]:[Décembre]])</f>
        <v>1</v>
      </c>
      <c r="O397" s="69">
        <f>ROUNDUP(Tableau11[[#This Row],[Total général]]/7,0)</f>
        <v>1</v>
      </c>
      <c r="P397" s="70">
        <f>Tableau11[[#This Row],[Total général]]/(30*7)</f>
        <v>4.7619047619047623E-3</v>
      </c>
    </row>
    <row r="398" spans="1:16" ht="17.25" thickTop="1" thickBot="1" x14ac:dyDescent="0.3">
      <c r="A398" s="45">
        <v>151</v>
      </c>
      <c r="B398" s="58">
        <f>IFERROR(VLOOKUP(Tableau11[[#This Row],[Article]],'TCD journal 2018'!$B$5:$O$9000,2,FALSE),0)</f>
        <v>0</v>
      </c>
      <c r="C398" s="59">
        <f>IFERROR(VLOOKUP(Tableau11[[#This Row],[Article]],'TCD journal 2018'!$B$5:$O$900,3,FALSE),0)</f>
        <v>0</v>
      </c>
      <c r="D398" s="60">
        <f>IFERROR(VLOOKUP(Tableau11[[#This Row],[Article]],'TCD journal 2018'!$B$5:$O$9000,4,FALSE),0)</f>
        <v>10</v>
      </c>
      <c r="E398" s="60">
        <f>IFERROR(VLOOKUP(Tableau11[[#This Row],[Article]],'TCD journal 2018'!$B$5:$O$9000,5,FALSE),0)</f>
        <v>0</v>
      </c>
      <c r="F398" s="60">
        <f>IFERROR(VLOOKUP(Tableau11[[#This Row],[Article]],'TCD journal 2018'!$B$5:$O$9000,6,FALSE),0)</f>
        <v>7</v>
      </c>
      <c r="G398" s="60">
        <f>IFERROR(VLOOKUP(Tableau11[[#This Row],[Article]],'TCD journal 2018'!$B$5:$O$9000,7,FALSE),0)</f>
        <v>6</v>
      </c>
      <c r="H398" s="60">
        <f>IFERROR(VLOOKUP(Tableau11[[#This Row],[Article]],'TCD journal 2018'!$B$5:$O$9000,8,FALSE),0)</f>
        <v>6</v>
      </c>
      <c r="I398" s="60">
        <f>IFERROR(VLOOKUP(Tableau11[[#This Row],[Article]],'TCD journal 2018'!$B$5:$O$9000,9,FALSE),0)</f>
        <v>9</v>
      </c>
      <c r="J398" s="60">
        <f>IFERROR(VLOOKUP(Tableau11[[#This Row],[Article]],'TCD journal 2018'!$B$5:$O$9000,10,FALSE),0)</f>
        <v>9</v>
      </c>
      <c r="K398" s="61">
        <f>IFERROR(VLOOKUP(Tableau11[[#This Row],[Article]],'TCD journal 2018'!$B$5:$O$900,11,FALSE),0)</f>
        <v>17</v>
      </c>
      <c r="L398" s="60">
        <f>IFERROR(VLOOKUP(Tableau11[[#This Row],[Article]],'TCD journal 2018'!$B$5:$O$9000,12,FALSE),0)</f>
        <v>0</v>
      </c>
      <c r="M398" s="62">
        <f>IFERROR(VLOOKUP(Tableau11[[#This Row],[Article]],'TCD journal 2018'!$B$5:$O$9000,13,FALSE),0)</f>
        <v>0</v>
      </c>
      <c r="N398" s="154">
        <f>IFERROR(VLOOKUP(Tableau11[[#This Row],[Article]],'TCD journal 2018'!$B$5:$O$9000,14,FALSE),0)</f>
        <v>64</v>
      </c>
      <c r="O398" s="73">
        <f>Tableau11[[#This Row],[Total général]]/8</f>
        <v>8</v>
      </c>
      <c r="P398" s="74">
        <f>ROUNDUP(Tableau11[[#This Row],[Conso mensuel]]/30,0)</f>
        <v>1</v>
      </c>
    </row>
    <row r="399" spans="1:16" ht="16.5" thickTop="1" thickBot="1" x14ac:dyDescent="0.3">
      <c r="A399" s="31">
        <v>151</v>
      </c>
      <c r="B399" s="34">
        <f t="shared" ref="B399:M399" si="196">B398/$N$398</f>
        <v>0</v>
      </c>
      <c r="C399" s="34">
        <f t="shared" si="196"/>
        <v>0</v>
      </c>
      <c r="D399" s="34">
        <f t="shared" si="196"/>
        <v>0.15625</v>
      </c>
      <c r="E399" s="34">
        <f t="shared" si="196"/>
        <v>0</v>
      </c>
      <c r="F399" s="34">
        <f t="shared" si="196"/>
        <v>0.109375</v>
      </c>
      <c r="G399" s="34">
        <f t="shared" si="196"/>
        <v>9.375E-2</v>
      </c>
      <c r="H399" s="34">
        <f t="shared" si="196"/>
        <v>9.375E-2</v>
      </c>
      <c r="I399" s="34">
        <f t="shared" si="196"/>
        <v>0.140625</v>
      </c>
      <c r="J399" s="33">
        <f t="shared" si="196"/>
        <v>0.140625</v>
      </c>
      <c r="K399" s="34">
        <f t="shared" si="196"/>
        <v>0.265625</v>
      </c>
      <c r="L399" s="33">
        <f t="shared" si="196"/>
        <v>0</v>
      </c>
      <c r="M399" s="36">
        <f t="shared" si="196"/>
        <v>0</v>
      </c>
      <c r="N399" s="46">
        <f>SUM(Tableau11[[#This Row],[Janvier]:[Décembre]])</f>
        <v>1</v>
      </c>
      <c r="O399" s="69">
        <f>ROUNDUP(Tableau11[[#This Row],[Total général]]/7,0)</f>
        <v>1</v>
      </c>
      <c r="P399" s="70">
        <f>Tableau11[[#This Row],[Total général]]/(30*7)</f>
        <v>4.7619047619047623E-3</v>
      </c>
    </row>
    <row r="400" spans="1:16" ht="17.25" thickTop="1" thickBot="1" x14ac:dyDescent="0.3">
      <c r="A400" s="45">
        <v>4864</v>
      </c>
      <c r="B400" s="58">
        <f>IFERROR(VLOOKUP(Tableau11[[#This Row],[Article]],'TCD journal 2018'!$B$5:$O$9000,2,FALSE),0)</f>
        <v>0</v>
      </c>
      <c r="C400" s="59">
        <f>IFERROR(VLOOKUP(Tableau11[[#This Row],[Article]],'TCD journal 2018'!$B$5:$O$900,3,FALSE),0)</f>
        <v>0</v>
      </c>
      <c r="D400" s="60">
        <f>IFERROR(VLOOKUP(Tableau11[[#This Row],[Article]],'TCD journal 2018'!$B$5:$O$9000,4,FALSE),0)</f>
        <v>2</v>
      </c>
      <c r="E400" s="60">
        <f>IFERROR(VLOOKUP(Tableau11[[#This Row],[Article]],'TCD journal 2018'!$B$5:$O$9000,5,FALSE),0)</f>
        <v>14</v>
      </c>
      <c r="F400" s="60">
        <f>IFERROR(VLOOKUP(Tableau11[[#This Row],[Article]],'TCD journal 2018'!$B$5:$O$9000,6,FALSE),0)</f>
        <v>7</v>
      </c>
      <c r="G400" s="60">
        <f>IFERROR(VLOOKUP(Tableau11[[#This Row],[Article]],'TCD journal 2018'!$B$5:$O$9000,7,FALSE),0)</f>
        <v>7</v>
      </c>
      <c r="H400" s="60">
        <f>IFERROR(VLOOKUP(Tableau11[[#This Row],[Article]],'TCD journal 2018'!$B$5:$O$9000,8,FALSE),0)</f>
        <v>5</v>
      </c>
      <c r="I400" s="60">
        <f>IFERROR(VLOOKUP(Tableau11[[#This Row],[Article]],'TCD journal 2018'!$B$5:$O$9000,9,FALSE),0)</f>
        <v>5</v>
      </c>
      <c r="J400" s="60">
        <f>IFERROR(VLOOKUP(Tableau11[[#This Row],[Article]],'TCD journal 2018'!$B$5:$O$9000,10,FALSE),0)</f>
        <v>6</v>
      </c>
      <c r="K400" s="61">
        <f>IFERROR(VLOOKUP(Tableau11[[#This Row],[Article]],'TCD journal 2018'!$B$5:$O$900,11,FALSE),0)</f>
        <v>12</v>
      </c>
      <c r="L400" s="60">
        <f>IFERROR(VLOOKUP(Tableau11[[#This Row],[Article]],'TCD journal 2018'!$B$5:$O$9000,12,FALSE),0)</f>
        <v>0</v>
      </c>
      <c r="M400" s="62">
        <f>IFERROR(VLOOKUP(Tableau11[[#This Row],[Article]],'TCD journal 2018'!$B$5:$O$9000,13,FALSE),0)</f>
        <v>0</v>
      </c>
      <c r="N400" s="154">
        <f>IFERROR(VLOOKUP(Tableau11[[#This Row],[Article]],'TCD journal 2018'!$B$5:$O$9000,14,FALSE),0)</f>
        <v>58</v>
      </c>
      <c r="O400" s="73">
        <f>Tableau11[[#This Row],[Total général]]/8</f>
        <v>7.25</v>
      </c>
      <c r="P400" s="74">
        <f>ROUNDUP(Tableau11[[#This Row],[Conso mensuel]]/30,0)</f>
        <v>1</v>
      </c>
    </row>
    <row r="401" spans="1:16" ht="16.5" thickTop="1" thickBot="1" x14ac:dyDescent="0.3">
      <c r="A401" s="31">
        <v>4864</v>
      </c>
      <c r="B401" s="34">
        <f t="shared" ref="B401:M401" si="197">B400/$N$400</f>
        <v>0</v>
      </c>
      <c r="C401" s="34">
        <f t="shared" si="197"/>
        <v>0</v>
      </c>
      <c r="D401" s="34">
        <f t="shared" si="197"/>
        <v>3.4482758620689655E-2</v>
      </c>
      <c r="E401" s="34">
        <f t="shared" si="197"/>
        <v>0.2413793103448276</v>
      </c>
      <c r="F401" s="34">
        <f t="shared" si="197"/>
        <v>0.1206896551724138</v>
      </c>
      <c r="G401" s="34">
        <f t="shared" si="197"/>
        <v>0.1206896551724138</v>
      </c>
      <c r="H401" s="34">
        <f t="shared" si="197"/>
        <v>8.6206896551724144E-2</v>
      </c>
      <c r="I401" s="34">
        <f t="shared" si="197"/>
        <v>8.6206896551724144E-2</v>
      </c>
      <c r="J401" s="33">
        <f t="shared" si="197"/>
        <v>0.10344827586206896</v>
      </c>
      <c r="K401" s="34">
        <f t="shared" si="197"/>
        <v>0.20689655172413793</v>
      </c>
      <c r="L401" s="33">
        <f t="shared" si="197"/>
        <v>0</v>
      </c>
      <c r="M401" s="36">
        <f t="shared" si="197"/>
        <v>0</v>
      </c>
      <c r="N401" s="46">
        <f>SUM(Tableau11[[#This Row],[Janvier]:[Décembre]])</f>
        <v>1</v>
      </c>
      <c r="O401" s="69">
        <f>ROUNDUP(Tableau11[[#This Row],[Total général]]/7,0)</f>
        <v>1</v>
      </c>
      <c r="P401" s="70">
        <f>Tableau11[[#This Row],[Total général]]/(30*7)</f>
        <v>4.7619047619047623E-3</v>
      </c>
    </row>
    <row r="402" spans="1:16" ht="17.25" thickTop="1" thickBot="1" x14ac:dyDescent="0.3">
      <c r="A402" s="45">
        <v>537</v>
      </c>
      <c r="B402" s="58">
        <f>IFERROR(VLOOKUP(Tableau11[[#This Row],[Article]],'TCD journal 2018'!$B$5:$O$9000,2,FALSE),0)</f>
        <v>0</v>
      </c>
      <c r="C402" s="59">
        <f>IFERROR(VLOOKUP(Tableau11[[#This Row],[Article]],'TCD journal 2018'!$B$5:$O$900,3,FALSE),0)</f>
        <v>0</v>
      </c>
      <c r="D402" s="60">
        <f>IFERROR(VLOOKUP(Tableau11[[#This Row],[Article]],'TCD journal 2018'!$B$5:$O$9000,4,FALSE),0)</f>
        <v>3</v>
      </c>
      <c r="E402" s="60">
        <f>IFERROR(VLOOKUP(Tableau11[[#This Row],[Article]],'TCD journal 2018'!$B$5:$O$9000,5,FALSE),0)</f>
        <v>8</v>
      </c>
      <c r="F402" s="60">
        <f>IFERROR(VLOOKUP(Tableau11[[#This Row],[Article]],'TCD journal 2018'!$B$5:$O$9000,6,FALSE),0)</f>
        <v>5</v>
      </c>
      <c r="G402" s="60">
        <f>IFERROR(VLOOKUP(Tableau11[[#This Row],[Article]],'TCD journal 2018'!$B$5:$O$9000,7,FALSE),0)</f>
        <v>6</v>
      </c>
      <c r="H402" s="60">
        <f>IFERROR(VLOOKUP(Tableau11[[#This Row],[Article]],'TCD journal 2018'!$B$5:$O$9000,8,FALSE),0)</f>
        <v>9</v>
      </c>
      <c r="I402" s="60">
        <f>IFERROR(VLOOKUP(Tableau11[[#This Row],[Article]],'TCD journal 2018'!$B$5:$O$9000,9,FALSE),0)</f>
        <v>6</v>
      </c>
      <c r="J402" s="60">
        <f>IFERROR(VLOOKUP(Tableau11[[#This Row],[Article]],'TCD journal 2018'!$B$5:$O$9000,10,FALSE),0)</f>
        <v>9</v>
      </c>
      <c r="K402" s="61">
        <f>IFERROR(VLOOKUP(Tableau11[[#This Row],[Article]],'TCD journal 2018'!$B$5:$O$900,11,FALSE),0)</f>
        <v>4</v>
      </c>
      <c r="L402" s="60">
        <f>IFERROR(VLOOKUP(Tableau11[[#This Row],[Article]],'TCD journal 2018'!$B$5:$O$9000,12,FALSE),0)</f>
        <v>0</v>
      </c>
      <c r="M402" s="62">
        <f>IFERROR(VLOOKUP(Tableau11[[#This Row],[Article]],'TCD journal 2018'!$B$5:$O$9000,13,FALSE),0)</f>
        <v>0</v>
      </c>
      <c r="N402" s="154">
        <f>IFERROR(VLOOKUP(Tableau11[[#This Row],[Article]],'TCD journal 2018'!$B$5:$O$9000,14,FALSE),0)</f>
        <v>50</v>
      </c>
      <c r="O402" s="73">
        <f>Tableau11[[#This Row],[Total général]]/8</f>
        <v>6.25</v>
      </c>
      <c r="P402" s="74">
        <f>ROUNDUP(Tableau11[[#This Row],[Conso mensuel]]/30,0)</f>
        <v>1</v>
      </c>
    </row>
    <row r="403" spans="1:16" ht="16.5" thickTop="1" thickBot="1" x14ac:dyDescent="0.3">
      <c r="A403" s="31">
        <v>537</v>
      </c>
      <c r="B403" s="34">
        <f t="shared" ref="B403:M403" si="198">B402/$N$402</f>
        <v>0</v>
      </c>
      <c r="C403" s="34">
        <f t="shared" si="198"/>
        <v>0</v>
      </c>
      <c r="D403" s="34">
        <f t="shared" si="198"/>
        <v>0.06</v>
      </c>
      <c r="E403" s="34">
        <f t="shared" si="198"/>
        <v>0.16</v>
      </c>
      <c r="F403" s="34">
        <f t="shared" si="198"/>
        <v>0.1</v>
      </c>
      <c r="G403" s="34">
        <f t="shared" si="198"/>
        <v>0.12</v>
      </c>
      <c r="H403" s="34">
        <f t="shared" si="198"/>
        <v>0.18</v>
      </c>
      <c r="I403" s="34">
        <f t="shared" si="198"/>
        <v>0.12</v>
      </c>
      <c r="J403" s="33">
        <f t="shared" si="198"/>
        <v>0.18</v>
      </c>
      <c r="K403" s="34">
        <f t="shared" si="198"/>
        <v>0.08</v>
      </c>
      <c r="L403" s="33">
        <f t="shared" si="198"/>
        <v>0</v>
      </c>
      <c r="M403" s="36">
        <f t="shared" si="198"/>
        <v>0</v>
      </c>
      <c r="N403" s="46">
        <f>SUM(Tableau11[[#This Row],[Janvier]:[Décembre]])</f>
        <v>0.99999999999999989</v>
      </c>
      <c r="O403" s="69">
        <f>ROUNDUP(Tableau11[[#This Row],[Total général]]/7,0)</f>
        <v>1</v>
      </c>
      <c r="P403" s="70">
        <f>Tableau11[[#This Row],[Total général]]/(30*7)</f>
        <v>4.7619047619047615E-3</v>
      </c>
    </row>
    <row r="404" spans="1:16" ht="17.25" thickTop="1" thickBot="1" x14ac:dyDescent="0.3">
      <c r="A404" s="45">
        <v>7931</v>
      </c>
      <c r="B404" s="58">
        <f>IFERROR(VLOOKUP(Tableau11[[#This Row],[Article]],'TCD journal 2018'!$B$5:$O$9000,2,FALSE),0)</f>
        <v>0</v>
      </c>
      <c r="C404" s="59">
        <f>IFERROR(VLOOKUP(Tableau11[[#This Row],[Article]],'TCD journal 2018'!$B$5:$O$900,3,FALSE),0)</f>
        <v>0</v>
      </c>
      <c r="D404" s="60">
        <f>IFERROR(VLOOKUP(Tableau11[[#This Row],[Article]],'TCD journal 2018'!$B$5:$O$9000,4,FALSE),0)</f>
        <v>0</v>
      </c>
      <c r="E404" s="60">
        <f>IFERROR(VLOOKUP(Tableau11[[#This Row],[Article]],'TCD journal 2018'!$B$5:$O$9000,5,FALSE),0)</f>
        <v>5</v>
      </c>
      <c r="F404" s="60">
        <f>IFERROR(VLOOKUP(Tableau11[[#This Row],[Article]],'TCD journal 2018'!$B$5:$O$9000,6,FALSE),0)</f>
        <v>10</v>
      </c>
      <c r="G404" s="60">
        <f>IFERROR(VLOOKUP(Tableau11[[#This Row],[Article]],'TCD journal 2018'!$B$5:$O$9000,7,FALSE),0)</f>
        <v>10</v>
      </c>
      <c r="H404" s="60">
        <f>IFERROR(VLOOKUP(Tableau11[[#This Row],[Article]],'TCD journal 2018'!$B$5:$O$9000,8,FALSE),0)</f>
        <v>10</v>
      </c>
      <c r="I404" s="60">
        <f>IFERROR(VLOOKUP(Tableau11[[#This Row],[Article]],'TCD journal 2018'!$B$5:$O$9000,9,FALSE),0)</f>
        <v>10</v>
      </c>
      <c r="J404" s="60">
        <f>IFERROR(VLOOKUP(Tableau11[[#This Row],[Article]],'TCD journal 2018'!$B$5:$O$9000,10,FALSE),0)</f>
        <v>0</v>
      </c>
      <c r="K404" s="61">
        <f>IFERROR(VLOOKUP(Tableau11[[#This Row],[Article]],'TCD journal 2018'!$B$5:$O$900,11,FALSE),0)</f>
        <v>0</v>
      </c>
      <c r="L404" s="60">
        <f>IFERROR(VLOOKUP(Tableau11[[#This Row],[Article]],'TCD journal 2018'!$B$5:$O$9000,12,FALSE),0)</f>
        <v>0</v>
      </c>
      <c r="M404" s="62">
        <f>IFERROR(VLOOKUP(Tableau11[[#This Row],[Article]],'TCD journal 2018'!$B$5:$O$9000,13,FALSE),0)</f>
        <v>0</v>
      </c>
      <c r="N404" s="154">
        <f>IFERROR(VLOOKUP(Tableau11[[#This Row],[Article]],'TCD journal 2018'!$B$5:$O$9000,14,FALSE),0)</f>
        <v>45</v>
      </c>
      <c r="O404" s="73">
        <f>Tableau11[[#This Row],[Total général]]/8</f>
        <v>5.625</v>
      </c>
      <c r="P404" s="74">
        <f>ROUNDUP(Tableau11[[#This Row],[Conso mensuel]]/30,0)</f>
        <v>1</v>
      </c>
    </row>
    <row r="405" spans="1:16" ht="16.5" thickTop="1" thickBot="1" x14ac:dyDescent="0.3">
      <c r="A405" s="31">
        <v>7931</v>
      </c>
      <c r="B405" s="34">
        <f t="shared" ref="B405:M405" si="199">B404/$N$404</f>
        <v>0</v>
      </c>
      <c r="C405" s="34">
        <f t="shared" si="199"/>
        <v>0</v>
      </c>
      <c r="D405" s="34">
        <f t="shared" si="199"/>
        <v>0</v>
      </c>
      <c r="E405" s="34">
        <f t="shared" si="199"/>
        <v>0.1111111111111111</v>
      </c>
      <c r="F405" s="34">
        <f t="shared" si="199"/>
        <v>0.22222222222222221</v>
      </c>
      <c r="G405" s="34">
        <f t="shared" si="199"/>
        <v>0.22222222222222221</v>
      </c>
      <c r="H405" s="34">
        <f t="shared" si="199"/>
        <v>0.22222222222222221</v>
      </c>
      <c r="I405" s="34">
        <f t="shared" si="199"/>
        <v>0.22222222222222221</v>
      </c>
      <c r="J405" s="33">
        <f t="shared" si="199"/>
        <v>0</v>
      </c>
      <c r="K405" s="34">
        <f t="shared" si="199"/>
        <v>0</v>
      </c>
      <c r="L405" s="33">
        <f t="shared" si="199"/>
        <v>0</v>
      </c>
      <c r="M405" s="36">
        <f t="shared" si="199"/>
        <v>0</v>
      </c>
      <c r="N405" s="46">
        <f>SUM(Tableau11[[#This Row],[Janvier]:[Décembre]])</f>
        <v>1</v>
      </c>
      <c r="O405" s="69">
        <f>ROUNDUP(Tableau11[[#This Row],[Total général]]/7,0)</f>
        <v>1</v>
      </c>
      <c r="P405" s="70">
        <f>Tableau11[[#This Row],[Total général]]/(30*7)</f>
        <v>4.7619047619047623E-3</v>
      </c>
    </row>
    <row r="406" spans="1:16" ht="17.25" thickTop="1" thickBot="1" x14ac:dyDescent="0.3">
      <c r="A406" s="45">
        <v>4277</v>
      </c>
      <c r="B406" s="58">
        <f>IFERROR(VLOOKUP(Tableau11[[#This Row],[Article]],'TCD journal 2018'!$B$5:$O$9000,2,FALSE),0)</f>
        <v>0</v>
      </c>
      <c r="C406" s="59">
        <f>IFERROR(VLOOKUP(Tableau11[[#This Row],[Article]],'TCD journal 2018'!$B$5:$O$900,3,FALSE),0)</f>
        <v>0</v>
      </c>
      <c r="D406" s="60">
        <f>IFERROR(VLOOKUP(Tableau11[[#This Row],[Article]],'TCD journal 2018'!$B$5:$O$9000,4,FALSE),0)</f>
        <v>4</v>
      </c>
      <c r="E406" s="60">
        <f>IFERROR(VLOOKUP(Tableau11[[#This Row],[Article]],'TCD journal 2018'!$B$5:$O$9000,5,FALSE),0)</f>
        <v>9</v>
      </c>
      <c r="F406" s="60">
        <f>IFERROR(VLOOKUP(Tableau11[[#This Row],[Article]],'TCD journal 2018'!$B$5:$O$9000,6,FALSE),0)</f>
        <v>6</v>
      </c>
      <c r="G406" s="60">
        <f>IFERROR(VLOOKUP(Tableau11[[#This Row],[Article]],'TCD journal 2018'!$B$5:$O$9000,7,FALSE),0)</f>
        <v>12</v>
      </c>
      <c r="H406" s="60">
        <f>IFERROR(VLOOKUP(Tableau11[[#This Row],[Article]],'TCD journal 2018'!$B$5:$O$9000,8,FALSE),0)</f>
        <v>8</v>
      </c>
      <c r="I406" s="60">
        <f>IFERROR(VLOOKUP(Tableau11[[#This Row],[Article]],'TCD journal 2018'!$B$5:$O$9000,9,FALSE),0)</f>
        <v>0</v>
      </c>
      <c r="J406" s="60">
        <f>IFERROR(VLOOKUP(Tableau11[[#This Row],[Article]],'TCD journal 2018'!$B$5:$O$9000,10,FALSE),0)</f>
        <v>5</v>
      </c>
      <c r="K406" s="61">
        <f>IFERROR(VLOOKUP(Tableau11[[#This Row],[Article]],'TCD journal 2018'!$B$5:$O$900,11,FALSE),0)</f>
        <v>10</v>
      </c>
      <c r="L406" s="60">
        <f>IFERROR(VLOOKUP(Tableau11[[#This Row],[Article]],'TCD journal 2018'!$B$5:$O$9000,12,FALSE),0)</f>
        <v>0</v>
      </c>
      <c r="M406" s="62">
        <f>IFERROR(VLOOKUP(Tableau11[[#This Row],[Article]],'TCD journal 2018'!$B$5:$O$9000,13,FALSE),0)</f>
        <v>0</v>
      </c>
      <c r="N406" s="154">
        <f>IFERROR(VLOOKUP(Tableau11[[#This Row],[Article]],'TCD journal 2018'!$B$5:$O$9000,14,FALSE),0)</f>
        <v>54</v>
      </c>
      <c r="O406" s="73">
        <f>Tableau11[[#This Row],[Total général]]/8</f>
        <v>6.75</v>
      </c>
      <c r="P406" s="74">
        <f>ROUNDUP(Tableau11[[#This Row],[Conso mensuel]]/30,0)</f>
        <v>1</v>
      </c>
    </row>
    <row r="407" spans="1:16" ht="16.5" thickTop="1" thickBot="1" x14ac:dyDescent="0.3">
      <c r="A407" s="30">
        <v>4277</v>
      </c>
      <c r="B407" s="33">
        <f t="shared" ref="B407:M407" si="200">B406/$N$406</f>
        <v>0</v>
      </c>
      <c r="C407" s="33">
        <f t="shared" si="200"/>
        <v>0</v>
      </c>
      <c r="D407" s="33">
        <f t="shared" si="200"/>
        <v>7.407407407407407E-2</v>
      </c>
      <c r="E407" s="33">
        <f t="shared" si="200"/>
        <v>0.16666666666666666</v>
      </c>
      <c r="F407" s="33">
        <f t="shared" si="200"/>
        <v>0.1111111111111111</v>
      </c>
      <c r="G407" s="33">
        <f t="shared" si="200"/>
        <v>0.22222222222222221</v>
      </c>
      <c r="H407" s="33">
        <f t="shared" si="200"/>
        <v>0.14814814814814814</v>
      </c>
      <c r="I407" s="33">
        <f t="shared" si="200"/>
        <v>0</v>
      </c>
      <c r="J407" s="33">
        <f t="shared" si="200"/>
        <v>9.2592592592592587E-2</v>
      </c>
      <c r="K407" s="33">
        <f t="shared" si="200"/>
        <v>0.18518518518518517</v>
      </c>
      <c r="L407" s="33">
        <f t="shared" si="200"/>
        <v>0</v>
      </c>
      <c r="M407" s="35">
        <f t="shared" si="200"/>
        <v>0</v>
      </c>
      <c r="N407" s="46">
        <f>SUM(Tableau11[[#This Row],[Janvier]:[Décembre]])</f>
        <v>1</v>
      </c>
      <c r="O407" s="69">
        <f>ROUNDUP(Tableau11[[#This Row],[Total général]]/7,0)</f>
        <v>1</v>
      </c>
      <c r="P407" s="70">
        <f>Tableau11[[#This Row],[Total général]]/(30*7)</f>
        <v>4.7619047619047623E-3</v>
      </c>
    </row>
    <row r="408" spans="1:16" ht="17.25" thickTop="1" thickBot="1" x14ac:dyDescent="0.3">
      <c r="A408" s="47">
        <v>7088</v>
      </c>
      <c r="B408" s="58">
        <f>IFERROR(VLOOKUP(Tableau11[[#This Row],[Article]],'TCD journal 2018'!$B$5:$O$9000,2,FALSE),0)</f>
        <v>0</v>
      </c>
      <c r="C408" s="59">
        <f>IFERROR(VLOOKUP(Tableau11[[#This Row],[Article]],'TCD journal 2018'!$B$5:$O$900,3,FALSE),0)</f>
        <v>0</v>
      </c>
      <c r="D408" s="60">
        <f>IFERROR(VLOOKUP(Tableau11[[#This Row],[Article]],'TCD journal 2018'!$B$5:$O$9000,4,FALSE),0)</f>
        <v>0</v>
      </c>
      <c r="E408" s="60">
        <f>IFERROR(VLOOKUP(Tableau11[[#This Row],[Article]],'TCD journal 2018'!$B$5:$O$9000,5,FALSE),0)</f>
        <v>11</v>
      </c>
      <c r="F408" s="60">
        <f>IFERROR(VLOOKUP(Tableau11[[#This Row],[Article]],'TCD journal 2018'!$B$5:$O$9000,6,FALSE),0)</f>
        <v>10</v>
      </c>
      <c r="G408" s="60">
        <f>IFERROR(VLOOKUP(Tableau11[[#This Row],[Article]],'TCD journal 2018'!$B$5:$O$9000,7,FALSE),0)</f>
        <v>0</v>
      </c>
      <c r="H408" s="60">
        <f>IFERROR(VLOOKUP(Tableau11[[#This Row],[Article]],'TCD journal 2018'!$B$5:$O$9000,8,FALSE),0)</f>
        <v>20</v>
      </c>
      <c r="I408" s="60">
        <f>IFERROR(VLOOKUP(Tableau11[[#This Row],[Article]],'TCD journal 2018'!$B$5:$O$9000,9,FALSE),0)</f>
        <v>0</v>
      </c>
      <c r="J408" s="60">
        <f>IFERROR(VLOOKUP(Tableau11[[#This Row],[Article]],'TCD journal 2018'!$B$5:$O$9000,10,FALSE),0)</f>
        <v>1</v>
      </c>
      <c r="K408" s="61">
        <f>IFERROR(VLOOKUP(Tableau11[[#This Row],[Article]],'TCD journal 2018'!$B$5:$O$900,11,FALSE),0)</f>
        <v>10</v>
      </c>
      <c r="L408" s="60">
        <f>IFERROR(VLOOKUP(Tableau11[[#This Row],[Article]],'TCD journal 2018'!$B$5:$O$9000,12,FALSE),0)</f>
        <v>0</v>
      </c>
      <c r="M408" s="62">
        <f>IFERROR(VLOOKUP(Tableau11[[#This Row],[Article]],'TCD journal 2018'!$B$5:$O$9000,13,FALSE),0)</f>
        <v>0</v>
      </c>
      <c r="N408" s="154">
        <f>IFERROR(VLOOKUP(Tableau11[[#This Row],[Article]],'TCD journal 2018'!$B$5:$O$9000,14,FALSE),0)</f>
        <v>52</v>
      </c>
      <c r="O408" s="73">
        <f>Tableau11[[#This Row],[Total général]]/8</f>
        <v>6.5</v>
      </c>
      <c r="P408" s="74">
        <f>ROUNDUP(Tableau11[[#This Row],[Conso mensuel]]/30,0)</f>
        <v>1</v>
      </c>
    </row>
    <row r="409" spans="1:16" ht="16.5" thickTop="1" thickBot="1" x14ac:dyDescent="0.3">
      <c r="A409" s="32">
        <v>7088</v>
      </c>
      <c r="B409" s="34">
        <f t="shared" ref="B409:M409" si="201">B408/$N$408</f>
        <v>0</v>
      </c>
      <c r="C409" s="34">
        <f t="shared" si="201"/>
        <v>0</v>
      </c>
      <c r="D409" s="34">
        <f t="shared" si="201"/>
        <v>0</v>
      </c>
      <c r="E409" s="34">
        <f t="shared" si="201"/>
        <v>0.21153846153846154</v>
      </c>
      <c r="F409" s="34">
        <f t="shared" si="201"/>
        <v>0.19230769230769232</v>
      </c>
      <c r="G409" s="34">
        <f t="shared" si="201"/>
        <v>0</v>
      </c>
      <c r="H409" s="34">
        <f t="shared" si="201"/>
        <v>0.38461538461538464</v>
      </c>
      <c r="I409" s="34">
        <f t="shared" si="201"/>
        <v>0</v>
      </c>
      <c r="J409" s="33">
        <f t="shared" si="201"/>
        <v>1.9230769230769232E-2</v>
      </c>
      <c r="K409" s="34">
        <f t="shared" si="201"/>
        <v>0.19230769230769232</v>
      </c>
      <c r="L409" s="33">
        <f t="shared" si="201"/>
        <v>0</v>
      </c>
      <c r="M409" s="36">
        <f t="shared" si="201"/>
        <v>0</v>
      </c>
      <c r="N409" s="46">
        <f>SUM(Tableau11[[#This Row],[Janvier]:[Décembre]])</f>
        <v>1.0000000000000002</v>
      </c>
      <c r="O409" s="69">
        <f>ROUNDUP(Tableau11[[#This Row],[Total général]]/7,0)</f>
        <v>1</v>
      </c>
      <c r="P409" s="70">
        <f>Tableau11[[#This Row],[Total général]]/(30*7)</f>
        <v>4.7619047619047632E-3</v>
      </c>
    </row>
    <row r="410" spans="1:16" ht="17.25" thickTop="1" thickBot="1" x14ac:dyDescent="0.3">
      <c r="A410" s="45">
        <v>912</v>
      </c>
      <c r="B410" s="58">
        <f>IFERROR(VLOOKUP(Tableau11[[#This Row],[Article]],'TCD journal 2018'!$B$5:$O$9000,2,FALSE),0)</f>
        <v>0</v>
      </c>
      <c r="C410" s="59">
        <f>IFERROR(VLOOKUP(Tableau11[[#This Row],[Article]],'TCD journal 2018'!$B$5:$O$900,3,FALSE),0)</f>
        <v>0</v>
      </c>
      <c r="D410" s="60">
        <f>IFERROR(VLOOKUP(Tableau11[[#This Row],[Article]],'TCD journal 2018'!$B$5:$O$9000,4,FALSE),0)</f>
        <v>0</v>
      </c>
      <c r="E410" s="60">
        <f>IFERROR(VLOOKUP(Tableau11[[#This Row],[Article]],'TCD journal 2018'!$B$5:$O$9000,5,FALSE),0)</f>
        <v>4</v>
      </c>
      <c r="F410" s="60">
        <f>IFERROR(VLOOKUP(Tableau11[[#This Row],[Article]],'TCD journal 2018'!$B$5:$O$9000,6,FALSE),0)</f>
        <v>10</v>
      </c>
      <c r="G410" s="60">
        <f>IFERROR(VLOOKUP(Tableau11[[#This Row],[Article]],'TCD journal 2018'!$B$5:$O$9000,7,FALSE),0)</f>
        <v>6</v>
      </c>
      <c r="H410" s="60">
        <f>IFERROR(VLOOKUP(Tableau11[[#This Row],[Article]],'TCD journal 2018'!$B$5:$O$9000,8,FALSE),0)</f>
        <v>10</v>
      </c>
      <c r="I410" s="60">
        <f>IFERROR(VLOOKUP(Tableau11[[#This Row],[Article]],'TCD journal 2018'!$B$5:$O$9000,9,FALSE),0)</f>
        <v>9</v>
      </c>
      <c r="J410" s="60">
        <f>IFERROR(VLOOKUP(Tableau11[[#This Row],[Article]],'TCD journal 2018'!$B$5:$O$9000,10,FALSE),0)</f>
        <v>3</v>
      </c>
      <c r="K410" s="61">
        <f>IFERROR(VLOOKUP(Tableau11[[#This Row],[Article]],'TCD journal 2018'!$B$5:$O$900,11,FALSE),0)</f>
        <v>10</v>
      </c>
      <c r="L410" s="60">
        <f>IFERROR(VLOOKUP(Tableau11[[#This Row],[Article]],'TCD journal 2018'!$B$5:$O$9000,12,FALSE),0)</f>
        <v>0</v>
      </c>
      <c r="M410" s="62">
        <f>IFERROR(VLOOKUP(Tableau11[[#This Row],[Article]],'TCD journal 2018'!$B$5:$O$9000,13,FALSE),0)</f>
        <v>0</v>
      </c>
      <c r="N410" s="154">
        <f>IFERROR(VLOOKUP(Tableau11[[#This Row],[Article]],'TCD journal 2018'!$B$5:$O$9000,14,FALSE),0)</f>
        <v>52</v>
      </c>
      <c r="O410" s="73">
        <f>Tableau11[[#This Row],[Total général]]/8</f>
        <v>6.5</v>
      </c>
      <c r="P410" s="74">
        <f>ROUNDUP(Tableau11[[#This Row],[Conso mensuel]]/30,0)</f>
        <v>1</v>
      </c>
    </row>
    <row r="411" spans="1:16" ht="16.5" thickTop="1" thickBot="1" x14ac:dyDescent="0.3">
      <c r="A411" s="31">
        <v>912</v>
      </c>
      <c r="B411" s="34">
        <f t="shared" ref="B411:M411" si="202">B410/$N$410</f>
        <v>0</v>
      </c>
      <c r="C411" s="34">
        <f t="shared" si="202"/>
        <v>0</v>
      </c>
      <c r="D411" s="34">
        <f t="shared" si="202"/>
        <v>0</v>
      </c>
      <c r="E411" s="34">
        <f t="shared" si="202"/>
        <v>7.6923076923076927E-2</v>
      </c>
      <c r="F411" s="34">
        <f t="shared" si="202"/>
        <v>0.19230769230769232</v>
      </c>
      <c r="G411" s="34">
        <f t="shared" si="202"/>
        <v>0.11538461538461539</v>
      </c>
      <c r="H411" s="34">
        <f t="shared" si="202"/>
        <v>0.19230769230769232</v>
      </c>
      <c r="I411" s="34">
        <f t="shared" si="202"/>
        <v>0.17307692307692307</v>
      </c>
      <c r="J411" s="33">
        <f t="shared" si="202"/>
        <v>5.7692307692307696E-2</v>
      </c>
      <c r="K411" s="34">
        <f t="shared" si="202"/>
        <v>0.19230769230769232</v>
      </c>
      <c r="L411" s="33">
        <f t="shared" si="202"/>
        <v>0</v>
      </c>
      <c r="M411" s="36">
        <f t="shared" si="202"/>
        <v>0</v>
      </c>
      <c r="N411" s="46">
        <f>SUM(Tableau11[[#This Row],[Janvier]:[Décembre]])</f>
        <v>1</v>
      </c>
      <c r="O411" s="69">
        <f>ROUNDUP(Tableau11[[#This Row],[Total général]]/7,0)</f>
        <v>1</v>
      </c>
      <c r="P411" s="70">
        <f>Tableau11[[#This Row],[Total général]]/(30*7)</f>
        <v>4.7619047619047623E-3</v>
      </c>
    </row>
    <row r="412" spans="1:16" ht="17.25" thickTop="1" thickBot="1" x14ac:dyDescent="0.3">
      <c r="A412" s="45">
        <v>8385</v>
      </c>
      <c r="B412" s="58">
        <f>IFERROR(VLOOKUP(Tableau11[[#This Row],[Article]],'TCD journal 2018'!$B$5:$O$9000,2,FALSE),0)</f>
        <v>0</v>
      </c>
      <c r="C412" s="59">
        <f>IFERROR(VLOOKUP(Tableau11[[#This Row],[Article]],'TCD journal 2018'!$B$5:$O$900,3,FALSE),0)</f>
        <v>0</v>
      </c>
      <c r="D412" s="60">
        <f>IFERROR(VLOOKUP(Tableau11[[#This Row],[Article]],'TCD journal 2018'!$B$5:$O$9000,4,FALSE),0)</f>
        <v>6</v>
      </c>
      <c r="E412" s="60">
        <f>IFERROR(VLOOKUP(Tableau11[[#This Row],[Article]],'TCD journal 2018'!$B$5:$O$9000,5,FALSE),0)</f>
        <v>9</v>
      </c>
      <c r="F412" s="60">
        <f>IFERROR(VLOOKUP(Tableau11[[#This Row],[Article]],'TCD journal 2018'!$B$5:$O$9000,6,FALSE),0)</f>
        <v>8</v>
      </c>
      <c r="G412" s="60">
        <f>IFERROR(VLOOKUP(Tableau11[[#This Row],[Article]],'TCD journal 2018'!$B$5:$O$9000,7,FALSE),0)</f>
        <v>11</v>
      </c>
      <c r="H412" s="60">
        <f>IFERROR(VLOOKUP(Tableau11[[#This Row],[Article]],'TCD journal 2018'!$B$5:$O$9000,8,FALSE),0)</f>
        <v>0</v>
      </c>
      <c r="I412" s="60">
        <f>IFERROR(VLOOKUP(Tableau11[[#This Row],[Article]],'TCD journal 2018'!$B$5:$O$9000,9,FALSE),0)</f>
        <v>2</v>
      </c>
      <c r="J412" s="60">
        <f>IFERROR(VLOOKUP(Tableau11[[#This Row],[Article]],'TCD journal 2018'!$B$5:$O$9000,10,FALSE),0)</f>
        <v>5</v>
      </c>
      <c r="K412" s="61">
        <f>IFERROR(VLOOKUP(Tableau11[[#This Row],[Article]],'TCD journal 2018'!$B$5:$O$900,11,FALSE),0)</f>
        <v>4</v>
      </c>
      <c r="L412" s="60">
        <f>IFERROR(VLOOKUP(Tableau11[[#This Row],[Article]],'TCD journal 2018'!$B$5:$O$9000,12,FALSE),0)</f>
        <v>0</v>
      </c>
      <c r="M412" s="62">
        <f>IFERROR(VLOOKUP(Tableau11[[#This Row],[Article]],'TCD journal 2018'!$B$5:$O$9000,13,FALSE),0)</f>
        <v>0</v>
      </c>
      <c r="N412" s="154">
        <f>IFERROR(VLOOKUP(Tableau11[[#This Row],[Article]],'TCD journal 2018'!$B$5:$O$9000,14,FALSE),0)</f>
        <v>45</v>
      </c>
      <c r="O412" s="73">
        <f>Tableau11[[#This Row],[Total général]]/8</f>
        <v>5.625</v>
      </c>
      <c r="P412" s="74">
        <f>ROUNDUP(Tableau11[[#This Row],[Conso mensuel]]/30,0)</f>
        <v>1</v>
      </c>
    </row>
    <row r="413" spans="1:16" ht="16.5" thickTop="1" thickBot="1" x14ac:dyDescent="0.3">
      <c r="A413" s="31">
        <v>8385</v>
      </c>
      <c r="B413" s="34">
        <f t="shared" ref="B413:M413" si="203">B412/$N$412</f>
        <v>0</v>
      </c>
      <c r="C413" s="34">
        <f t="shared" si="203"/>
        <v>0</v>
      </c>
      <c r="D413" s="34">
        <f t="shared" si="203"/>
        <v>0.13333333333333333</v>
      </c>
      <c r="E413" s="34">
        <f t="shared" si="203"/>
        <v>0.2</v>
      </c>
      <c r="F413" s="34">
        <f t="shared" si="203"/>
        <v>0.17777777777777778</v>
      </c>
      <c r="G413" s="34">
        <f t="shared" si="203"/>
        <v>0.24444444444444444</v>
      </c>
      <c r="H413" s="34">
        <f t="shared" si="203"/>
        <v>0</v>
      </c>
      <c r="I413" s="34">
        <f t="shared" si="203"/>
        <v>4.4444444444444446E-2</v>
      </c>
      <c r="J413" s="33">
        <f t="shared" si="203"/>
        <v>0.1111111111111111</v>
      </c>
      <c r="K413" s="34">
        <f t="shared" si="203"/>
        <v>8.8888888888888892E-2</v>
      </c>
      <c r="L413" s="33">
        <f t="shared" si="203"/>
        <v>0</v>
      </c>
      <c r="M413" s="36">
        <f t="shared" si="203"/>
        <v>0</v>
      </c>
      <c r="N413" s="46">
        <f>SUM(Tableau11[[#This Row],[Janvier]:[Décembre]])</f>
        <v>1</v>
      </c>
      <c r="O413" s="69">
        <f>ROUNDUP(Tableau11[[#This Row],[Total général]]/7,0)</f>
        <v>1</v>
      </c>
      <c r="P413" s="70">
        <f>Tableau11[[#This Row],[Total général]]/(30*7)</f>
        <v>4.7619047619047623E-3</v>
      </c>
    </row>
    <row r="414" spans="1:16" ht="17.25" thickTop="1" thickBot="1" x14ac:dyDescent="0.3">
      <c r="A414" s="45">
        <v>765</v>
      </c>
      <c r="B414" s="58">
        <f>IFERROR(VLOOKUP(Tableau11[[#This Row],[Article]],'TCD journal 2018'!$B$5:$O$9000,2,FALSE),0)</f>
        <v>0</v>
      </c>
      <c r="C414" s="59">
        <f>IFERROR(VLOOKUP(Tableau11[[#This Row],[Article]],'TCD journal 2018'!$B$5:$O$900,3,FALSE),0)</f>
        <v>0</v>
      </c>
      <c r="D414" s="60">
        <f>IFERROR(VLOOKUP(Tableau11[[#This Row],[Article]],'TCD journal 2018'!$B$5:$O$9000,4,FALSE),0)</f>
        <v>4</v>
      </c>
      <c r="E414" s="60">
        <f>IFERROR(VLOOKUP(Tableau11[[#This Row],[Article]],'TCD journal 2018'!$B$5:$O$9000,5,FALSE),0)</f>
        <v>8</v>
      </c>
      <c r="F414" s="60">
        <f>IFERROR(VLOOKUP(Tableau11[[#This Row],[Article]],'TCD journal 2018'!$B$5:$O$9000,6,FALSE),0)</f>
        <v>6</v>
      </c>
      <c r="G414" s="60">
        <f>IFERROR(VLOOKUP(Tableau11[[#This Row],[Article]],'TCD journal 2018'!$B$5:$O$9000,7,FALSE),0)</f>
        <v>5</v>
      </c>
      <c r="H414" s="60">
        <f>IFERROR(VLOOKUP(Tableau11[[#This Row],[Article]],'TCD journal 2018'!$B$5:$O$9000,8,FALSE),0)</f>
        <v>5</v>
      </c>
      <c r="I414" s="60">
        <f>IFERROR(VLOOKUP(Tableau11[[#This Row],[Article]],'TCD journal 2018'!$B$5:$O$9000,9,FALSE),0)</f>
        <v>5</v>
      </c>
      <c r="J414" s="60">
        <f>IFERROR(VLOOKUP(Tableau11[[#This Row],[Article]],'TCD journal 2018'!$B$5:$O$9000,10,FALSE),0)</f>
        <v>7</v>
      </c>
      <c r="K414" s="61">
        <f>IFERROR(VLOOKUP(Tableau11[[#This Row],[Article]],'TCD journal 2018'!$B$5:$O$900,11,FALSE),0)</f>
        <v>7</v>
      </c>
      <c r="L414" s="60">
        <f>IFERROR(VLOOKUP(Tableau11[[#This Row],[Article]],'TCD journal 2018'!$B$5:$O$9000,12,FALSE),0)</f>
        <v>0</v>
      </c>
      <c r="M414" s="62">
        <f>IFERROR(VLOOKUP(Tableau11[[#This Row],[Article]],'TCD journal 2018'!$B$5:$O$9000,13,FALSE),0)</f>
        <v>0</v>
      </c>
      <c r="N414" s="154">
        <f>IFERROR(VLOOKUP(Tableau11[[#This Row],[Article]],'TCD journal 2018'!$B$5:$O$9000,14,FALSE),0)</f>
        <v>47</v>
      </c>
      <c r="O414" s="73">
        <f>Tableau11[[#This Row],[Total général]]/8</f>
        <v>5.875</v>
      </c>
      <c r="P414" s="74">
        <f>ROUNDUP(Tableau11[[#This Row],[Conso mensuel]]/30,0)</f>
        <v>1</v>
      </c>
    </row>
    <row r="415" spans="1:16" ht="16.5" thickTop="1" thickBot="1" x14ac:dyDescent="0.3">
      <c r="A415" s="31">
        <v>765</v>
      </c>
      <c r="B415" s="34">
        <f t="shared" ref="B415:M415" si="204">B414/$N$414</f>
        <v>0</v>
      </c>
      <c r="C415" s="34">
        <f t="shared" si="204"/>
        <v>0</v>
      </c>
      <c r="D415" s="34">
        <f t="shared" si="204"/>
        <v>8.5106382978723402E-2</v>
      </c>
      <c r="E415" s="34">
        <f t="shared" si="204"/>
        <v>0.1702127659574468</v>
      </c>
      <c r="F415" s="34">
        <f t="shared" si="204"/>
        <v>0.1276595744680851</v>
      </c>
      <c r="G415" s="34">
        <f t="shared" si="204"/>
        <v>0.10638297872340426</v>
      </c>
      <c r="H415" s="34">
        <f t="shared" si="204"/>
        <v>0.10638297872340426</v>
      </c>
      <c r="I415" s="34">
        <f t="shared" si="204"/>
        <v>0.10638297872340426</v>
      </c>
      <c r="J415" s="33">
        <f t="shared" si="204"/>
        <v>0.14893617021276595</v>
      </c>
      <c r="K415" s="34">
        <f t="shared" si="204"/>
        <v>0.14893617021276595</v>
      </c>
      <c r="L415" s="33">
        <f t="shared" si="204"/>
        <v>0</v>
      </c>
      <c r="M415" s="36">
        <f t="shared" si="204"/>
        <v>0</v>
      </c>
      <c r="N415" s="46">
        <f>SUM(Tableau11[[#This Row],[Janvier]:[Décembre]])</f>
        <v>1</v>
      </c>
      <c r="O415" s="69">
        <f>ROUNDUP(Tableau11[[#This Row],[Total général]]/7,0)</f>
        <v>1</v>
      </c>
      <c r="P415" s="70">
        <f>Tableau11[[#This Row],[Total général]]/(30*7)</f>
        <v>4.7619047619047623E-3</v>
      </c>
    </row>
    <row r="416" spans="1:16" ht="17.25" thickTop="1" thickBot="1" x14ac:dyDescent="0.3">
      <c r="A416" s="45">
        <v>2221</v>
      </c>
      <c r="B416" s="58">
        <f>IFERROR(VLOOKUP(Tableau11[[#This Row],[Article]],'TCD journal 2018'!$B$5:$O$9000,2,FALSE),0)</f>
        <v>0</v>
      </c>
      <c r="C416" s="59">
        <f>IFERROR(VLOOKUP(Tableau11[[#This Row],[Article]],'TCD journal 2018'!$B$5:$O$900,3,FALSE),0)</f>
        <v>0</v>
      </c>
      <c r="D416" s="60">
        <f>IFERROR(VLOOKUP(Tableau11[[#This Row],[Article]],'TCD journal 2018'!$B$5:$O$9000,4,FALSE),0)</f>
        <v>6</v>
      </c>
      <c r="E416" s="60">
        <f>IFERROR(VLOOKUP(Tableau11[[#This Row],[Article]],'TCD journal 2018'!$B$5:$O$9000,5,FALSE),0)</f>
        <v>5</v>
      </c>
      <c r="F416" s="60">
        <f>IFERROR(VLOOKUP(Tableau11[[#This Row],[Article]],'TCD journal 2018'!$B$5:$O$9000,6,FALSE),0)</f>
        <v>4</v>
      </c>
      <c r="G416" s="60">
        <f>IFERROR(VLOOKUP(Tableau11[[#This Row],[Article]],'TCD journal 2018'!$B$5:$O$9000,7,FALSE),0)</f>
        <v>25</v>
      </c>
      <c r="H416" s="60">
        <f>IFERROR(VLOOKUP(Tableau11[[#This Row],[Article]],'TCD journal 2018'!$B$5:$O$9000,8,FALSE),0)</f>
        <v>0</v>
      </c>
      <c r="I416" s="60">
        <f>IFERROR(VLOOKUP(Tableau11[[#This Row],[Article]],'TCD journal 2018'!$B$5:$O$9000,9,FALSE),0)</f>
        <v>0</v>
      </c>
      <c r="J416" s="60">
        <f>IFERROR(VLOOKUP(Tableau11[[#This Row],[Article]],'TCD journal 2018'!$B$5:$O$9000,10,FALSE),0)</f>
        <v>0</v>
      </c>
      <c r="K416" s="61">
        <f>IFERROR(VLOOKUP(Tableau11[[#This Row],[Article]],'TCD journal 2018'!$B$5:$O$900,11,FALSE),0)</f>
        <v>0</v>
      </c>
      <c r="L416" s="60">
        <f>IFERROR(VLOOKUP(Tableau11[[#This Row],[Article]],'TCD journal 2018'!$B$5:$O$9000,12,FALSE),0)</f>
        <v>0</v>
      </c>
      <c r="M416" s="62">
        <f>IFERROR(VLOOKUP(Tableau11[[#This Row],[Article]],'TCD journal 2018'!$B$5:$O$9000,13,FALSE),0)</f>
        <v>0</v>
      </c>
      <c r="N416" s="154">
        <f>IFERROR(VLOOKUP(Tableau11[[#This Row],[Article]],'TCD journal 2018'!$B$5:$O$9000,14,FALSE),0)</f>
        <v>40</v>
      </c>
      <c r="O416" s="73">
        <f>Tableau11[[#This Row],[Total général]]/8</f>
        <v>5</v>
      </c>
      <c r="P416" s="74">
        <f>ROUNDUP(Tableau11[[#This Row],[Conso mensuel]]/30,0)</f>
        <v>1</v>
      </c>
    </row>
    <row r="417" spans="1:16" ht="16.5" thickTop="1" thickBot="1" x14ac:dyDescent="0.3">
      <c r="A417" s="31">
        <v>2221</v>
      </c>
      <c r="B417" s="34">
        <f t="shared" ref="B417:M417" si="205">B416/$N$416</f>
        <v>0</v>
      </c>
      <c r="C417" s="34">
        <f t="shared" si="205"/>
        <v>0</v>
      </c>
      <c r="D417" s="34">
        <f t="shared" si="205"/>
        <v>0.15</v>
      </c>
      <c r="E417" s="34">
        <f t="shared" si="205"/>
        <v>0.125</v>
      </c>
      <c r="F417" s="34">
        <f t="shared" si="205"/>
        <v>0.1</v>
      </c>
      <c r="G417" s="34">
        <f t="shared" si="205"/>
        <v>0.625</v>
      </c>
      <c r="H417" s="34">
        <f t="shared" si="205"/>
        <v>0</v>
      </c>
      <c r="I417" s="34">
        <f t="shared" si="205"/>
        <v>0</v>
      </c>
      <c r="J417" s="33">
        <f t="shared" si="205"/>
        <v>0</v>
      </c>
      <c r="K417" s="34">
        <f t="shared" si="205"/>
        <v>0</v>
      </c>
      <c r="L417" s="33">
        <f t="shared" si="205"/>
        <v>0</v>
      </c>
      <c r="M417" s="36">
        <f t="shared" si="205"/>
        <v>0</v>
      </c>
      <c r="N417" s="46">
        <f>SUM(Tableau11[[#This Row],[Janvier]:[Décembre]])</f>
        <v>1</v>
      </c>
      <c r="O417" s="69">
        <f>ROUNDUP(Tableau11[[#This Row],[Total général]]/7,0)</f>
        <v>1</v>
      </c>
      <c r="P417" s="70">
        <f>Tableau11[[#This Row],[Total général]]/(30*7)</f>
        <v>4.7619047619047623E-3</v>
      </c>
    </row>
    <row r="418" spans="1:16" ht="17.25" thickTop="1" thickBot="1" x14ac:dyDescent="0.3">
      <c r="A418" s="45">
        <v>9949</v>
      </c>
      <c r="B418" s="58">
        <f>IFERROR(VLOOKUP(Tableau11[[#This Row],[Article]],'TCD journal 2018'!$B$5:$O$9000,2,FALSE),0)</f>
        <v>0</v>
      </c>
      <c r="C418" s="59">
        <f>IFERROR(VLOOKUP(Tableau11[[#This Row],[Article]],'TCD journal 2018'!$B$5:$O$900,3,FALSE),0)</f>
        <v>0</v>
      </c>
      <c r="D418" s="60">
        <f>IFERROR(VLOOKUP(Tableau11[[#This Row],[Article]],'TCD journal 2018'!$B$5:$O$9000,4,FALSE),0)</f>
        <v>0</v>
      </c>
      <c r="E418" s="60">
        <f>IFERROR(VLOOKUP(Tableau11[[#This Row],[Article]],'TCD journal 2018'!$B$5:$O$9000,5,FALSE),0)</f>
        <v>0</v>
      </c>
      <c r="F418" s="60">
        <f>IFERROR(VLOOKUP(Tableau11[[#This Row],[Article]],'TCD journal 2018'!$B$5:$O$9000,6,FALSE),0)</f>
        <v>0</v>
      </c>
      <c r="G418" s="60">
        <f>IFERROR(VLOOKUP(Tableau11[[#This Row],[Article]],'TCD journal 2018'!$B$5:$O$9000,7,FALSE),0)</f>
        <v>0</v>
      </c>
      <c r="H418" s="60">
        <f>IFERROR(VLOOKUP(Tableau11[[#This Row],[Article]],'TCD journal 2018'!$B$5:$O$9000,8,FALSE),0)</f>
        <v>39</v>
      </c>
      <c r="I418" s="60">
        <f>IFERROR(VLOOKUP(Tableau11[[#This Row],[Article]],'TCD journal 2018'!$B$5:$O$9000,9,FALSE),0)</f>
        <v>0</v>
      </c>
      <c r="J418" s="60">
        <f>IFERROR(VLOOKUP(Tableau11[[#This Row],[Article]],'TCD journal 2018'!$B$5:$O$9000,10,FALSE),0)</f>
        <v>0</v>
      </c>
      <c r="K418" s="61">
        <f>IFERROR(VLOOKUP(Tableau11[[#This Row],[Article]],'TCD journal 2018'!$B$5:$O$900,11,FALSE),0)</f>
        <v>1</v>
      </c>
      <c r="L418" s="60">
        <f>IFERROR(VLOOKUP(Tableau11[[#This Row],[Article]],'TCD journal 2018'!$B$5:$O$9000,12,FALSE),0)</f>
        <v>0</v>
      </c>
      <c r="M418" s="62">
        <f>IFERROR(VLOOKUP(Tableau11[[#This Row],[Article]],'TCD journal 2018'!$B$5:$O$9000,13,FALSE),0)</f>
        <v>0</v>
      </c>
      <c r="N418" s="154">
        <f>IFERROR(VLOOKUP(Tableau11[[#This Row],[Article]],'TCD journal 2018'!$B$5:$O$9000,14,FALSE),0)</f>
        <v>40</v>
      </c>
      <c r="O418" s="73">
        <f>Tableau11[[#This Row],[Total général]]/8</f>
        <v>5</v>
      </c>
      <c r="P418" s="74">
        <f>ROUNDUP(Tableau11[[#This Row],[Conso mensuel]]/30,0)</f>
        <v>1</v>
      </c>
    </row>
    <row r="419" spans="1:16" ht="16.5" thickTop="1" thickBot="1" x14ac:dyDescent="0.3">
      <c r="A419" s="31">
        <v>9949</v>
      </c>
      <c r="B419" s="34">
        <f t="shared" ref="B419:M419" si="206">B418/$N$418</f>
        <v>0</v>
      </c>
      <c r="C419" s="34">
        <f t="shared" si="206"/>
        <v>0</v>
      </c>
      <c r="D419" s="34">
        <f t="shared" si="206"/>
        <v>0</v>
      </c>
      <c r="E419" s="34">
        <f t="shared" si="206"/>
        <v>0</v>
      </c>
      <c r="F419" s="34">
        <f t="shared" si="206"/>
        <v>0</v>
      </c>
      <c r="G419" s="34">
        <f t="shared" si="206"/>
        <v>0</v>
      </c>
      <c r="H419" s="34">
        <f t="shared" si="206"/>
        <v>0.97499999999999998</v>
      </c>
      <c r="I419" s="34">
        <f t="shared" si="206"/>
        <v>0</v>
      </c>
      <c r="J419" s="33">
        <f t="shared" si="206"/>
        <v>0</v>
      </c>
      <c r="K419" s="34">
        <f t="shared" si="206"/>
        <v>2.5000000000000001E-2</v>
      </c>
      <c r="L419" s="33">
        <f t="shared" si="206"/>
        <v>0</v>
      </c>
      <c r="M419" s="36">
        <f t="shared" si="206"/>
        <v>0</v>
      </c>
      <c r="N419" s="46">
        <f>SUM(Tableau11[[#This Row],[Janvier]:[Décembre]])</f>
        <v>1</v>
      </c>
      <c r="O419" s="69">
        <f>ROUNDUP(Tableau11[[#This Row],[Total général]]/7,0)</f>
        <v>1</v>
      </c>
      <c r="P419" s="70">
        <f>Tableau11[[#This Row],[Total général]]/(30*7)</f>
        <v>4.7619047619047623E-3</v>
      </c>
    </row>
    <row r="420" spans="1:16" ht="17.25" thickTop="1" thickBot="1" x14ac:dyDescent="0.3">
      <c r="A420" s="45">
        <v>985</v>
      </c>
      <c r="B420" s="58">
        <f>IFERROR(VLOOKUP(Tableau11[[#This Row],[Article]],'TCD journal 2018'!$B$5:$O$9000,2,FALSE),0)</f>
        <v>0</v>
      </c>
      <c r="C420" s="59">
        <f>IFERROR(VLOOKUP(Tableau11[[#This Row],[Article]],'TCD journal 2018'!$B$5:$O$900,3,FALSE),0)</f>
        <v>0</v>
      </c>
      <c r="D420" s="60">
        <f>IFERROR(VLOOKUP(Tableau11[[#This Row],[Article]],'TCD journal 2018'!$B$5:$O$9000,4,FALSE),0)</f>
        <v>0</v>
      </c>
      <c r="E420" s="60">
        <f>IFERROR(VLOOKUP(Tableau11[[#This Row],[Article]],'TCD journal 2018'!$B$5:$O$9000,5,FALSE),0)</f>
        <v>15</v>
      </c>
      <c r="F420" s="60">
        <f>IFERROR(VLOOKUP(Tableau11[[#This Row],[Article]],'TCD journal 2018'!$B$5:$O$9000,6,FALSE),0)</f>
        <v>24</v>
      </c>
      <c r="G420" s="60">
        <f>IFERROR(VLOOKUP(Tableau11[[#This Row],[Article]],'TCD journal 2018'!$B$5:$O$9000,7,FALSE),0)</f>
        <v>0</v>
      </c>
      <c r="H420" s="60">
        <f>IFERROR(VLOOKUP(Tableau11[[#This Row],[Article]],'TCD journal 2018'!$B$5:$O$9000,8,FALSE),0)</f>
        <v>0</v>
      </c>
      <c r="I420" s="60">
        <f>IFERROR(VLOOKUP(Tableau11[[#This Row],[Article]],'TCD journal 2018'!$B$5:$O$9000,9,FALSE),0)</f>
        <v>0</v>
      </c>
      <c r="J420" s="60">
        <f>IFERROR(VLOOKUP(Tableau11[[#This Row],[Article]],'TCD journal 2018'!$B$5:$O$9000,10,FALSE),0)</f>
        <v>0</v>
      </c>
      <c r="K420" s="61">
        <f>IFERROR(VLOOKUP(Tableau11[[#This Row],[Article]],'TCD journal 2018'!$B$5:$O$900,11,FALSE),0)</f>
        <v>0</v>
      </c>
      <c r="L420" s="60">
        <f>IFERROR(VLOOKUP(Tableau11[[#This Row],[Article]],'TCD journal 2018'!$B$5:$O$9000,12,FALSE),0)</f>
        <v>0</v>
      </c>
      <c r="M420" s="62">
        <f>IFERROR(VLOOKUP(Tableau11[[#This Row],[Article]],'TCD journal 2018'!$B$5:$O$9000,13,FALSE),0)</f>
        <v>0</v>
      </c>
      <c r="N420" s="154">
        <f>IFERROR(VLOOKUP(Tableau11[[#This Row],[Article]],'TCD journal 2018'!$B$5:$O$9000,14,FALSE),0)</f>
        <v>39</v>
      </c>
      <c r="O420" s="73">
        <f>Tableau11[[#This Row],[Total général]]/8</f>
        <v>4.875</v>
      </c>
      <c r="P420" s="74">
        <f>ROUNDUP(Tableau11[[#This Row],[Conso mensuel]]/30,0)</f>
        <v>1</v>
      </c>
    </row>
    <row r="421" spans="1:16" ht="16.5" thickTop="1" thickBot="1" x14ac:dyDescent="0.3">
      <c r="A421" s="31">
        <v>985</v>
      </c>
      <c r="B421" s="34">
        <f t="shared" ref="B421:M421" si="207">B420/$N$420</f>
        <v>0</v>
      </c>
      <c r="C421" s="34">
        <f t="shared" si="207"/>
        <v>0</v>
      </c>
      <c r="D421" s="34">
        <f t="shared" si="207"/>
        <v>0</v>
      </c>
      <c r="E421" s="34">
        <f t="shared" si="207"/>
        <v>0.38461538461538464</v>
      </c>
      <c r="F421" s="34">
        <f t="shared" si="207"/>
        <v>0.61538461538461542</v>
      </c>
      <c r="G421" s="34">
        <f t="shared" si="207"/>
        <v>0</v>
      </c>
      <c r="H421" s="34">
        <f t="shared" si="207"/>
        <v>0</v>
      </c>
      <c r="I421" s="34">
        <f t="shared" si="207"/>
        <v>0</v>
      </c>
      <c r="J421" s="33">
        <f t="shared" si="207"/>
        <v>0</v>
      </c>
      <c r="K421" s="34">
        <f t="shared" si="207"/>
        <v>0</v>
      </c>
      <c r="L421" s="33">
        <f t="shared" si="207"/>
        <v>0</v>
      </c>
      <c r="M421" s="36">
        <f t="shared" si="207"/>
        <v>0</v>
      </c>
      <c r="N421" s="46">
        <f>SUM(Tableau11[[#This Row],[Janvier]:[Décembre]])</f>
        <v>1</v>
      </c>
      <c r="O421" s="69">
        <f>ROUNDUP(Tableau11[[#This Row],[Total général]]/7,0)</f>
        <v>1</v>
      </c>
      <c r="P421" s="70">
        <f>Tableau11[[#This Row],[Total général]]/(30*7)</f>
        <v>4.7619047619047623E-3</v>
      </c>
    </row>
    <row r="422" spans="1:16" ht="17.25" thickTop="1" thickBot="1" x14ac:dyDescent="0.3">
      <c r="A422" s="45">
        <v>3638</v>
      </c>
      <c r="B422" s="58">
        <f>IFERROR(VLOOKUP(Tableau11[[#This Row],[Article]],'TCD journal 2018'!$B$5:$O$9000,2,FALSE),0)</f>
        <v>0</v>
      </c>
      <c r="C422" s="59">
        <f>IFERROR(VLOOKUP(Tableau11[[#This Row],[Article]],'TCD journal 2018'!$B$5:$O$900,3,FALSE),0)</f>
        <v>0</v>
      </c>
      <c r="D422" s="60">
        <f>IFERROR(VLOOKUP(Tableau11[[#This Row],[Article]],'TCD journal 2018'!$B$5:$O$9000,4,FALSE),0)</f>
        <v>0</v>
      </c>
      <c r="E422" s="60">
        <f>IFERROR(VLOOKUP(Tableau11[[#This Row],[Article]],'TCD journal 2018'!$B$5:$O$9000,5,FALSE),0)</f>
        <v>6</v>
      </c>
      <c r="F422" s="60">
        <f>IFERROR(VLOOKUP(Tableau11[[#This Row],[Article]],'TCD journal 2018'!$B$5:$O$9000,6,FALSE),0)</f>
        <v>1</v>
      </c>
      <c r="G422" s="60">
        <f>IFERROR(VLOOKUP(Tableau11[[#This Row],[Article]],'TCD journal 2018'!$B$5:$O$9000,7,FALSE),0)</f>
        <v>14</v>
      </c>
      <c r="H422" s="60">
        <f>IFERROR(VLOOKUP(Tableau11[[#This Row],[Article]],'TCD journal 2018'!$B$5:$O$9000,8,FALSE),0)</f>
        <v>2</v>
      </c>
      <c r="I422" s="60">
        <f>IFERROR(VLOOKUP(Tableau11[[#This Row],[Article]],'TCD journal 2018'!$B$5:$O$9000,9,FALSE),0)</f>
        <v>11</v>
      </c>
      <c r="J422" s="60">
        <f>IFERROR(VLOOKUP(Tableau11[[#This Row],[Article]],'TCD journal 2018'!$B$5:$O$9000,10,FALSE),0)</f>
        <v>3</v>
      </c>
      <c r="K422" s="61">
        <f>IFERROR(VLOOKUP(Tableau11[[#This Row],[Article]],'TCD journal 2018'!$B$5:$O$900,11,FALSE),0)</f>
        <v>10</v>
      </c>
      <c r="L422" s="60">
        <f>IFERROR(VLOOKUP(Tableau11[[#This Row],[Article]],'TCD journal 2018'!$B$5:$O$9000,12,FALSE),0)</f>
        <v>0</v>
      </c>
      <c r="M422" s="62">
        <f>IFERROR(VLOOKUP(Tableau11[[#This Row],[Article]],'TCD journal 2018'!$B$5:$O$9000,13,FALSE),0)</f>
        <v>0</v>
      </c>
      <c r="N422" s="154">
        <f>IFERROR(VLOOKUP(Tableau11[[#This Row],[Article]],'TCD journal 2018'!$B$5:$O$9000,14,FALSE),0)</f>
        <v>47</v>
      </c>
      <c r="O422" s="73">
        <f>Tableau11[[#This Row],[Total général]]/8</f>
        <v>5.875</v>
      </c>
      <c r="P422" s="74">
        <f>ROUNDUP(Tableau11[[#This Row],[Conso mensuel]]/30,0)</f>
        <v>1</v>
      </c>
    </row>
    <row r="423" spans="1:16" ht="16.5" thickTop="1" thickBot="1" x14ac:dyDescent="0.3">
      <c r="A423" s="31">
        <v>3638</v>
      </c>
      <c r="B423" s="34">
        <f t="shared" ref="B423:M423" si="208">B422/$N$422</f>
        <v>0</v>
      </c>
      <c r="C423" s="34">
        <f t="shared" si="208"/>
        <v>0</v>
      </c>
      <c r="D423" s="34">
        <f t="shared" si="208"/>
        <v>0</v>
      </c>
      <c r="E423" s="34">
        <f t="shared" si="208"/>
        <v>0.1276595744680851</v>
      </c>
      <c r="F423" s="34">
        <f t="shared" si="208"/>
        <v>2.1276595744680851E-2</v>
      </c>
      <c r="G423" s="34">
        <f t="shared" si="208"/>
        <v>0.2978723404255319</v>
      </c>
      <c r="H423" s="34">
        <f t="shared" si="208"/>
        <v>4.2553191489361701E-2</v>
      </c>
      <c r="I423" s="34">
        <f t="shared" si="208"/>
        <v>0.23404255319148937</v>
      </c>
      <c r="J423" s="33">
        <f t="shared" si="208"/>
        <v>6.3829787234042548E-2</v>
      </c>
      <c r="K423" s="34">
        <f t="shared" si="208"/>
        <v>0.21276595744680851</v>
      </c>
      <c r="L423" s="33">
        <f t="shared" si="208"/>
        <v>0</v>
      </c>
      <c r="M423" s="36">
        <f t="shared" si="208"/>
        <v>0</v>
      </c>
      <c r="N423" s="46">
        <f>SUM(Tableau11[[#This Row],[Janvier]:[Décembre]])</f>
        <v>0.99999999999999989</v>
      </c>
      <c r="O423" s="69">
        <f>ROUNDUP(Tableau11[[#This Row],[Total général]]/7,0)</f>
        <v>1</v>
      </c>
      <c r="P423" s="70">
        <f>Tableau11[[#This Row],[Total général]]/(30*7)</f>
        <v>4.7619047619047615E-3</v>
      </c>
    </row>
    <row r="424" spans="1:16" ht="17.25" thickTop="1" thickBot="1" x14ac:dyDescent="0.3">
      <c r="A424" s="45">
        <v>7359</v>
      </c>
      <c r="B424" s="58">
        <f>IFERROR(VLOOKUP(Tableau11[[#This Row],[Article]],'TCD journal 2018'!$B$5:$O$9000,2,FALSE),0)</f>
        <v>0</v>
      </c>
      <c r="C424" s="59">
        <f>IFERROR(VLOOKUP(Tableau11[[#This Row],[Article]],'TCD journal 2018'!$B$5:$O$900,3,FALSE),0)</f>
        <v>0</v>
      </c>
      <c r="D424" s="60">
        <f>IFERROR(VLOOKUP(Tableau11[[#This Row],[Article]],'TCD journal 2018'!$B$5:$O$9000,4,FALSE),0)</f>
        <v>0</v>
      </c>
      <c r="E424" s="60">
        <f>IFERROR(VLOOKUP(Tableau11[[#This Row],[Article]],'TCD journal 2018'!$B$5:$O$9000,5,FALSE),0)</f>
        <v>8</v>
      </c>
      <c r="F424" s="60">
        <f>IFERROR(VLOOKUP(Tableau11[[#This Row],[Article]],'TCD journal 2018'!$B$5:$O$9000,6,FALSE),0)</f>
        <v>3</v>
      </c>
      <c r="G424" s="60">
        <f>IFERROR(VLOOKUP(Tableau11[[#This Row],[Article]],'TCD journal 2018'!$B$5:$O$9000,7,FALSE),0)</f>
        <v>5</v>
      </c>
      <c r="H424" s="60">
        <f>IFERROR(VLOOKUP(Tableau11[[#This Row],[Article]],'TCD journal 2018'!$B$5:$O$9000,8,FALSE),0)</f>
        <v>4</v>
      </c>
      <c r="I424" s="60">
        <f>IFERROR(VLOOKUP(Tableau11[[#This Row],[Article]],'TCD journal 2018'!$B$5:$O$9000,9,FALSE),0)</f>
        <v>11</v>
      </c>
      <c r="J424" s="60">
        <f>IFERROR(VLOOKUP(Tableau11[[#This Row],[Article]],'TCD journal 2018'!$B$5:$O$9000,10,FALSE),0)</f>
        <v>5</v>
      </c>
      <c r="K424" s="61">
        <f>IFERROR(VLOOKUP(Tableau11[[#This Row],[Article]],'TCD journal 2018'!$B$5:$O$900,11,FALSE),0)</f>
        <v>8</v>
      </c>
      <c r="L424" s="60">
        <f>IFERROR(VLOOKUP(Tableau11[[#This Row],[Article]],'TCD journal 2018'!$B$5:$O$9000,12,FALSE),0)</f>
        <v>0</v>
      </c>
      <c r="M424" s="62">
        <f>IFERROR(VLOOKUP(Tableau11[[#This Row],[Article]],'TCD journal 2018'!$B$5:$O$9000,13,FALSE),0)</f>
        <v>0</v>
      </c>
      <c r="N424" s="154">
        <f>IFERROR(VLOOKUP(Tableau11[[#This Row],[Article]],'TCD journal 2018'!$B$5:$O$9000,14,FALSE),0)</f>
        <v>44</v>
      </c>
      <c r="O424" s="73">
        <f>Tableau11[[#This Row],[Total général]]/8</f>
        <v>5.5</v>
      </c>
      <c r="P424" s="74">
        <f>ROUNDUP(Tableau11[[#This Row],[Conso mensuel]]/30,0)</f>
        <v>1</v>
      </c>
    </row>
    <row r="425" spans="1:16" ht="16.5" thickTop="1" thickBot="1" x14ac:dyDescent="0.3">
      <c r="A425" s="31">
        <v>7359</v>
      </c>
      <c r="B425" s="34">
        <f t="shared" ref="B425:M425" si="209">B424/$N$424</f>
        <v>0</v>
      </c>
      <c r="C425" s="34">
        <f t="shared" si="209"/>
        <v>0</v>
      </c>
      <c r="D425" s="34">
        <f t="shared" si="209"/>
        <v>0</v>
      </c>
      <c r="E425" s="34">
        <f t="shared" si="209"/>
        <v>0.18181818181818182</v>
      </c>
      <c r="F425" s="34">
        <f t="shared" si="209"/>
        <v>6.8181818181818177E-2</v>
      </c>
      <c r="G425" s="34">
        <f t="shared" si="209"/>
        <v>0.11363636363636363</v>
      </c>
      <c r="H425" s="34">
        <f t="shared" si="209"/>
        <v>9.0909090909090912E-2</v>
      </c>
      <c r="I425" s="34">
        <f t="shared" si="209"/>
        <v>0.25</v>
      </c>
      <c r="J425" s="33">
        <f t="shared" si="209"/>
        <v>0.11363636363636363</v>
      </c>
      <c r="K425" s="34">
        <f t="shared" si="209"/>
        <v>0.18181818181818182</v>
      </c>
      <c r="L425" s="33">
        <f t="shared" si="209"/>
        <v>0</v>
      </c>
      <c r="M425" s="36">
        <f t="shared" si="209"/>
        <v>0</v>
      </c>
      <c r="N425" s="46">
        <f>SUM(Tableau11[[#This Row],[Janvier]:[Décembre]])</f>
        <v>1</v>
      </c>
      <c r="O425" s="69">
        <f>ROUNDUP(Tableau11[[#This Row],[Total général]]/7,0)</f>
        <v>1</v>
      </c>
      <c r="P425" s="70">
        <f>Tableau11[[#This Row],[Total général]]/(30*7)</f>
        <v>4.7619047619047623E-3</v>
      </c>
    </row>
    <row r="426" spans="1:16" ht="17.25" thickTop="1" thickBot="1" x14ac:dyDescent="0.3">
      <c r="A426" s="45">
        <v>178</v>
      </c>
      <c r="B426" s="58">
        <f>IFERROR(VLOOKUP(Tableau11[[#This Row],[Article]],'TCD journal 2018'!$B$5:$O$9000,2,FALSE),0)</f>
        <v>0</v>
      </c>
      <c r="C426" s="59">
        <f>IFERROR(VLOOKUP(Tableau11[[#This Row],[Article]],'TCD journal 2018'!$B$5:$O$900,3,FALSE),0)</f>
        <v>0</v>
      </c>
      <c r="D426" s="60">
        <f>IFERROR(VLOOKUP(Tableau11[[#This Row],[Article]],'TCD journal 2018'!$B$5:$O$9000,4,FALSE),0)</f>
        <v>1</v>
      </c>
      <c r="E426" s="60">
        <f>IFERROR(VLOOKUP(Tableau11[[#This Row],[Article]],'TCD journal 2018'!$B$5:$O$9000,5,FALSE),0)</f>
        <v>0</v>
      </c>
      <c r="F426" s="60">
        <f>IFERROR(VLOOKUP(Tableau11[[#This Row],[Article]],'TCD journal 2018'!$B$5:$O$9000,6,FALSE),0)</f>
        <v>1</v>
      </c>
      <c r="G426" s="60">
        <f>IFERROR(VLOOKUP(Tableau11[[#This Row],[Article]],'TCD journal 2018'!$B$5:$O$9000,7,FALSE),0)</f>
        <v>3</v>
      </c>
      <c r="H426" s="60">
        <f>IFERROR(VLOOKUP(Tableau11[[#This Row],[Article]],'TCD journal 2018'!$B$5:$O$9000,8,FALSE),0)</f>
        <v>8</v>
      </c>
      <c r="I426" s="60">
        <f>IFERROR(VLOOKUP(Tableau11[[#This Row],[Article]],'TCD journal 2018'!$B$5:$O$9000,9,FALSE),0)</f>
        <v>18</v>
      </c>
      <c r="J426" s="60">
        <f>IFERROR(VLOOKUP(Tableau11[[#This Row],[Article]],'TCD journal 2018'!$B$5:$O$9000,10,FALSE),0)</f>
        <v>5</v>
      </c>
      <c r="K426" s="61">
        <f>IFERROR(VLOOKUP(Tableau11[[#This Row],[Article]],'TCD journal 2018'!$B$5:$O$900,11,FALSE),0)</f>
        <v>1</v>
      </c>
      <c r="L426" s="60">
        <f>IFERROR(VLOOKUP(Tableau11[[#This Row],[Article]],'TCD journal 2018'!$B$5:$O$9000,12,FALSE),0)</f>
        <v>0</v>
      </c>
      <c r="M426" s="62">
        <f>IFERROR(VLOOKUP(Tableau11[[#This Row],[Article]],'TCD journal 2018'!$B$5:$O$9000,13,FALSE),0)</f>
        <v>0</v>
      </c>
      <c r="N426" s="154">
        <f>IFERROR(VLOOKUP(Tableau11[[#This Row],[Article]],'TCD journal 2018'!$B$5:$O$9000,14,FALSE),0)</f>
        <v>37</v>
      </c>
      <c r="O426" s="73">
        <f>Tableau11[[#This Row],[Total général]]/8</f>
        <v>4.625</v>
      </c>
      <c r="P426" s="74">
        <f>ROUNDUP(Tableau11[[#This Row],[Conso mensuel]]/30,0)</f>
        <v>1</v>
      </c>
    </row>
    <row r="427" spans="1:16" ht="16.5" thickTop="1" thickBot="1" x14ac:dyDescent="0.3">
      <c r="A427" s="31">
        <v>178</v>
      </c>
      <c r="B427" s="34">
        <f t="shared" ref="B427:M427" si="210">B426/$N$426</f>
        <v>0</v>
      </c>
      <c r="C427" s="34">
        <f t="shared" si="210"/>
        <v>0</v>
      </c>
      <c r="D427" s="34">
        <f t="shared" si="210"/>
        <v>2.7027027027027029E-2</v>
      </c>
      <c r="E427" s="34">
        <f t="shared" si="210"/>
        <v>0</v>
      </c>
      <c r="F427" s="34">
        <f t="shared" si="210"/>
        <v>2.7027027027027029E-2</v>
      </c>
      <c r="G427" s="34">
        <f t="shared" si="210"/>
        <v>8.1081081081081086E-2</v>
      </c>
      <c r="H427" s="34">
        <f t="shared" si="210"/>
        <v>0.21621621621621623</v>
      </c>
      <c r="I427" s="34">
        <f t="shared" si="210"/>
        <v>0.48648648648648651</v>
      </c>
      <c r="J427" s="33">
        <f t="shared" si="210"/>
        <v>0.13513513513513514</v>
      </c>
      <c r="K427" s="34">
        <f t="shared" si="210"/>
        <v>2.7027027027027029E-2</v>
      </c>
      <c r="L427" s="33">
        <f t="shared" si="210"/>
        <v>0</v>
      </c>
      <c r="M427" s="36">
        <f t="shared" si="210"/>
        <v>0</v>
      </c>
      <c r="N427" s="46">
        <f>SUM(Tableau11[[#This Row],[Janvier]:[Décembre]])</f>
        <v>1</v>
      </c>
      <c r="O427" s="66">
        <f>ROUNDUP(Tableau11[[#This Row],[Total général]]/7,0)</f>
        <v>1</v>
      </c>
      <c r="P427" s="68">
        <f>Tableau11[[#This Row],[Total général]]/(30*7)</f>
        <v>4.7619047619047623E-3</v>
      </c>
    </row>
    <row r="428" spans="1:16" ht="17.25" thickTop="1" thickBot="1" x14ac:dyDescent="0.3">
      <c r="A428" s="45">
        <v>700</v>
      </c>
      <c r="B428" s="58">
        <f>IFERROR(VLOOKUP(Tableau11[[#This Row],[Article]],'TCD journal 2018'!$B$5:$O$9000,2,FALSE),0)</f>
        <v>0</v>
      </c>
      <c r="C428" s="59">
        <f>IFERROR(VLOOKUP(Tableau11[[#This Row],[Article]],'TCD journal 2018'!$B$5:$O$900,3,FALSE),0)</f>
        <v>0</v>
      </c>
      <c r="D428" s="60">
        <f>IFERROR(VLOOKUP(Tableau11[[#This Row],[Article]],'TCD journal 2018'!$B$5:$O$9000,4,FALSE),0)</f>
        <v>4</v>
      </c>
      <c r="E428" s="60">
        <f>IFERROR(VLOOKUP(Tableau11[[#This Row],[Article]],'TCD journal 2018'!$B$5:$O$9000,5,FALSE),0)</f>
        <v>9</v>
      </c>
      <c r="F428" s="60">
        <f>IFERROR(VLOOKUP(Tableau11[[#This Row],[Article]],'TCD journal 2018'!$B$5:$O$9000,6,FALSE),0)</f>
        <v>3</v>
      </c>
      <c r="G428" s="60">
        <f>IFERROR(VLOOKUP(Tableau11[[#This Row],[Article]],'TCD journal 2018'!$B$5:$O$9000,7,FALSE),0)</f>
        <v>10</v>
      </c>
      <c r="H428" s="60">
        <f>IFERROR(VLOOKUP(Tableau11[[#This Row],[Article]],'TCD journal 2018'!$B$5:$O$9000,8,FALSE),0)</f>
        <v>0</v>
      </c>
      <c r="I428" s="60">
        <f>IFERROR(VLOOKUP(Tableau11[[#This Row],[Article]],'TCD journal 2018'!$B$5:$O$9000,9,FALSE),0)</f>
        <v>3</v>
      </c>
      <c r="J428" s="60">
        <f>IFERROR(VLOOKUP(Tableau11[[#This Row],[Article]],'TCD journal 2018'!$B$5:$O$9000,10,FALSE),0)</f>
        <v>7</v>
      </c>
      <c r="K428" s="61">
        <f>IFERROR(VLOOKUP(Tableau11[[#This Row],[Article]],'TCD journal 2018'!$B$5:$O$900,11,FALSE),0)</f>
        <v>11</v>
      </c>
      <c r="L428" s="60">
        <f>IFERROR(VLOOKUP(Tableau11[[#This Row],[Article]],'TCD journal 2018'!$B$5:$O$9000,12,FALSE),0)</f>
        <v>0</v>
      </c>
      <c r="M428" s="62">
        <f>IFERROR(VLOOKUP(Tableau11[[#This Row],[Article]],'TCD journal 2018'!$B$5:$O$9000,13,FALSE),0)</f>
        <v>0</v>
      </c>
      <c r="N428" s="154">
        <f>IFERROR(VLOOKUP(Tableau11[[#This Row],[Article]],'TCD journal 2018'!$B$5:$O$9000,14,FALSE),0)</f>
        <v>47</v>
      </c>
      <c r="O428" s="73">
        <f>Tableau11[[#This Row],[Total général]]/8</f>
        <v>5.875</v>
      </c>
      <c r="P428" s="74">
        <f>ROUNDUP(Tableau11[[#This Row],[Conso mensuel]]/30,0)</f>
        <v>1</v>
      </c>
    </row>
    <row r="429" spans="1:16" ht="16.5" thickTop="1" thickBot="1" x14ac:dyDescent="0.3">
      <c r="A429" s="31">
        <v>700</v>
      </c>
      <c r="B429" s="34">
        <f t="shared" ref="B429:M429" si="211">B428/$N$428</f>
        <v>0</v>
      </c>
      <c r="C429" s="34">
        <f t="shared" si="211"/>
        <v>0</v>
      </c>
      <c r="D429" s="34">
        <f t="shared" si="211"/>
        <v>8.5106382978723402E-2</v>
      </c>
      <c r="E429" s="34">
        <f t="shared" si="211"/>
        <v>0.19148936170212766</v>
      </c>
      <c r="F429" s="34">
        <f t="shared" si="211"/>
        <v>6.3829787234042548E-2</v>
      </c>
      <c r="G429" s="34">
        <f t="shared" si="211"/>
        <v>0.21276595744680851</v>
      </c>
      <c r="H429" s="34">
        <f t="shared" si="211"/>
        <v>0</v>
      </c>
      <c r="I429" s="34">
        <f t="shared" si="211"/>
        <v>6.3829787234042548E-2</v>
      </c>
      <c r="J429" s="33">
        <f t="shared" si="211"/>
        <v>0.14893617021276595</v>
      </c>
      <c r="K429" s="34">
        <f t="shared" si="211"/>
        <v>0.23404255319148937</v>
      </c>
      <c r="L429" s="33">
        <f t="shared" si="211"/>
        <v>0</v>
      </c>
      <c r="M429" s="36">
        <f t="shared" si="211"/>
        <v>0</v>
      </c>
      <c r="N429" s="46">
        <f>SUM(Tableau11[[#This Row],[Janvier]:[Décembre]])</f>
        <v>1</v>
      </c>
      <c r="O429" s="66">
        <f>ROUNDUP(Tableau11[[#This Row],[Total général]]/7,0)</f>
        <v>1</v>
      </c>
      <c r="P429" s="68">
        <f>Tableau11[[#This Row],[Total général]]/(30*7)</f>
        <v>4.7619047619047623E-3</v>
      </c>
    </row>
    <row r="430" spans="1:16" ht="17.25" thickTop="1" thickBot="1" x14ac:dyDescent="0.3">
      <c r="A430" s="45">
        <v>7360</v>
      </c>
      <c r="B430" s="58">
        <f>IFERROR(VLOOKUP(Tableau11[[#This Row],[Article]],'TCD journal 2018'!$B$5:$O$9000,2,FALSE),0)</f>
        <v>0</v>
      </c>
      <c r="C430" s="59">
        <f>IFERROR(VLOOKUP(Tableau11[[#This Row],[Article]],'TCD journal 2018'!$B$5:$O$900,3,FALSE),0)</f>
        <v>0</v>
      </c>
      <c r="D430" s="60">
        <f>IFERROR(VLOOKUP(Tableau11[[#This Row],[Article]],'TCD journal 2018'!$B$5:$O$9000,4,FALSE),0)</f>
        <v>2</v>
      </c>
      <c r="E430" s="60">
        <f>IFERROR(VLOOKUP(Tableau11[[#This Row],[Article]],'TCD journal 2018'!$B$5:$O$9000,5,FALSE),0)</f>
        <v>7</v>
      </c>
      <c r="F430" s="60">
        <f>IFERROR(VLOOKUP(Tableau11[[#This Row],[Article]],'TCD journal 2018'!$B$5:$O$9000,6,FALSE),0)</f>
        <v>4</v>
      </c>
      <c r="G430" s="60">
        <f>IFERROR(VLOOKUP(Tableau11[[#This Row],[Article]],'TCD journal 2018'!$B$5:$O$9000,7,FALSE),0)</f>
        <v>5</v>
      </c>
      <c r="H430" s="60">
        <f>IFERROR(VLOOKUP(Tableau11[[#This Row],[Article]],'TCD journal 2018'!$B$5:$O$9000,8,FALSE),0)</f>
        <v>7</v>
      </c>
      <c r="I430" s="60">
        <f>IFERROR(VLOOKUP(Tableau11[[#This Row],[Article]],'TCD journal 2018'!$B$5:$O$9000,9,FALSE),0)</f>
        <v>1</v>
      </c>
      <c r="J430" s="60">
        <f>IFERROR(VLOOKUP(Tableau11[[#This Row],[Article]],'TCD journal 2018'!$B$5:$O$9000,10,FALSE),0)</f>
        <v>9</v>
      </c>
      <c r="K430" s="61">
        <f>IFERROR(VLOOKUP(Tableau11[[#This Row],[Article]],'TCD journal 2018'!$B$5:$O$900,11,FALSE),0)</f>
        <v>6</v>
      </c>
      <c r="L430" s="60">
        <f>IFERROR(VLOOKUP(Tableau11[[#This Row],[Article]],'TCD journal 2018'!$B$5:$O$9000,12,FALSE),0)</f>
        <v>0</v>
      </c>
      <c r="M430" s="62">
        <f>IFERROR(VLOOKUP(Tableau11[[#This Row],[Article]],'TCD journal 2018'!$B$5:$O$9000,13,FALSE),0)</f>
        <v>0</v>
      </c>
      <c r="N430" s="154">
        <f>IFERROR(VLOOKUP(Tableau11[[#This Row],[Article]],'TCD journal 2018'!$B$5:$O$9000,14,FALSE),0)</f>
        <v>41</v>
      </c>
      <c r="O430" s="73">
        <f>Tableau11[[#This Row],[Total général]]/8</f>
        <v>5.125</v>
      </c>
      <c r="P430" s="74">
        <f>ROUNDUP(Tableau11[[#This Row],[Conso mensuel]]/30,0)</f>
        <v>1</v>
      </c>
    </row>
    <row r="431" spans="1:16" ht="16.5" thickTop="1" thickBot="1" x14ac:dyDescent="0.3">
      <c r="A431" s="31">
        <v>7360</v>
      </c>
      <c r="B431" s="34">
        <f t="shared" ref="B431:M431" si="212">B430/$N$430</f>
        <v>0</v>
      </c>
      <c r="C431" s="34">
        <f t="shared" si="212"/>
        <v>0</v>
      </c>
      <c r="D431" s="34">
        <f t="shared" si="212"/>
        <v>4.878048780487805E-2</v>
      </c>
      <c r="E431" s="34">
        <f t="shared" si="212"/>
        <v>0.17073170731707318</v>
      </c>
      <c r="F431" s="34">
        <f t="shared" si="212"/>
        <v>9.7560975609756101E-2</v>
      </c>
      <c r="G431" s="34">
        <f t="shared" si="212"/>
        <v>0.12195121951219512</v>
      </c>
      <c r="H431" s="34">
        <f t="shared" si="212"/>
        <v>0.17073170731707318</v>
      </c>
      <c r="I431" s="34">
        <f t="shared" si="212"/>
        <v>2.4390243902439025E-2</v>
      </c>
      <c r="J431" s="33">
        <f t="shared" si="212"/>
        <v>0.21951219512195122</v>
      </c>
      <c r="K431" s="34">
        <f t="shared" si="212"/>
        <v>0.14634146341463414</v>
      </c>
      <c r="L431" s="33">
        <f t="shared" si="212"/>
        <v>0</v>
      </c>
      <c r="M431" s="36">
        <f t="shared" si="212"/>
        <v>0</v>
      </c>
      <c r="N431" s="46">
        <f>SUM(Tableau11[[#This Row],[Janvier]:[Décembre]])</f>
        <v>1</v>
      </c>
      <c r="O431" s="66">
        <f>ROUNDUP(Tableau11[[#This Row],[Total général]]/7,0)</f>
        <v>1</v>
      </c>
      <c r="P431" s="68">
        <f>Tableau11[[#This Row],[Total général]]/(30*7)</f>
        <v>4.7619047619047623E-3</v>
      </c>
    </row>
    <row r="432" spans="1:16" ht="17.25" thickTop="1" thickBot="1" x14ac:dyDescent="0.3">
      <c r="A432" s="45">
        <v>8808</v>
      </c>
      <c r="B432" s="58">
        <f>IFERROR(VLOOKUP(Tableau11[[#This Row],[Article]],'TCD journal 2018'!$B$5:$O$9000,2,FALSE),0)</f>
        <v>0</v>
      </c>
      <c r="C432" s="59">
        <f>IFERROR(VLOOKUP(Tableau11[[#This Row],[Article]],'TCD journal 2018'!$B$5:$O$900,3,FALSE),0)</f>
        <v>0</v>
      </c>
      <c r="D432" s="60">
        <f>IFERROR(VLOOKUP(Tableau11[[#This Row],[Article]],'TCD journal 2018'!$B$5:$O$9000,4,FALSE),0)</f>
        <v>0</v>
      </c>
      <c r="E432" s="60">
        <f>IFERROR(VLOOKUP(Tableau11[[#This Row],[Article]],'TCD journal 2018'!$B$5:$O$9000,5,FALSE),0)</f>
        <v>5</v>
      </c>
      <c r="F432" s="60">
        <f>IFERROR(VLOOKUP(Tableau11[[#This Row],[Article]],'TCD journal 2018'!$B$5:$O$9000,6,FALSE),0)</f>
        <v>10</v>
      </c>
      <c r="G432" s="60">
        <f>IFERROR(VLOOKUP(Tableau11[[#This Row],[Article]],'TCD journal 2018'!$B$5:$O$9000,7,FALSE),0)</f>
        <v>0</v>
      </c>
      <c r="H432" s="60">
        <f>IFERROR(VLOOKUP(Tableau11[[#This Row],[Article]],'TCD journal 2018'!$B$5:$O$9000,8,FALSE),0)</f>
        <v>0</v>
      </c>
      <c r="I432" s="60">
        <f>IFERROR(VLOOKUP(Tableau11[[#This Row],[Article]],'TCD journal 2018'!$B$5:$O$9000,9,FALSE),0)</f>
        <v>5</v>
      </c>
      <c r="J432" s="60">
        <f>IFERROR(VLOOKUP(Tableau11[[#This Row],[Article]],'TCD journal 2018'!$B$5:$O$9000,10,FALSE),0)</f>
        <v>15</v>
      </c>
      <c r="K432" s="61">
        <f>IFERROR(VLOOKUP(Tableau11[[#This Row],[Article]],'TCD journal 2018'!$B$5:$O$900,11,FALSE),0)</f>
        <v>0</v>
      </c>
      <c r="L432" s="60">
        <f>IFERROR(VLOOKUP(Tableau11[[#This Row],[Article]],'TCD journal 2018'!$B$5:$O$9000,12,FALSE),0)</f>
        <v>0</v>
      </c>
      <c r="M432" s="62">
        <f>IFERROR(VLOOKUP(Tableau11[[#This Row],[Article]],'TCD journal 2018'!$B$5:$O$9000,13,FALSE),0)</f>
        <v>0</v>
      </c>
      <c r="N432" s="154">
        <f>IFERROR(VLOOKUP(Tableau11[[#This Row],[Article]],'TCD journal 2018'!$B$5:$O$9000,14,FALSE),0)</f>
        <v>35</v>
      </c>
      <c r="O432" s="73">
        <f>Tableau11[[#This Row],[Total général]]/8</f>
        <v>4.375</v>
      </c>
      <c r="P432" s="74">
        <f>ROUNDUP(Tableau11[[#This Row],[Conso mensuel]]/30,0)</f>
        <v>1</v>
      </c>
    </row>
    <row r="433" spans="1:16" ht="16.5" thickTop="1" thickBot="1" x14ac:dyDescent="0.3">
      <c r="A433" s="31">
        <v>8808</v>
      </c>
      <c r="B433" s="34">
        <f t="shared" ref="B433:M433" si="213">B432/$N$432</f>
        <v>0</v>
      </c>
      <c r="C433" s="34">
        <f t="shared" si="213"/>
        <v>0</v>
      </c>
      <c r="D433" s="34">
        <f t="shared" si="213"/>
        <v>0</v>
      </c>
      <c r="E433" s="34">
        <f t="shared" si="213"/>
        <v>0.14285714285714285</v>
      </c>
      <c r="F433" s="34">
        <f t="shared" si="213"/>
        <v>0.2857142857142857</v>
      </c>
      <c r="G433" s="34">
        <f t="shared" si="213"/>
        <v>0</v>
      </c>
      <c r="H433" s="34">
        <f t="shared" si="213"/>
        <v>0</v>
      </c>
      <c r="I433" s="34">
        <f t="shared" si="213"/>
        <v>0.14285714285714285</v>
      </c>
      <c r="J433" s="33">
        <f t="shared" si="213"/>
        <v>0.42857142857142855</v>
      </c>
      <c r="K433" s="34">
        <f t="shared" si="213"/>
        <v>0</v>
      </c>
      <c r="L433" s="33">
        <f t="shared" si="213"/>
        <v>0</v>
      </c>
      <c r="M433" s="36">
        <f t="shared" si="213"/>
        <v>0</v>
      </c>
      <c r="N433" s="46">
        <f>SUM(Tableau11[[#This Row],[Janvier]:[Décembre]])</f>
        <v>1</v>
      </c>
      <c r="O433" s="66">
        <f>ROUNDUP(Tableau11[[#This Row],[Total général]]/7,0)</f>
        <v>1</v>
      </c>
      <c r="P433" s="68">
        <f>Tableau11[[#This Row],[Total général]]/(30*7)</f>
        <v>4.7619047619047623E-3</v>
      </c>
    </row>
    <row r="434" spans="1:16" ht="17.25" thickTop="1" thickBot="1" x14ac:dyDescent="0.3">
      <c r="A434" s="45">
        <v>8809</v>
      </c>
      <c r="B434" s="58">
        <f>IFERROR(VLOOKUP(Tableau11[[#This Row],[Article]],'TCD journal 2018'!$B$5:$O$9000,2,FALSE),0)</f>
        <v>0</v>
      </c>
      <c r="C434" s="59">
        <f>IFERROR(VLOOKUP(Tableau11[[#This Row],[Article]],'TCD journal 2018'!$B$5:$O$900,3,FALSE),0)</f>
        <v>0</v>
      </c>
      <c r="D434" s="60">
        <f>IFERROR(VLOOKUP(Tableau11[[#This Row],[Article]],'TCD journal 2018'!$B$5:$O$9000,4,FALSE),0)</f>
        <v>0</v>
      </c>
      <c r="E434" s="60">
        <f>IFERROR(VLOOKUP(Tableau11[[#This Row],[Article]],'TCD journal 2018'!$B$5:$O$9000,5,FALSE),0)</f>
        <v>5</v>
      </c>
      <c r="F434" s="60">
        <f>IFERROR(VLOOKUP(Tableau11[[#This Row],[Article]],'TCD journal 2018'!$B$5:$O$9000,6,FALSE),0)</f>
        <v>15</v>
      </c>
      <c r="G434" s="60">
        <f>IFERROR(VLOOKUP(Tableau11[[#This Row],[Article]],'TCD journal 2018'!$B$5:$O$9000,7,FALSE),0)</f>
        <v>0</v>
      </c>
      <c r="H434" s="60">
        <f>IFERROR(VLOOKUP(Tableau11[[#This Row],[Article]],'TCD journal 2018'!$B$5:$O$9000,8,FALSE),0)</f>
        <v>0</v>
      </c>
      <c r="I434" s="60">
        <f>IFERROR(VLOOKUP(Tableau11[[#This Row],[Article]],'TCD journal 2018'!$B$5:$O$9000,9,FALSE),0)</f>
        <v>0</v>
      </c>
      <c r="J434" s="60">
        <f>IFERROR(VLOOKUP(Tableau11[[#This Row],[Article]],'TCD journal 2018'!$B$5:$O$9000,10,FALSE),0)</f>
        <v>15</v>
      </c>
      <c r="K434" s="61">
        <f>IFERROR(VLOOKUP(Tableau11[[#This Row],[Article]],'TCD journal 2018'!$B$5:$O$900,11,FALSE),0)</f>
        <v>0</v>
      </c>
      <c r="L434" s="60">
        <f>IFERROR(VLOOKUP(Tableau11[[#This Row],[Article]],'TCD journal 2018'!$B$5:$O$9000,12,FALSE),0)</f>
        <v>0</v>
      </c>
      <c r="M434" s="62">
        <f>IFERROR(VLOOKUP(Tableau11[[#This Row],[Article]],'TCD journal 2018'!$B$5:$O$9000,13,FALSE),0)</f>
        <v>0</v>
      </c>
      <c r="N434" s="154">
        <f>IFERROR(VLOOKUP(Tableau11[[#This Row],[Article]],'TCD journal 2018'!$B$5:$O$9000,14,FALSE),0)</f>
        <v>35</v>
      </c>
      <c r="O434" s="73">
        <f>Tableau11[[#This Row],[Total général]]/8</f>
        <v>4.375</v>
      </c>
      <c r="P434" s="74">
        <f>ROUNDUP(Tableau11[[#This Row],[Conso mensuel]]/30,0)</f>
        <v>1</v>
      </c>
    </row>
    <row r="435" spans="1:16" ht="16.5" thickTop="1" thickBot="1" x14ac:dyDescent="0.3">
      <c r="A435" s="31">
        <v>8809</v>
      </c>
      <c r="B435" s="34">
        <f t="shared" ref="B435:M435" si="214">B434/$N$434</f>
        <v>0</v>
      </c>
      <c r="C435" s="34">
        <f t="shared" si="214"/>
        <v>0</v>
      </c>
      <c r="D435" s="34">
        <f t="shared" si="214"/>
        <v>0</v>
      </c>
      <c r="E435" s="34">
        <f t="shared" si="214"/>
        <v>0.14285714285714285</v>
      </c>
      <c r="F435" s="34">
        <f t="shared" si="214"/>
        <v>0.42857142857142855</v>
      </c>
      <c r="G435" s="34">
        <f t="shared" si="214"/>
        <v>0</v>
      </c>
      <c r="H435" s="34">
        <f t="shared" si="214"/>
        <v>0</v>
      </c>
      <c r="I435" s="34">
        <f t="shared" si="214"/>
        <v>0</v>
      </c>
      <c r="J435" s="33">
        <f t="shared" si="214"/>
        <v>0.42857142857142855</v>
      </c>
      <c r="K435" s="34">
        <f t="shared" si="214"/>
        <v>0</v>
      </c>
      <c r="L435" s="33">
        <f t="shared" si="214"/>
        <v>0</v>
      </c>
      <c r="M435" s="36">
        <f t="shared" si="214"/>
        <v>0</v>
      </c>
      <c r="N435" s="46">
        <f>SUM(Tableau11[[#This Row],[Janvier]:[Décembre]])</f>
        <v>1</v>
      </c>
      <c r="O435" s="66">
        <f>ROUNDUP(Tableau11[[#This Row],[Total général]]/7,0)</f>
        <v>1</v>
      </c>
      <c r="P435" s="68">
        <f>Tableau11[[#This Row],[Total général]]/(30*7)</f>
        <v>4.7619047619047623E-3</v>
      </c>
    </row>
    <row r="436" spans="1:16" ht="17.25" thickTop="1" thickBot="1" x14ac:dyDescent="0.3">
      <c r="A436" s="45">
        <v>917</v>
      </c>
      <c r="B436" s="58">
        <f>IFERROR(VLOOKUP(Tableau11[[#This Row],[Article]],'TCD journal 2018'!$B$5:$O$9000,2,FALSE),0)</f>
        <v>0</v>
      </c>
      <c r="C436" s="59">
        <f>IFERROR(VLOOKUP(Tableau11[[#This Row],[Article]],'TCD journal 2018'!$B$5:$O$900,3,FALSE),0)</f>
        <v>0</v>
      </c>
      <c r="D436" s="60">
        <f>IFERROR(VLOOKUP(Tableau11[[#This Row],[Article]],'TCD journal 2018'!$B$5:$O$9000,4,FALSE),0)</f>
        <v>8</v>
      </c>
      <c r="E436" s="60">
        <f>IFERROR(VLOOKUP(Tableau11[[#This Row],[Article]],'TCD journal 2018'!$B$5:$O$9000,5,FALSE),0)</f>
        <v>10</v>
      </c>
      <c r="F436" s="60">
        <f>IFERROR(VLOOKUP(Tableau11[[#This Row],[Article]],'TCD journal 2018'!$B$5:$O$9000,6,FALSE),0)</f>
        <v>0</v>
      </c>
      <c r="G436" s="60">
        <f>IFERROR(VLOOKUP(Tableau11[[#This Row],[Article]],'TCD journal 2018'!$B$5:$O$9000,7,FALSE),0)</f>
        <v>1</v>
      </c>
      <c r="H436" s="60">
        <f>IFERROR(VLOOKUP(Tableau11[[#This Row],[Article]],'TCD journal 2018'!$B$5:$O$9000,8,FALSE),0)</f>
        <v>13</v>
      </c>
      <c r="I436" s="60">
        <f>IFERROR(VLOOKUP(Tableau11[[#This Row],[Article]],'TCD journal 2018'!$B$5:$O$9000,9,FALSE),0)</f>
        <v>1</v>
      </c>
      <c r="J436" s="60">
        <f>IFERROR(VLOOKUP(Tableau11[[#This Row],[Article]],'TCD journal 2018'!$B$5:$O$9000,10,FALSE),0)</f>
        <v>2</v>
      </c>
      <c r="K436" s="61">
        <f>IFERROR(VLOOKUP(Tableau11[[#This Row],[Article]],'TCD journal 2018'!$B$5:$O$900,11,FALSE),0)</f>
        <v>1</v>
      </c>
      <c r="L436" s="60">
        <f>IFERROR(VLOOKUP(Tableau11[[#This Row],[Article]],'TCD journal 2018'!$B$5:$O$9000,12,FALSE),0)</f>
        <v>0</v>
      </c>
      <c r="M436" s="62">
        <f>IFERROR(VLOOKUP(Tableau11[[#This Row],[Article]],'TCD journal 2018'!$B$5:$O$9000,13,FALSE),0)</f>
        <v>0</v>
      </c>
      <c r="N436" s="154">
        <f>IFERROR(VLOOKUP(Tableau11[[#This Row],[Article]],'TCD journal 2018'!$B$5:$O$9000,14,FALSE),0)</f>
        <v>36</v>
      </c>
      <c r="O436" s="73">
        <f>Tableau11[[#This Row],[Total général]]/8</f>
        <v>4.5</v>
      </c>
      <c r="P436" s="74">
        <f>ROUNDUP(Tableau11[[#This Row],[Conso mensuel]]/30,0)</f>
        <v>1</v>
      </c>
    </row>
    <row r="437" spans="1:16" ht="16.5" thickTop="1" thickBot="1" x14ac:dyDescent="0.3">
      <c r="A437" s="31">
        <v>917</v>
      </c>
      <c r="B437" s="34">
        <f t="shared" ref="B437:M437" si="215">B436/$N$436</f>
        <v>0</v>
      </c>
      <c r="C437" s="34">
        <f t="shared" si="215"/>
        <v>0</v>
      </c>
      <c r="D437" s="34">
        <f t="shared" si="215"/>
        <v>0.22222222222222221</v>
      </c>
      <c r="E437" s="34">
        <f t="shared" si="215"/>
        <v>0.27777777777777779</v>
      </c>
      <c r="F437" s="34">
        <f t="shared" si="215"/>
        <v>0</v>
      </c>
      <c r="G437" s="34">
        <f t="shared" si="215"/>
        <v>2.7777777777777776E-2</v>
      </c>
      <c r="H437" s="34">
        <f t="shared" si="215"/>
        <v>0.3611111111111111</v>
      </c>
      <c r="I437" s="34">
        <f t="shared" si="215"/>
        <v>2.7777777777777776E-2</v>
      </c>
      <c r="J437" s="33">
        <f t="shared" si="215"/>
        <v>5.5555555555555552E-2</v>
      </c>
      <c r="K437" s="34">
        <f t="shared" si="215"/>
        <v>2.7777777777777776E-2</v>
      </c>
      <c r="L437" s="33">
        <f t="shared" si="215"/>
        <v>0</v>
      </c>
      <c r="M437" s="36">
        <f t="shared" si="215"/>
        <v>0</v>
      </c>
      <c r="N437" s="46">
        <f>SUM(Tableau11[[#This Row],[Janvier]:[Décembre]])</f>
        <v>1</v>
      </c>
      <c r="O437" s="66">
        <f>ROUNDUP(Tableau11[[#This Row],[Total général]]/7,0)</f>
        <v>1</v>
      </c>
      <c r="P437" s="68">
        <f>Tableau11[[#This Row],[Total général]]/(30*7)</f>
        <v>4.7619047619047623E-3</v>
      </c>
    </row>
    <row r="438" spans="1:16" ht="17.25" thickTop="1" thickBot="1" x14ac:dyDescent="0.3">
      <c r="A438" s="45">
        <v>4863</v>
      </c>
      <c r="B438" s="58">
        <f>IFERROR(VLOOKUP(Tableau11[[#This Row],[Article]],'TCD journal 2018'!$B$5:$O$9000,2,FALSE),0)</f>
        <v>0</v>
      </c>
      <c r="C438" s="59">
        <f>IFERROR(VLOOKUP(Tableau11[[#This Row],[Article]],'TCD journal 2018'!$B$5:$O$900,3,FALSE),0)</f>
        <v>0</v>
      </c>
      <c r="D438" s="60">
        <f>IFERROR(VLOOKUP(Tableau11[[#This Row],[Article]],'TCD journal 2018'!$B$5:$O$9000,4,FALSE),0)</f>
        <v>3</v>
      </c>
      <c r="E438" s="60">
        <f>IFERROR(VLOOKUP(Tableau11[[#This Row],[Article]],'TCD journal 2018'!$B$5:$O$9000,5,FALSE),0)</f>
        <v>9</v>
      </c>
      <c r="F438" s="60">
        <f>IFERROR(VLOOKUP(Tableau11[[#This Row],[Article]],'TCD journal 2018'!$B$5:$O$9000,6,FALSE),0)</f>
        <v>4</v>
      </c>
      <c r="G438" s="60">
        <f>IFERROR(VLOOKUP(Tableau11[[#This Row],[Article]],'TCD journal 2018'!$B$5:$O$9000,7,FALSE),0)</f>
        <v>4</v>
      </c>
      <c r="H438" s="60">
        <f>IFERROR(VLOOKUP(Tableau11[[#This Row],[Article]],'TCD journal 2018'!$B$5:$O$9000,8,FALSE),0)</f>
        <v>0</v>
      </c>
      <c r="I438" s="60">
        <f>IFERROR(VLOOKUP(Tableau11[[#This Row],[Article]],'TCD journal 2018'!$B$5:$O$9000,9,FALSE),0)</f>
        <v>7</v>
      </c>
      <c r="J438" s="60">
        <f>IFERROR(VLOOKUP(Tableau11[[#This Row],[Article]],'TCD journal 2018'!$B$5:$O$9000,10,FALSE),0)</f>
        <v>5</v>
      </c>
      <c r="K438" s="61">
        <f>IFERROR(VLOOKUP(Tableau11[[#This Row],[Article]],'TCD journal 2018'!$B$5:$O$900,11,FALSE),0)</f>
        <v>2</v>
      </c>
      <c r="L438" s="60">
        <f>IFERROR(VLOOKUP(Tableau11[[#This Row],[Article]],'TCD journal 2018'!$B$5:$O$9000,12,FALSE),0)</f>
        <v>0</v>
      </c>
      <c r="M438" s="62">
        <f>IFERROR(VLOOKUP(Tableau11[[#This Row],[Article]],'TCD journal 2018'!$B$5:$O$9000,13,FALSE),0)</f>
        <v>0</v>
      </c>
      <c r="N438" s="154">
        <f>IFERROR(VLOOKUP(Tableau11[[#This Row],[Article]],'TCD journal 2018'!$B$5:$O$9000,14,FALSE),0)</f>
        <v>34</v>
      </c>
      <c r="O438" s="73">
        <f>Tableau11[[#This Row],[Total général]]/8</f>
        <v>4.25</v>
      </c>
      <c r="P438" s="74">
        <f>ROUNDUP(Tableau11[[#This Row],[Conso mensuel]]/30,0)</f>
        <v>1</v>
      </c>
    </row>
    <row r="439" spans="1:16" ht="16.5" thickTop="1" thickBot="1" x14ac:dyDescent="0.3">
      <c r="A439" s="30">
        <v>4863</v>
      </c>
      <c r="B439" s="33">
        <f t="shared" ref="B439:M439" si="216">B438/$N$438</f>
        <v>0</v>
      </c>
      <c r="C439" s="33">
        <f t="shared" si="216"/>
        <v>0</v>
      </c>
      <c r="D439" s="33">
        <f t="shared" si="216"/>
        <v>8.8235294117647065E-2</v>
      </c>
      <c r="E439" s="33">
        <f t="shared" si="216"/>
        <v>0.26470588235294118</v>
      </c>
      <c r="F439" s="33">
        <f t="shared" si="216"/>
        <v>0.11764705882352941</v>
      </c>
      <c r="G439" s="33">
        <f t="shared" si="216"/>
        <v>0.11764705882352941</v>
      </c>
      <c r="H439" s="33">
        <f t="shared" si="216"/>
        <v>0</v>
      </c>
      <c r="I439" s="33">
        <f t="shared" si="216"/>
        <v>0.20588235294117646</v>
      </c>
      <c r="J439" s="33">
        <f t="shared" si="216"/>
        <v>0.14705882352941177</v>
      </c>
      <c r="K439" s="33">
        <f t="shared" si="216"/>
        <v>5.8823529411764705E-2</v>
      </c>
      <c r="L439" s="33">
        <f t="shared" si="216"/>
        <v>0</v>
      </c>
      <c r="M439" s="35">
        <f t="shared" si="216"/>
        <v>0</v>
      </c>
      <c r="N439" s="46">
        <f>SUM(Tableau11[[#This Row],[Janvier]:[Décembre]])</f>
        <v>1</v>
      </c>
      <c r="O439" s="66">
        <f>ROUNDUP(Tableau11[[#This Row],[Total général]]/7,0)</f>
        <v>1</v>
      </c>
      <c r="P439" s="68">
        <f>Tableau11[[#This Row],[Total général]]/(30*7)</f>
        <v>4.7619047619047623E-3</v>
      </c>
    </row>
    <row r="440" spans="1:16" ht="17.25" thickTop="1" thickBot="1" x14ac:dyDescent="0.3">
      <c r="A440" s="45">
        <v>705</v>
      </c>
      <c r="B440" s="58">
        <f>IFERROR(VLOOKUP(Tableau11[[#This Row],[Article]],'TCD journal 2018'!$B$5:$O$9000,2,FALSE),0)</f>
        <v>0</v>
      </c>
      <c r="C440" s="59">
        <f>IFERROR(VLOOKUP(Tableau11[[#This Row],[Article]],'TCD journal 2018'!$B$5:$O$900,3,FALSE),0)</f>
        <v>0</v>
      </c>
      <c r="D440" s="60">
        <f>IFERROR(VLOOKUP(Tableau11[[#This Row],[Article]],'TCD journal 2018'!$B$5:$O$9000,4,FALSE),0)</f>
        <v>5</v>
      </c>
      <c r="E440" s="60">
        <f>IFERROR(VLOOKUP(Tableau11[[#This Row],[Article]],'TCD journal 2018'!$B$5:$O$9000,5,FALSE),0)</f>
        <v>2</v>
      </c>
      <c r="F440" s="60">
        <f>IFERROR(VLOOKUP(Tableau11[[#This Row],[Article]],'TCD journal 2018'!$B$5:$O$9000,6,FALSE),0)</f>
        <v>3</v>
      </c>
      <c r="G440" s="60">
        <f>IFERROR(VLOOKUP(Tableau11[[#This Row],[Article]],'TCD journal 2018'!$B$5:$O$9000,7,FALSE),0)</f>
        <v>8</v>
      </c>
      <c r="H440" s="60">
        <f>IFERROR(VLOOKUP(Tableau11[[#This Row],[Article]],'TCD journal 2018'!$B$5:$O$9000,8,FALSE),0)</f>
        <v>9</v>
      </c>
      <c r="I440" s="60">
        <f>IFERROR(VLOOKUP(Tableau11[[#This Row],[Article]],'TCD journal 2018'!$B$5:$O$9000,9,FALSE),0)</f>
        <v>0</v>
      </c>
      <c r="J440" s="60">
        <f>IFERROR(VLOOKUP(Tableau11[[#This Row],[Article]],'TCD journal 2018'!$B$5:$O$9000,10,FALSE),0)</f>
        <v>5</v>
      </c>
      <c r="K440" s="61">
        <f>IFERROR(VLOOKUP(Tableau11[[#This Row],[Article]],'TCD journal 2018'!$B$5:$O$900,11,FALSE),0)</f>
        <v>2</v>
      </c>
      <c r="L440" s="60">
        <f>IFERROR(VLOOKUP(Tableau11[[#This Row],[Article]],'TCD journal 2018'!$B$5:$O$9000,12,FALSE),0)</f>
        <v>0</v>
      </c>
      <c r="M440" s="62">
        <f>IFERROR(VLOOKUP(Tableau11[[#This Row],[Article]],'TCD journal 2018'!$B$5:$O$9000,13,FALSE),0)</f>
        <v>0</v>
      </c>
      <c r="N440" s="154">
        <f>IFERROR(VLOOKUP(Tableau11[[#This Row],[Article]],'TCD journal 2018'!$B$5:$O$9000,14,FALSE),0)</f>
        <v>34</v>
      </c>
      <c r="O440" s="73">
        <f>Tableau11[[#This Row],[Total général]]/8</f>
        <v>4.25</v>
      </c>
      <c r="P440" s="74">
        <f>ROUNDUP(Tableau11[[#This Row],[Conso mensuel]]/30,0)</f>
        <v>1</v>
      </c>
    </row>
    <row r="441" spans="1:16" ht="16.5" thickTop="1" thickBot="1" x14ac:dyDescent="0.3">
      <c r="A441" s="31">
        <v>705</v>
      </c>
      <c r="B441" s="34">
        <f t="shared" ref="B441:M441" si="217">B440/$N$440</f>
        <v>0</v>
      </c>
      <c r="C441" s="34">
        <f t="shared" si="217"/>
        <v>0</v>
      </c>
      <c r="D441" s="34">
        <f t="shared" si="217"/>
        <v>0.14705882352941177</v>
      </c>
      <c r="E441" s="34">
        <f t="shared" si="217"/>
        <v>5.8823529411764705E-2</v>
      </c>
      <c r="F441" s="34">
        <f t="shared" si="217"/>
        <v>8.8235294117647065E-2</v>
      </c>
      <c r="G441" s="34">
        <f t="shared" si="217"/>
        <v>0.23529411764705882</v>
      </c>
      <c r="H441" s="34">
        <f t="shared" si="217"/>
        <v>0.26470588235294118</v>
      </c>
      <c r="I441" s="34">
        <f t="shared" si="217"/>
        <v>0</v>
      </c>
      <c r="J441" s="33">
        <f t="shared" si="217"/>
        <v>0.14705882352941177</v>
      </c>
      <c r="K441" s="34">
        <f t="shared" si="217"/>
        <v>5.8823529411764705E-2</v>
      </c>
      <c r="L441" s="33">
        <f t="shared" si="217"/>
        <v>0</v>
      </c>
      <c r="M441" s="36">
        <f t="shared" si="217"/>
        <v>0</v>
      </c>
      <c r="N441" s="46">
        <f>SUM(Tableau11[[#This Row],[Janvier]:[Décembre]])</f>
        <v>1</v>
      </c>
      <c r="O441" s="66">
        <f>ROUNDUP(Tableau11[[#This Row],[Total général]]/7,0)</f>
        <v>1</v>
      </c>
      <c r="P441" s="68">
        <f>Tableau11[[#This Row],[Total général]]/(30*7)</f>
        <v>4.7619047619047623E-3</v>
      </c>
    </row>
    <row r="442" spans="1:16" ht="17.25" thickTop="1" thickBot="1" x14ac:dyDescent="0.3">
      <c r="A442" s="45">
        <v>4275</v>
      </c>
      <c r="B442" s="58">
        <f>IFERROR(VLOOKUP(Tableau11[[#This Row],[Article]],'TCD journal 2018'!$B$5:$O$9000,2,FALSE),0)</f>
        <v>0</v>
      </c>
      <c r="C442" s="59">
        <f>IFERROR(VLOOKUP(Tableau11[[#This Row],[Article]],'TCD journal 2018'!$B$5:$O$900,3,FALSE),0)</f>
        <v>0</v>
      </c>
      <c r="D442" s="60">
        <f>IFERROR(VLOOKUP(Tableau11[[#This Row],[Article]],'TCD journal 2018'!$B$5:$O$9000,4,FALSE),0)</f>
        <v>3</v>
      </c>
      <c r="E442" s="60">
        <f>IFERROR(VLOOKUP(Tableau11[[#This Row],[Article]],'TCD journal 2018'!$B$5:$O$9000,5,FALSE),0)</f>
        <v>9</v>
      </c>
      <c r="F442" s="60">
        <f>IFERROR(VLOOKUP(Tableau11[[#This Row],[Article]],'TCD journal 2018'!$B$5:$O$9000,6,FALSE),0)</f>
        <v>5</v>
      </c>
      <c r="G442" s="60">
        <f>IFERROR(VLOOKUP(Tableau11[[#This Row],[Article]],'TCD journal 2018'!$B$5:$O$9000,7,FALSE),0)</f>
        <v>5</v>
      </c>
      <c r="H442" s="60">
        <f>IFERROR(VLOOKUP(Tableau11[[#This Row],[Article]],'TCD journal 2018'!$B$5:$O$9000,8,FALSE),0)</f>
        <v>2</v>
      </c>
      <c r="I442" s="60">
        <f>IFERROR(VLOOKUP(Tableau11[[#This Row],[Article]],'TCD journal 2018'!$B$5:$O$9000,9,FALSE),0)</f>
        <v>3</v>
      </c>
      <c r="J442" s="60">
        <f>IFERROR(VLOOKUP(Tableau11[[#This Row],[Article]],'TCD journal 2018'!$B$5:$O$9000,10,FALSE),0)</f>
        <v>4</v>
      </c>
      <c r="K442" s="61">
        <f>IFERROR(VLOOKUP(Tableau11[[#This Row],[Article]],'TCD journal 2018'!$B$5:$O$900,11,FALSE),0)</f>
        <v>7</v>
      </c>
      <c r="L442" s="60">
        <f>IFERROR(VLOOKUP(Tableau11[[#This Row],[Article]],'TCD journal 2018'!$B$5:$O$9000,12,FALSE),0)</f>
        <v>0</v>
      </c>
      <c r="M442" s="62">
        <f>IFERROR(VLOOKUP(Tableau11[[#This Row],[Article]],'TCD journal 2018'!$B$5:$O$9000,13,FALSE),0)</f>
        <v>0</v>
      </c>
      <c r="N442" s="154">
        <f>IFERROR(VLOOKUP(Tableau11[[#This Row],[Article]],'TCD journal 2018'!$B$5:$O$9000,14,FALSE),0)</f>
        <v>38</v>
      </c>
      <c r="O442" s="73">
        <f>Tableau11[[#This Row],[Total général]]/8</f>
        <v>4.75</v>
      </c>
      <c r="P442" s="74">
        <f>ROUNDUP(Tableau11[[#This Row],[Conso mensuel]]/30,0)</f>
        <v>1</v>
      </c>
    </row>
    <row r="443" spans="1:16" ht="16.5" thickTop="1" thickBot="1" x14ac:dyDescent="0.3">
      <c r="A443" s="31">
        <v>4275</v>
      </c>
      <c r="B443" s="34">
        <f t="shared" ref="B443:M443" si="218">B442/$N$442</f>
        <v>0</v>
      </c>
      <c r="C443" s="34">
        <f t="shared" si="218"/>
        <v>0</v>
      </c>
      <c r="D443" s="34">
        <f t="shared" si="218"/>
        <v>7.8947368421052627E-2</v>
      </c>
      <c r="E443" s="34">
        <f t="shared" si="218"/>
        <v>0.23684210526315788</v>
      </c>
      <c r="F443" s="34">
        <f t="shared" si="218"/>
        <v>0.13157894736842105</v>
      </c>
      <c r="G443" s="34">
        <f t="shared" si="218"/>
        <v>0.13157894736842105</v>
      </c>
      <c r="H443" s="34">
        <f t="shared" si="218"/>
        <v>5.2631578947368418E-2</v>
      </c>
      <c r="I443" s="34">
        <f t="shared" si="218"/>
        <v>7.8947368421052627E-2</v>
      </c>
      <c r="J443" s="33">
        <f t="shared" si="218"/>
        <v>0.10526315789473684</v>
      </c>
      <c r="K443" s="34">
        <f t="shared" si="218"/>
        <v>0.18421052631578946</v>
      </c>
      <c r="L443" s="33">
        <f t="shared" si="218"/>
        <v>0</v>
      </c>
      <c r="M443" s="36">
        <f t="shared" si="218"/>
        <v>0</v>
      </c>
      <c r="N443" s="46">
        <f>SUM(Tableau11[[#This Row],[Janvier]:[Décembre]])</f>
        <v>1</v>
      </c>
      <c r="O443" s="66">
        <f>ROUNDUP(Tableau11[[#This Row],[Total général]]/7,0)</f>
        <v>1</v>
      </c>
      <c r="P443" s="68">
        <f>Tableau11[[#This Row],[Total général]]/(30*7)</f>
        <v>4.7619047619047623E-3</v>
      </c>
    </row>
    <row r="444" spans="1:16" ht="17.25" thickTop="1" thickBot="1" x14ac:dyDescent="0.3">
      <c r="A444" s="45">
        <v>4330</v>
      </c>
      <c r="B444" s="58">
        <f>IFERROR(VLOOKUP(Tableau11[[#This Row],[Article]],'TCD journal 2018'!$B$5:$O$9000,2,FALSE),0)</f>
        <v>0</v>
      </c>
      <c r="C444" s="59">
        <f>IFERROR(VLOOKUP(Tableau11[[#This Row],[Article]],'TCD journal 2018'!$B$5:$O$900,3,FALSE),0)</f>
        <v>0</v>
      </c>
      <c r="D444" s="60">
        <f>IFERROR(VLOOKUP(Tableau11[[#This Row],[Article]],'TCD journal 2018'!$B$5:$O$9000,4,FALSE),0)</f>
        <v>0</v>
      </c>
      <c r="E444" s="60">
        <f>IFERROR(VLOOKUP(Tableau11[[#This Row],[Article]],'TCD journal 2018'!$B$5:$O$9000,5,FALSE),0)</f>
        <v>5</v>
      </c>
      <c r="F444" s="60">
        <f>IFERROR(VLOOKUP(Tableau11[[#This Row],[Article]],'TCD journal 2018'!$B$5:$O$9000,6,FALSE),0)</f>
        <v>5</v>
      </c>
      <c r="G444" s="60">
        <f>IFERROR(VLOOKUP(Tableau11[[#This Row],[Article]],'TCD journal 2018'!$B$5:$O$9000,7,FALSE),0)</f>
        <v>6</v>
      </c>
      <c r="H444" s="60">
        <f>IFERROR(VLOOKUP(Tableau11[[#This Row],[Article]],'TCD journal 2018'!$B$5:$O$9000,8,FALSE),0)</f>
        <v>2</v>
      </c>
      <c r="I444" s="60">
        <f>IFERROR(VLOOKUP(Tableau11[[#This Row],[Article]],'TCD journal 2018'!$B$5:$O$9000,9,FALSE),0)</f>
        <v>9</v>
      </c>
      <c r="J444" s="60">
        <f>IFERROR(VLOOKUP(Tableau11[[#This Row],[Article]],'TCD journal 2018'!$B$5:$O$9000,10,FALSE),0)</f>
        <v>4</v>
      </c>
      <c r="K444" s="61">
        <f>IFERROR(VLOOKUP(Tableau11[[#This Row],[Article]],'TCD journal 2018'!$B$5:$O$900,11,FALSE),0)</f>
        <v>9</v>
      </c>
      <c r="L444" s="60">
        <f>IFERROR(VLOOKUP(Tableau11[[#This Row],[Article]],'TCD journal 2018'!$B$5:$O$9000,12,FALSE),0)</f>
        <v>0</v>
      </c>
      <c r="M444" s="62">
        <f>IFERROR(VLOOKUP(Tableau11[[#This Row],[Article]],'TCD journal 2018'!$B$5:$O$9000,13,FALSE),0)</f>
        <v>0</v>
      </c>
      <c r="N444" s="154">
        <f>IFERROR(VLOOKUP(Tableau11[[#This Row],[Article]],'TCD journal 2018'!$B$5:$O$9000,14,FALSE),0)</f>
        <v>40</v>
      </c>
      <c r="O444" s="73">
        <f>Tableau11[[#This Row],[Total général]]/8</f>
        <v>5</v>
      </c>
      <c r="P444" s="74">
        <f>ROUNDUP(Tableau11[[#This Row],[Conso mensuel]]/30,0)</f>
        <v>1</v>
      </c>
    </row>
    <row r="445" spans="1:16" ht="16.5" thickTop="1" thickBot="1" x14ac:dyDescent="0.3">
      <c r="A445" s="31">
        <v>4330</v>
      </c>
      <c r="B445" s="34">
        <f t="shared" ref="B445:M445" si="219">B444/$N$444</f>
        <v>0</v>
      </c>
      <c r="C445" s="34">
        <f t="shared" si="219"/>
        <v>0</v>
      </c>
      <c r="D445" s="34">
        <f t="shared" si="219"/>
        <v>0</v>
      </c>
      <c r="E445" s="34">
        <f t="shared" si="219"/>
        <v>0.125</v>
      </c>
      <c r="F445" s="34">
        <f t="shared" si="219"/>
        <v>0.125</v>
      </c>
      <c r="G445" s="34">
        <f t="shared" si="219"/>
        <v>0.15</v>
      </c>
      <c r="H445" s="34">
        <f t="shared" si="219"/>
        <v>0.05</v>
      </c>
      <c r="I445" s="34">
        <f t="shared" si="219"/>
        <v>0.22500000000000001</v>
      </c>
      <c r="J445" s="33">
        <f t="shared" si="219"/>
        <v>0.1</v>
      </c>
      <c r="K445" s="34">
        <f t="shared" si="219"/>
        <v>0.22500000000000001</v>
      </c>
      <c r="L445" s="33">
        <f t="shared" si="219"/>
        <v>0</v>
      </c>
      <c r="M445" s="36">
        <f t="shared" si="219"/>
        <v>0</v>
      </c>
      <c r="N445" s="46">
        <f>SUM(Tableau11[[#This Row],[Janvier]:[Décembre]])</f>
        <v>1</v>
      </c>
      <c r="O445" s="66">
        <f>ROUNDUP(Tableau11[[#This Row],[Total général]]/7,0)</f>
        <v>1</v>
      </c>
      <c r="P445" s="68">
        <f>Tableau11[[#This Row],[Total général]]/(30*7)</f>
        <v>4.7619047619047623E-3</v>
      </c>
    </row>
    <row r="446" spans="1:16" ht="17.25" thickTop="1" thickBot="1" x14ac:dyDescent="0.3">
      <c r="A446" s="45">
        <v>693</v>
      </c>
      <c r="B446" s="58">
        <f>IFERROR(VLOOKUP(Tableau11[[#This Row],[Article]],'TCD journal 2018'!$B$5:$O$9000,2,FALSE),0)</f>
        <v>0</v>
      </c>
      <c r="C446" s="59">
        <f>IFERROR(VLOOKUP(Tableau11[[#This Row],[Article]],'TCD journal 2018'!$B$5:$O$900,3,FALSE),0)</f>
        <v>0</v>
      </c>
      <c r="D446" s="60">
        <f>IFERROR(VLOOKUP(Tableau11[[#This Row],[Article]],'TCD journal 2018'!$B$5:$O$9000,4,FALSE),0)</f>
        <v>8</v>
      </c>
      <c r="E446" s="60">
        <f>IFERROR(VLOOKUP(Tableau11[[#This Row],[Article]],'TCD journal 2018'!$B$5:$O$9000,5,FALSE),0)</f>
        <v>2</v>
      </c>
      <c r="F446" s="60">
        <f>IFERROR(VLOOKUP(Tableau11[[#This Row],[Article]],'TCD journal 2018'!$B$5:$O$9000,6,FALSE),0)</f>
        <v>2</v>
      </c>
      <c r="G446" s="60">
        <f>IFERROR(VLOOKUP(Tableau11[[#This Row],[Article]],'TCD journal 2018'!$B$5:$O$9000,7,FALSE),0)</f>
        <v>5</v>
      </c>
      <c r="H446" s="60">
        <f>IFERROR(VLOOKUP(Tableau11[[#This Row],[Article]],'TCD journal 2018'!$B$5:$O$9000,8,FALSE),0)</f>
        <v>5</v>
      </c>
      <c r="I446" s="60">
        <f>IFERROR(VLOOKUP(Tableau11[[#This Row],[Article]],'TCD journal 2018'!$B$5:$O$9000,9,FALSE),0)</f>
        <v>0</v>
      </c>
      <c r="J446" s="60">
        <f>IFERROR(VLOOKUP(Tableau11[[#This Row],[Article]],'TCD journal 2018'!$B$5:$O$9000,10,FALSE),0)</f>
        <v>9</v>
      </c>
      <c r="K446" s="61">
        <f>IFERROR(VLOOKUP(Tableau11[[#This Row],[Article]],'TCD journal 2018'!$B$5:$O$900,11,FALSE),0)</f>
        <v>0</v>
      </c>
      <c r="L446" s="60">
        <f>IFERROR(VLOOKUP(Tableau11[[#This Row],[Article]],'TCD journal 2018'!$B$5:$O$9000,12,FALSE),0)</f>
        <v>0</v>
      </c>
      <c r="M446" s="62">
        <f>IFERROR(VLOOKUP(Tableau11[[#This Row],[Article]],'TCD journal 2018'!$B$5:$O$9000,13,FALSE),0)</f>
        <v>0</v>
      </c>
      <c r="N446" s="154">
        <f>IFERROR(VLOOKUP(Tableau11[[#This Row],[Article]],'TCD journal 2018'!$B$5:$O$9000,14,FALSE),0)</f>
        <v>31</v>
      </c>
      <c r="O446" s="73">
        <f>Tableau11[[#This Row],[Total général]]/8</f>
        <v>3.875</v>
      </c>
      <c r="P446" s="74">
        <f>ROUNDUP(Tableau11[[#This Row],[Conso mensuel]]/30,0)</f>
        <v>1</v>
      </c>
    </row>
    <row r="447" spans="1:16" ht="16.5" thickTop="1" thickBot="1" x14ac:dyDescent="0.3">
      <c r="A447" s="31">
        <v>693</v>
      </c>
      <c r="B447" s="34">
        <f t="shared" ref="B447:M447" si="220">B446/$N$446</f>
        <v>0</v>
      </c>
      <c r="C447" s="34">
        <f t="shared" si="220"/>
        <v>0</v>
      </c>
      <c r="D447" s="34">
        <f t="shared" si="220"/>
        <v>0.25806451612903225</v>
      </c>
      <c r="E447" s="34">
        <f t="shared" si="220"/>
        <v>6.4516129032258063E-2</v>
      </c>
      <c r="F447" s="34">
        <f t="shared" si="220"/>
        <v>6.4516129032258063E-2</v>
      </c>
      <c r="G447" s="34">
        <f t="shared" si="220"/>
        <v>0.16129032258064516</v>
      </c>
      <c r="H447" s="34">
        <f t="shared" si="220"/>
        <v>0.16129032258064516</v>
      </c>
      <c r="I447" s="34">
        <f t="shared" si="220"/>
        <v>0</v>
      </c>
      <c r="J447" s="33">
        <f t="shared" si="220"/>
        <v>0.29032258064516131</v>
      </c>
      <c r="K447" s="34">
        <f t="shared" si="220"/>
        <v>0</v>
      </c>
      <c r="L447" s="33">
        <f t="shared" si="220"/>
        <v>0</v>
      </c>
      <c r="M447" s="36">
        <f t="shared" si="220"/>
        <v>0</v>
      </c>
      <c r="N447" s="46">
        <f>SUM(Tableau11[[#This Row],[Janvier]:[Décembre]])</f>
        <v>1</v>
      </c>
      <c r="O447" s="66">
        <f>ROUNDUP(Tableau11[[#This Row],[Total général]]/7,0)</f>
        <v>1</v>
      </c>
      <c r="P447" s="68">
        <f>Tableau11[[#This Row],[Total général]]/(30*7)</f>
        <v>4.7619047619047623E-3</v>
      </c>
    </row>
    <row r="448" spans="1:16" ht="17.25" thickTop="1" thickBot="1" x14ac:dyDescent="0.3">
      <c r="A448" s="45">
        <v>8957</v>
      </c>
      <c r="B448" s="58">
        <f>IFERROR(VLOOKUP(Tableau11[[#This Row],[Article]],'TCD journal 2018'!$B$5:$O$9000,2,FALSE),0)</f>
        <v>0</v>
      </c>
      <c r="C448" s="59">
        <f>IFERROR(VLOOKUP(Tableau11[[#This Row],[Article]],'TCD journal 2018'!$B$5:$O$900,3,FALSE),0)</f>
        <v>0</v>
      </c>
      <c r="D448" s="60">
        <f>IFERROR(VLOOKUP(Tableau11[[#This Row],[Article]],'TCD journal 2018'!$B$5:$O$9000,4,FALSE),0)</f>
        <v>2</v>
      </c>
      <c r="E448" s="60">
        <f>IFERROR(VLOOKUP(Tableau11[[#This Row],[Article]],'TCD journal 2018'!$B$5:$O$9000,5,FALSE),0)</f>
        <v>6</v>
      </c>
      <c r="F448" s="60">
        <f>IFERROR(VLOOKUP(Tableau11[[#This Row],[Article]],'TCD journal 2018'!$B$5:$O$9000,6,FALSE),0)</f>
        <v>7</v>
      </c>
      <c r="G448" s="60">
        <f>IFERROR(VLOOKUP(Tableau11[[#This Row],[Article]],'TCD journal 2018'!$B$5:$O$9000,7,FALSE),0)</f>
        <v>4</v>
      </c>
      <c r="H448" s="60">
        <f>IFERROR(VLOOKUP(Tableau11[[#This Row],[Article]],'TCD journal 2018'!$B$5:$O$9000,8,FALSE),0)</f>
        <v>2</v>
      </c>
      <c r="I448" s="60">
        <f>IFERROR(VLOOKUP(Tableau11[[#This Row],[Article]],'TCD journal 2018'!$B$5:$O$9000,9,FALSE),0)</f>
        <v>6</v>
      </c>
      <c r="J448" s="60">
        <f>IFERROR(VLOOKUP(Tableau11[[#This Row],[Article]],'TCD journal 2018'!$B$5:$O$9000,10,FALSE),0)</f>
        <v>3</v>
      </c>
      <c r="K448" s="61">
        <f>IFERROR(VLOOKUP(Tableau11[[#This Row],[Article]],'TCD journal 2018'!$B$5:$O$900,11,FALSE),0)</f>
        <v>7</v>
      </c>
      <c r="L448" s="60">
        <f>IFERROR(VLOOKUP(Tableau11[[#This Row],[Article]],'TCD journal 2018'!$B$5:$O$9000,12,FALSE),0)</f>
        <v>0</v>
      </c>
      <c r="M448" s="62">
        <f>IFERROR(VLOOKUP(Tableau11[[#This Row],[Article]],'TCD journal 2018'!$B$5:$O$9000,13,FALSE),0)</f>
        <v>0</v>
      </c>
      <c r="N448" s="154">
        <f>IFERROR(VLOOKUP(Tableau11[[#This Row],[Article]],'TCD journal 2018'!$B$5:$O$9000,14,FALSE),0)</f>
        <v>37</v>
      </c>
      <c r="O448" s="73">
        <f>Tableau11[[#This Row],[Total général]]/8</f>
        <v>4.625</v>
      </c>
      <c r="P448" s="74">
        <f>ROUNDUP(Tableau11[[#This Row],[Conso mensuel]]/30,0)</f>
        <v>1</v>
      </c>
    </row>
    <row r="449" spans="1:16" ht="16.5" thickTop="1" thickBot="1" x14ac:dyDescent="0.3">
      <c r="A449" s="31">
        <v>8957</v>
      </c>
      <c r="B449" s="34">
        <f t="shared" ref="B449:M449" si="221">B448/$N$448</f>
        <v>0</v>
      </c>
      <c r="C449" s="34">
        <f t="shared" si="221"/>
        <v>0</v>
      </c>
      <c r="D449" s="34">
        <f t="shared" si="221"/>
        <v>5.4054054054054057E-2</v>
      </c>
      <c r="E449" s="34">
        <f t="shared" si="221"/>
        <v>0.16216216216216217</v>
      </c>
      <c r="F449" s="34">
        <f t="shared" si="221"/>
        <v>0.1891891891891892</v>
      </c>
      <c r="G449" s="34">
        <f t="shared" si="221"/>
        <v>0.10810810810810811</v>
      </c>
      <c r="H449" s="34">
        <f t="shared" si="221"/>
        <v>5.4054054054054057E-2</v>
      </c>
      <c r="I449" s="34">
        <f t="shared" si="221"/>
        <v>0.16216216216216217</v>
      </c>
      <c r="J449" s="33">
        <f t="shared" si="221"/>
        <v>8.1081081081081086E-2</v>
      </c>
      <c r="K449" s="34">
        <f t="shared" si="221"/>
        <v>0.1891891891891892</v>
      </c>
      <c r="L449" s="33">
        <f t="shared" si="221"/>
        <v>0</v>
      </c>
      <c r="M449" s="36">
        <f t="shared" si="221"/>
        <v>0</v>
      </c>
      <c r="N449" s="46">
        <f>SUM(Tableau11[[#This Row],[Janvier]:[Décembre]])</f>
        <v>1.0000000000000002</v>
      </c>
      <c r="O449" s="66">
        <f>ROUNDUP(Tableau11[[#This Row],[Total général]]/7,0)</f>
        <v>1</v>
      </c>
      <c r="P449" s="68">
        <f>Tableau11[[#This Row],[Total général]]/(30*7)</f>
        <v>4.7619047619047632E-3</v>
      </c>
    </row>
    <row r="450" spans="1:16" ht="17.25" thickTop="1" thickBot="1" x14ac:dyDescent="0.3">
      <c r="A450" s="45">
        <v>7082</v>
      </c>
      <c r="B450" s="58">
        <f>IFERROR(VLOOKUP(Tableau11[[#This Row],[Article]],'TCD journal 2018'!$B$5:$O$9000,2,FALSE),0)</f>
        <v>0</v>
      </c>
      <c r="C450" s="59">
        <f>IFERROR(VLOOKUP(Tableau11[[#This Row],[Article]],'TCD journal 2018'!$B$5:$O$900,3,FALSE),0)</f>
        <v>0</v>
      </c>
      <c r="D450" s="60">
        <f>IFERROR(VLOOKUP(Tableau11[[#This Row],[Article]],'TCD journal 2018'!$B$5:$O$9000,4,FALSE),0)</f>
        <v>0</v>
      </c>
      <c r="E450" s="60">
        <f>IFERROR(VLOOKUP(Tableau11[[#This Row],[Article]],'TCD journal 2018'!$B$5:$O$9000,5,FALSE),0)</f>
        <v>20</v>
      </c>
      <c r="F450" s="60">
        <f>IFERROR(VLOOKUP(Tableau11[[#This Row],[Article]],'TCD journal 2018'!$B$5:$O$9000,6,FALSE),0)</f>
        <v>4</v>
      </c>
      <c r="G450" s="60">
        <f>IFERROR(VLOOKUP(Tableau11[[#This Row],[Article]],'TCD journal 2018'!$B$5:$O$9000,7,FALSE),0)</f>
        <v>0</v>
      </c>
      <c r="H450" s="60">
        <f>IFERROR(VLOOKUP(Tableau11[[#This Row],[Article]],'TCD journal 2018'!$B$5:$O$9000,8,FALSE),0)</f>
        <v>1</v>
      </c>
      <c r="I450" s="60">
        <f>IFERROR(VLOOKUP(Tableau11[[#This Row],[Article]],'TCD journal 2018'!$B$5:$O$9000,9,FALSE),0)</f>
        <v>2</v>
      </c>
      <c r="J450" s="60">
        <f>IFERROR(VLOOKUP(Tableau11[[#This Row],[Article]],'TCD journal 2018'!$B$5:$O$9000,10,FALSE),0)</f>
        <v>3</v>
      </c>
      <c r="K450" s="61">
        <f>IFERROR(VLOOKUP(Tableau11[[#This Row],[Article]],'TCD journal 2018'!$B$5:$O$900,11,FALSE),0)</f>
        <v>0</v>
      </c>
      <c r="L450" s="60">
        <f>IFERROR(VLOOKUP(Tableau11[[#This Row],[Article]],'TCD journal 2018'!$B$5:$O$9000,12,FALSE),0)</f>
        <v>0</v>
      </c>
      <c r="M450" s="62">
        <f>IFERROR(VLOOKUP(Tableau11[[#This Row],[Article]],'TCD journal 2018'!$B$5:$O$9000,13,FALSE),0)</f>
        <v>0</v>
      </c>
      <c r="N450" s="154">
        <f>IFERROR(VLOOKUP(Tableau11[[#This Row],[Article]],'TCD journal 2018'!$B$5:$O$9000,14,FALSE),0)</f>
        <v>30</v>
      </c>
      <c r="O450" s="73">
        <f>Tableau11[[#This Row],[Total général]]/8</f>
        <v>3.75</v>
      </c>
      <c r="P450" s="74">
        <f>ROUNDUP(Tableau11[[#This Row],[Conso mensuel]]/30,0)</f>
        <v>1</v>
      </c>
    </row>
    <row r="451" spans="1:16" ht="16.5" thickTop="1" thickBot="1" x14ac:dyDescent="0.3">
      <c r="A451" s="31">
        <v>7082</v>
      </c>
      <c r="B451" s="34">
        <f t="shared" ref="B451:M451" si="222">B450/$N$450</f>
        <v>0</v>
      </c>
      <c r="C451" s="34">
        <f t="shared" si="222"/>
        <v>0</v>
      </c>
      <c r="D451" s="34">
        <f t="shared" si="222"/>
        <v>0</v>
      </c>
      <c r="E451" s="34">
        <f t="shared" si="222"/>
        <v>0.66666666666666663</v>
      </c>
      <c r="F451" s="34">
        <f t="shared" si="222"/>
        <v>0.13333333333333333</v>
      </c>
      <c r="G451" s="34">
        <f t="shared" si="222"/>
        <v>0</v>
      </c>
      <c r="H451" s="34">
        <f t="shared" si="222"/>
        <v>3.3333333333333333E-2</v>
      </c>
      <c r="I451" s="34">
        <f t="shared" si="222"/>
        <v>6.6666666666666666E-2</v>
      </c>
      <c r="J451" s="33">
        <f t="shared" si="222"/>
        <v>0.1</v>
      </c>
      <c r="K451" s="34">
        <f t="shared" si="222"/>
        <v>0</v>
      </c>
      <c r="L451" s="33">
        <f t="shared" si="222"/>
        <v>0</v>
      </c>
      <c r="M451" s="36">
        <f t="shared" si="222"/>
        <v>0</v>
      </c>
      <c r="N451" s="46">
        <f>SUM(Tableau11[[#This Row],[Janvier]:[Décembre]])</f>
        <v>0.99999999999999989</v>
      </c>
      <c r="O451" s="66">
        <f>ROUNDUP(Tableau11[[#This Row],[Total général]]/7,0)</f>
        <v>1</v>
      </c>
      <c r="P451" s="68">
        <f>Tableau11[[#This Row],[Total général]]/(30*7)</f>
        <v>4.7619047619047615E-3</v>
      </c>
    </row>
    <row r="452" spans="1:16" ht="17.25" thickTop="1" thickBot="1" x14ac:dyDescent="0.3">
      <c r="A452" s="45">
        <v>5680</v>
      </c>
      <c r="B452" s="58">
        <f>IFERROR(VLOOKUP(Tableau11[[#This Row],[Article]],'TCD journal 2018'!$B$5:$O$9000,2,FALSE),0)</f>
        <v>0</v>
      </c>
      <c r="C452" s="59">
        <f>IFERROR(VLOOKUP(Tableau11[[#This Row],[Article]],'TCD journal 2018'!$B$5:$O$900,3,FALSE),0)</f>
        <v>0</v>
      </c>
      <c r="D452" s="60">
        <f>IFERROR(VLOOKUP(Tableau11[[#This Row],[Article]],'TCD journal 2018'!$B$5:$O$9000,4,FALSE),0)</f>
        <v>0</v>
      </c>
      <c r="E452" s="60">
        <f>IFERROR(VLOOKUP(Tableau11[[#This Row],[Article]],'TCD journal 2018'!$B$5:$O$9000,5,FALSE),0)</f>
        <v>10</v>
      </c>
      <c r="F452" s="60">
        <f>IFERROR(VLOOKUP(Tableau11[[#This Row],[Article]],'TCD journal 2018'!$B$5:$O$9000,6,FALSE),0)</f>
        <v>10</v>
      </c>
      <c r="G452" s="60">
        <f>IFERROR(VLOOKUP(Tableau11[[#This Row],[Article]],'TCD journal 2018'!$B$5:$O$9000,7,FALSE),0)</f>
        <v>0</v>
      </c>
      <c r="H452" s="60">
        <f>IFERROR(VLOOKUP(Tableau11[[#This Row],[Article]],'TCD journal 2018'!$B$5:$O$9000,8,FALSE),0)</f>
        <v>10</v>
      </c>
      <c r="I452" s="60">
        <f>IFERROR(VLOOKUP(Tableau11[[#This Row],[Article]],'TCD journal 2018'!$B$5:$O$9000,9,FALSE),0)</f>
        <v>0</v>
      </c>
      <c r="J452" s="60">
        <f>IFERROR(VLOOKUP(Tableau11[[#This Row],[Article]],'TCD journal 2018'!$B$5:$O$9000,10,FALSE),0)</f>
        <v>0</v>
      </c>
      <c r="K452" s="61">
        <f>IFERROR(VLOOKUP(Tableau11[[#This Row],[Article]],'TCD journal 2018'!$B$5:$O$900,11,FALSE),0)</f>
        <v>0</v>
      </c>
      <c r="L452" s="60">
        <f>IFERROR(VLOOKUP(Tableau11[[#This Row],[Article]],'TCD journal 2018'!$B$5:$O$9000,12,FALSE),0)</f>
        <v>0</v>
      </c>
      <c r="M452" s="62">
        <f>IFERROR(VLOOKUP(Tableau11[[#This Row],[Article]],'TCD journal 2018'!$B$5:$O$9000,13,FALSE),0)</f>
        <v>0</v>
      </c>
      <c r="N452" s="154">
        <f>IFERROR(VLOOKUP(Tableau11[[#This Row],[Article]],'TCD journal 2018'!$B$5:$O$9000,14,FALSE),0)</f>
        <v>30</v>
      </c>
      <c r="O452" s="73">
        <f>Tableau11[[#This Row],[Total général]]/8</f>
        <v>3.75</v>
      </c>
      <c r="P452" s="74">
        <f>ROUNDUP(Tableau11[[#This Row],[Conso mensuel]]/30,0)</f>
        <v>1</v>
      </c>
    </row>
    <row r="453" spans="1:16" ht="16.5" thickTop="1" thickBot="1" x14ac:dyDescent="0.3">
      <c r="A453" s="31">
        <v>5680</v>
      </c>
      <c r="B453" s="34">
        <f t="shared" ref="B453:M453" si="223">B452/$N$452</f>
        <v>0</v>
      </c>
      <c r="C453" s="34">
        <f t="shared" si="223"/>
        <v>0</v>
      </c>
      <c r="D453" s="34">
        <f t="shared" si="223"/>
        <v>0</v>
      </c>
      <c r="E453" s="34">
        <f t="shared" si="223"/>
        <v>0.33333333333333331</v>
      </c>
      <c r="F453" s="34">
        <f t="shared" si="223"/>
        <v>0.33333333333333331</v>
      </c>
      <c r="G453" s="34">
        <f t="shared" si="223"/>
        <v>0</v>
      </c>
      <c r="H453" s="34">
        <f t="shared" si="223"/>
        <v>0.33333333333333331</v>
      </c>
      <c r="I453" s="34">
        <f t="shared" si="223"/>
        <v>0</v>
      </c>
      <c r="J453" s="33">
        <f t="shared" si="223"/>
        <v>0</v>
      </c>
      <c r="K453" s="34">
        <f t="shared" si="223"/>
        <v>0</v>
      </c>
      <c r="L453" s="33">
        <f t="shared" si="223"/>
        <v>0</v>
      </c>
      <c r="M453" s="36">
        <f t="shared" si="223"/>
        <v>0</v>
      </c>
      <c r="N453" s="46">
        <f>SUM(Tableau11[[#This Row],[Janvier]:[Décembre]])</f>
        <v>1</v>
      </c>
      <c r="O453" s="66">
        <f>ROUNDUP(Tableau11[[#This Row],[Total général]]/7,0)</f>
        <v>1</v>
      </c>
      <c r="P453" s="68">
        <f>Tableau11[[#This Row],[Total général]]/(30*7)</f>
        <v>4.7619047619047623E-3</v>
      </c>
    </row>
    <row r="454" spans="1:16" ht="17.25" thickTop="1" thickBot="1" x14ac:dyDescent="0.3">
      <c r="A454" s="45">
        <v>1575</v>
      </c>
      <c r="B454" s="58">
        <f>IFERROR(VLOOKUP(Tableau11[[#This Row],[Article]],'TCD journal 2018'!$B$5:$O$9000,2,FALSE),0)</f>
        <v>0</v>
      </c>
      <c r="C454" s="59">
        <f>IFERROR(VLOOKUP(Tableau11[[#This Row],[Article]],'TCD journal 2018'!$B$5:$O$900,3,FALSE),0)</f>
        <v>0</v>
      </c>
      <c r="D454" s="60">
        <f>IFERROR(VLOOKUP(Tableau11[[#This Row],[Article]],'TCD journal 2018'!$B$5:$O$9000,4,FALSE),0)</f>
        <v>0</v>
      </c>
      <c r="E454" s="60">
        <f>IFERROR(VLOOKUP(Tableau11[[#This Row],[Article]],'TCD journal 2018'!$B$5:$O$9000,5,FALSE),0)</f>
        <v>10</v>
      </c>
      <c r="F454" s="60">
        <f>IFERROR(VLOOKUP(Tableau11[[#This Row],[Article]],'TCD journal 2018'!$B$5:$O$9000,6,FALSE),0)</f>
        <v>10</v>
      </c>
      <c r="G454" s="60">
        <f>IFERROR(VLOOKUP(Tableau11[[#This Row],[Article]],'TCD journal 2018'!$B$5:$O$9000,7,FALSE),0)</f>
        <v>10</v>
      </c>
      <c r="H454" s="60">
        <f>IFERROR(VLOOKUP(Tableau11[[#This Row],[Article]],'TCD journal 2018'!$B$5:$O$9000,8,FALSE),0)</f>
        <v>0</v>
      </c>
      <c r="I454" s="60">
        <f>IFERROR(VLOOKUP(Tableau11[[#This Row],[Article]],'TCD journal 2018'!$B$5:$O$9000,9,FALSE),0)</f>
        <v>0</v>
      </c>
      <c r="J454" s="60">
        <f>IFERROR(VLOOKUP(Tableau11[[#This Row],[Article]],'TCD journal 2018'!$B$5:$O$9000,10,FALSE),0)</f>
        <v>0</v>
      </c>
      <c r="K454" s="61">
        <f>IFERROR(VLOOKUP(Tableau11[[#This Row],[Article]],'TCD journal 2018'!$B$5:$O$900,11,FALSE),0)</f>
        <v>20</v>
      </c>
      <c r="L454" s="60">
        <f>IFERROR(VLOOKUP(Tableau11[[#This Row],[Article]],'TCD journal 2018'!$B$5:$O$9000,12,FALSE),0)</f>
        <v>0</v>
      </c>
      <c r="M454" s="62">
        <f>IFERROR(VLOOKUP(Tableau11[[#This Row],[Article]],'TCD journal 2018'!$B$5:$O$9000,13,FALSE),0)</f>
        <v>0</v>
      </c>
      <c r="N454" s="154">
        <f>IFERROR(VLOOKUP(Tableau11[[#This Row],[Article]],'TCD journal 2018'!$B$5:$O$9000,14,FALSE),0)</f>
        <v>50</v>
      </c>
      <c r="O454" s="73">
        <f>Tableau11[[#This Row],[Total général]]/8</f>
        <v>6.25</v>
      </c>
      <c r="P454" s="74">
        <f>ROUNDUP(Tableau11[[#This Row],[Conso mensuel]]/30,0)</f>
        <v>1</v>
      </c>
    </row>
    <row r="455" spans="1:16" ht="16.5" thickTop="1" thickBot="1" x14ac:dyDescent="0.3">
      <c r="A455" s="31">
        <v>1575</v>
      </c>
      <c r="B455" s="34">
        <f t="shared" ref="B455:M455" si="224">B454/$N$454</f>
        <v>0</v>
      </c>
      <c r="C455" s="34">
        <f t="shared" si="224"/>
        <v>0</v>
      </c>
      <c r="D455" s="34">
        <f t="shared" si="224"/>
        <v>0</v>
      </c>
      <c r="E455" s="34">
        <f t="shared" si="224"/>
        <v>0.2</v>
      </c>
      <c r="F455" s="34">
        <f t="shared" si="224"/>
        <v>0.2</v>
      </c>
      <c r="G455" s="34">
        <f t="shared" si="224"/>
        <v>0.2</v>
      </c>
      <c r="H455" s="34">
        <f t="shared" si="224"/>
        <v>0</v>
      </c>
      <c r="I455" s="34">
        <f t="shared" si="224"/>
        <v>0</v>
      </c>
      <c r="J455" s="33">
        <f t="shared" si="224"/>
        <v>0</v>
      </c>
      <c r="K455" s="34">
        <f t="shared" si="224"/>
        <v>0.4</v>
      </c>
      <c r="L455" s="33">
        <f t="shared" si="224"/>
        <v>0</v>
      </c>
      <c r="M455" s="36">
        <f t="shared" si="224"/>
        <v>0</v>
      </c>
      <c r="N455" s="46">
        <f>SUM(Tableau11[[#This Row],[Janvier]:[Décembre]])</f>
        <v>1</v>
      </c>
      <c r="O455" s="66">
        <f>ROUNDUP(Tableau11[[#This Row],[Total général]]/7,0)</f>
        <v>1</v>
      </c>
      <c r="P455" s="68">
        <f>Tableau11[[#This Row],[Total général]]/(30*7)</f>
        <v>4.7619047619047623E-3</v>
      </c>
    </row>
    <row r="456" spans="1:16" ht="17.25" thickTop="1" thickBot="1" x14ac:dyDescent="0.3">
      <c r="A456" s="45">
        <v>726</v>
      </c>
      <c r="B456" s="58">
        <f>IFERROR(VLOOKUP(Tableau11[[#This Row],[Article]],'TCD journal 2018'!$B$5:$O$9000,2,FALSE),0)</f>
        <v>0</v>
      </c>
      <c r="C456" s="59">
        <f>IFERROR(VLOOKUP(Tableau11[[#This Row],[Article]],'TCD journal 2018'!$B$5:$O$900,3,FALSE),0)</f>
        <v>0</v>
      </c>
      <c r="D456" s="60">
        <f>IFERROR(VLOOKUP(Tableau11[[#This Row],[Article]],'TCD journal 2018'!$B$5:$O$9000,4,FALSE),0)</f>
        <v>1</v>
      </c>
      <c r="E456" s="60">
        <f>IFERROR(VLOOKUP(Tableau11[[#This Row],[Article]],'TCD journal 2018'!$B$5:$O$9000,5,FALSE),0)</f>
        <v>5</v>
      </c>
      <c r="F456" s="60">
        <f>IFERROR(VLOOKUP(Tableau11[[#This Row],[Article]],'TCD journal 2018'!$B$5:$O$9000,6,FALSE),0)</f>
        <v>3</v>
      </c>
      <c r="G456" s="60">
        <f>IFERROR(VLOOKUP(Tableau11[[#This Row],[Article]],'TCD journal 2018'!$B$5:$O$9000,7,FALSE),0)</f>
        <v>5</v>
      </c>
      <c r="H456" s="60">
        <f>IFERROR(VLOOKUP(Tableau11[[#This Row],[Article]],'TCD journal 2018'!$B$5:$O$9000,8,FALSE),0)</f>
        <v>6</v>
      </c>
      <c r="I456" s="60">
        <f>IFERROR(VLOOKUP(Tableau11[[#This Row],[Article]],'TCD journal 2018'!$B$5:$O$9000,9,FALSE),0)</f>
        <v>4</v>
      </c>
      <c r="J456" s="60">
        <f>IFERROR(VLOOKUP(Tableau11[[#This Row],[Article]],'TCD journal 2018'!$B$5:$O$9000,10,FALSE),0)</f>
        <v>4</v>
      </c>
      <c r="K456" s="61">
        <f>IFERROR(VLOOKUP(Tableau11[[#This Row],[Article]],'TCD journal 2018'!$B$5:$O$900,11,FALSE),0)</f>
        <v>9</v>
      </c>
      <c r="L456" s="60">
        <f>IFERROR(VLOOKUP(Tableau11[[#This Row],[Article]],'TCD journal 2018'!$B$5:$O$9000,12,FALSE),0)</f>
        <v>0</v>
      </c>
      <c r="M456" s="62">
        <f>IFERROR(VLOOKUP(Tableau11[[#This Row],[Article]],'TCD journal 2018'!$B$5:$O$9000,13,FALSE),0)</f>
        <v>0</v>
      </c>
      <c r="N456" s="154">
        <f>IFERROR(VLOOKUP(Tableau11[[#This Row],[Article]],'TCD journal 2018'!$B$5:$O$9000,14,FALSE),0)</f>
        <v>37</v>
      </c>
      <c r="O456" s="73">
        <f>Tableau11[[#This Row],[Total général]]/8</f>
        <v>4.625</v>
      </c>
      <c r="P456" s="74">
        <f>ROUNDUP(Tableau11[[#This Row],[Conso mensuel]]/30,0)</f>
        <v>1</v>
      </c>
    </row>
    <row r="457" spans="1:16" ht="16.5" thickTop="1" thickBot="1" x14ac:dyDescent="0.3">
      <c r="A457" s="31">
        <v>726</v>
      </c>
      <c r="B457" s="34">
        <f t="shared" ref="B457:M457" si="225">B456/$N$456</f>
        <v>0</v>
      </c>
      <c r="C457" s="34">
        <f t="shared" si="225"/>
        <v>0</v>
      </c>
      <c r="D457" s="34">
        <f t="shared" si="225"/>
        <v>2.7027027027027029E-2</v>
      </c>
      <c r="E457" s="34">
        <f t="shared" si="225"/>
        <v>0.13513513513513514</v>
      </c>
      <c r="F457" s="34">
        <f t="shared" si="225"/>
        <v>8.1081081081081086E-2</v>
      </c>
      <c r="G457" s="34">
        <f t="shared" si="225"/>
        <v>0.13513513513513514</v>
      </c>
      <c r="H457" s="34">
        <f t="shared" si="225"/>
        <v>0.16216216216216217</v>
      </c>
      <c r="I457" s="34">
        <f t="shared" si="225"/>
        <v>0.10810810810810811</v>
      </c>
      <c r="J457" s="33">
        <f t="shared" si="225"/>
        <v>0.10810810810810811</v>
      </c>
      <c r="K457" s="34">
        <f t="shared" si="225"/>
        <v>0.24324324324324326</v>
      </c>
      <c r="L457" s="33">
        <f t="shared" si="225"/>
        <v>0</v>
      </c>
      <c r="M457" s="36">
        <f t="shared" si="225"/>
        <v>0</v>
      </c>
      <c r="N457" s="46">
        <f>SUM(Tableau11[[#This Row],[Janvier]:[Décembre]])</f>
        <v>1</v>
      </c>
      <c r="O457" s="66">
        <f>ROUNDUP(Tableau11[[#This Row],[Total général]]/7,0)</f>
        <v>1</v>
      </c>
      <c r="P457" s="68">
        <f>Tableau11[[#This Row],[Total général]]/(30*7)</f>
        <v>4.7619047619047623E-3</v>
      </c>
    </row>
    <row r="458" spans="1:16" ht="17.25" thickTop="1" thickBot="1" x14ac:dyDescent="0.3">
      <c r="A458" s="45">
        <v>7084</v>
      </c>
      <c r="B458" s="58">
        <f>IFERROR(VLOOKUP(Tableau11[[#This Row],[Article]],'TCD journal 2018'!$B$5:$O$9000,2,FALSE),0)</f>
        <v>0</v>
      </c>
      <c r="C458" s="59">
        <f>IFERROR(VLOOKUP(Tableau11[[#This Row],[Article]],'TCD journal 2018'!$B$5:$O$900,3,FALSE),0)</f>
        <v>0</v>
      </c>
      <c r="D458" s="60">
        <f>IFERROR(VLOOKUP(Tableau11[[#This Row],[Article]],'TCD journal 2018'!$B$5:$O$9000,4,FALSE),0)</f>
        <v>2</v>
      </c>
      <c r="E458" s="60">
        <f>IFERROR(VLOOKUP(Tableau11[[#This Row],[Article]],'TCD journal 2018'!$B$5:$O$9000,5,FALSE),0)</f>
        <v>2</v>
      </c>
      <c r="F458" s="60">
        <f>IFERROR(VLOOKUP(Tableau11[[#This Row],[Article]],'TCD journal 2018'!$B$5:$O$9000,6,FALSE),0)</f>
        <v>5</v>
      </c>
      <c r="G458" s="60">
        <f>IFERROR(VLOOKUP(Tableau11[[#This Row],[Article]],'TCD journal 2018'!$B$5:$O$9000,7,FALSE),0)</f>
        <v>3</v>
      </c>
      <c r="H458" s="60">
        <f>IFERROR(VLOOKUP(Tableau11[[#This Row],[Article]],'TCD journal 2018'!$B$5:$O$9000,8,FALSE),0)</f>
        <v>5</v>
      </c>
      <c r="I458" s="60">
        <f>IFERROR(VLOOKUP(Tableau11[[#This Row],[Article]],'TCD journal 2018'!$B$5:$O$9000,9,FALSE),0)</f>
        <v>10</v>
      </c>
      <c r="J458" s="60">
        <f>IFERROR(VLOOKUP(Tableau11[[#This Row],[Article]],'TCD journal 2018'!$B$5:$O$9000,10,FALSE),0)</f>
        <v>0</v>
      </c>
      <c r="K458" s="61">
        <f>IFERROR(VLOOKUP(Tableau11[[#This Row],[Article]],'TCD journal 2018'!$B$5:$O$900,11,FALSE),0)</f>
        <v>21</v>
      </c>
      <c r="L458" s="60">
        <f>IFERROR(VLOOKUP(Tableau11[[#This Row],[Article]],'TCD journal 2018'!$B$5:$O$9000,12,FALSE),0)</f>
        <v>0</v>
      </c>
      <c r="M458" s="62">
        <f>IFERROR(VLOOKUP(Tableau11[[#This Row],[Article]],'TCD journal 2018'!$B$5:$O$9000,13,FALSE),0)</f>
        <v>0</v>
      </c>
      <c r="N458" s="154">
        <f>IFERROR(VLOOKUP(Tableau11[[#This Row],[Article]],'TCD journal 2018'!$B$5:$O$9000,14,FALSE),0)</f>
        <v>48</v>
      </c>
      <c r="O458" s="73">
        <f>Tableau11[[#This Row],[Total général]]/8</f>
        <v>6</v>
      </c>
      <c r="P458" s="74">
        <f>ROUNDUP(Tableau11[[#This Row],[Conso mensuel]]/30,0)</f>
        <v>1</v>
      </c>
    </row>
    <row r="459" spans="1:16" ht="16.5" thickTop="1" thickBot="1" x14ac:dyDescent="0.3">
      <c r="A459" s="31">
        <v>7084</v>
      </c>
      <c r="B459" s="34">
        <f t="shared" ref="B459:M459" si="226">B458/$N$458</f>
        <v>0</v>
      </c>
      <c r="C459" s="34">
        <f t="shared" si="226"/>
        <v>0</v>
      </c>
      <c r="D459" s="34">
        <f t="shared" si="226"/>
        <v>4.1666666666666664E-2</v>
      </c>
      <c r="E459" s="34">
        <f t="shared" si="226"/>
        <v>4.1666666666666664E-2</v>
      </c>
      <c r="F459" s="34">
        <f t="shared" si="226"/>
        <v>0.10416666666666667</v>
      </c>
      <c r="G459" s="34">
        <f t="shared" si="226"/>
        <v>6.25E-2</v>
      </c>
      <c r="H459" s="34">
        <f t="shared" si="226"/>
        <v>0.10416666666666667</v>
      </c>
      <c r="I459" s="34">
        <f t="shared" si="226"/>
        <v>0.20833333333333334</v>
      </c>
      <c r="J459" s="33">
        <f t="shared" si="226"/>
        <v>0</v>
      </c>
      <c r="K459" s="34">
        <f t="shared" si="226"/>
        <v>0.4375</v>
      </c>
      <c r="L459" s="33">
        <f t="shared" si="226"/>
        <v>0</v>
      </c>
      <c r="M459" s="36">
        <f t="shared" si="226"/>
        <v>0</v>
      </c>
      <c r="N459" s="46">
        <f>SUM(Tableau11[[#This Row],[Janvier]:[Décembre]])</f>
        <v>1</v>
      </c>
      <c r="O459" s="69">
        <f>ROUNDUP(Tableau11[[#This Row],[Total général]]/7,0)</f>
        <v>1</v>
      </c>
      <c r="P459" s="70">
        <f>Tableau11[[#This Row],[Total général]]/(30*7)</f>
        <v>4.7619047619047623E-3</v>
      </c>
    </row>
    <row r="460" spans="1:16" ht="17.25" thickTop="1" thickBot="1" x14ac:dyDescent="0.3">
      <c r="A460" s="45">
        <v>175</v>
      </c>
      <c r="B460" s="58">
        <f>IFERROR(VLOOKUP(Tableau11[[#This Row],[Article]],'TCD journal 2018'!$B$5:$O$9000,2,FALSE),0)</f>
        <v>0</v>
      </c>
      <c r="C460" s="59">
        <f>IFERROR(VLOOKUP(Tableau11[[#This Row],[Article]],'TCD journal 2018'!$B$5:$O$900,3,FALSE),0)</f>
        <v>0</v>
      </c>
      <c r="D460" s="60">
        <f>IFERROR(VLOOKUP(Tableau11[[#This Row],[Article]],'TCD journal 2018'!$B$5:$O$9000,4,FALSE),0)</f>
        <v>0</v>
      </c>
      <c r="E460" s="60">
        <f>IFERROR(VLOOKUP(Tableau11[[#This Row],[Article]],'TCD journal 2018'!$B$5:$O$9000,5,FALSE),0)</f>
        <v>3</v>
      </c>
      <c r="F460" s="60">
        <f>IFERROR(VLOOKUP(Tableau11[[#This Row],[Article]],'TCD journal 2018'!$B$5:$O$9000,6,FALSE),0)</f>
        <v>0</v>
      </c>
      <c r="G460" s="60">
        <f>IFERROR(VLOOKUP(Tableau11[[#This Row],[Article]],'TCD journal 2018'!$B$5:$O$9000,7,FALSE),0)</f>
        <v>0</v>
      </c>
      <c r="H460" s="60">
        <f>IFERROR(VLOOKUP(Tableau11[[#This Row],[Article]],'TCD journal 2018'!$B$5:$O$9000,8,FALSE),0)</f>
        <v>9</v>
      </c>
      <c r="I460" s="60">
        <f>IFERROR(VLOOKUP(Tableau11[[#This Row],[Article]],'TCD journal 2018'!$B$5:$O$9000,9,FALSE),0)</f>
        <v>13</v>
      </c>
      <c r="J460" s="60">
        <f>IFERROR(VLOOKUP(Tableau11[[#This Row],[Article]],'TCD journal 2018'!$B$5:$O$9000,10,FALSE),0)</f>
        <v>2</v>
      </c>
      <c r="K460" s="61">
        <f>IFERROR(VLOOKUP(Tableau11[[#This Row],[Article]],'TCD journal 2018'!$B$5:$O$900,11,FALSE),0)</f>
        <v>1</v>
      </c>
      <c r="L460" s="60">
        <f>IFERROR(VLOOKUP(Tableau11[[#This Row],[Article]],'TCD journal 2018'!$B$5:$O$9000,12,FALSE),0)</f>
        <v>0</v>
      </c>
      <c r="M460" s="62">
        <f>IFERROR(VLOOKUP(Tableau11[[#This Row],[Article]],'TCD journal 2018'!$B$5:$O$9000,13,FALSE),0)</f>
        <v>0</v>
      </c>
      <c r="N460" s="154">
        <f>IFERROR(VLOOKUP(Tableau11[[#This Row],[Article]],'TCD journal 2018'!$B$5:$O$9000,14,FALSE),0)</f>
        <v>28</v>
      </c>
      <c r="O460" s="73">
        <f>Tableau11[[#This Row],[Total général]]/8</f>
        <v>3.5</v>
      </c>
      <c r="P460" s="74">
        <f>ROUNDUP(Tableau11[[#This Row],[Conso mensuel]]/30,0)</f>
        <v>1</v>
      </c>
    </row>
    <row r="461" spans="1:16" ht="16.5" thickTop="1" thickBot="1" x14ac:dyDescent="0.3">
      <c r="A461" s="31">
        <v>175</v>
      </c>
      <c r="B461" s="34">
        <f t="shared" ref="B461:M461" si="227">B460/$N$460</f>
        <v>0</v>
      </c>
      <c r="C461" s="34">
        <f t="shared" si="227"/>
        <v>0</v>
      </c>
      <c r="D461" s="34">
        <f t="shared" si="227"/>
        <v>0</v>
      </c>
      <c r="E461" s="34">
        <f t="shared" si="227"/>
        <v>0.10714285714285714</v>
      </c>
      <c r="F461" s="34">
        <f t="shared" si="227"/>
        <v>0</v>
      </c>
      <c r="G461" s="34">
        <f t="shared" si="227"/>
        <v>0</v>
      </c>
      <c r="H461" s="34">
        <f t="shared" si="227"/>
        <v>0.32142857142857145</v>
      </c>
      <c r="I461" s="34">
        <f t="shared" si="227"/>
        <v>0.4642857142857143</v>
      </c>
      <c r="J461" s="33">
        <f t="shared" si="227"/>
        <v>7.1428571428571425E-2</v>
      </c>
      <c r="K461" s="34">
        <f t="shared" si="227"/>
        <v>3.5714285714285712E-2</v>
      </c>
      <c r="L461" s="33">
        <f t="shared" si="227"/>
        <v>0</v>
      </c>
      <c r="M461" s="36">
        <f t="shared" si="227"/>
        <v>0</v>
      </c>
      <c r="N461" s="46">
        <f>SUM(Tableau11[[#This Row],[Janvier]:[Décembre]])</f>
        <v>1</v>
      </c>
      <c r="O461" s="69">
        <f>ROUNDUP(Tableau11[[#This Row],[Total général]]/7,0)</f>
        <v>1</v>
      </c>
      <c r="P461" s="70">
        <f>Tableau11[[#This Row],[Total général]]/(30*7)</f>
        <v>4.7619047619047623E-3</v>
      </c>
    </row>
    <row r="462" spans="1:16" ht="17.25" thickTop="1" thickBot="1" x14ac:dyDescent="0.3">
      <c r="A462" s="45">
        <v>796</v>
      </c>
      <c r="B462" s="58">
        <f>IFERROR(VLOOKUP(Tableau11[[#This Row],[Article]],'TCD journal 2018'!$B$5:$O$9000,2,FALSE),0)</f>
        <v>0</v>
      </c>
      <c r="C462" s="59">
        <f>IFERROR(VLOOKUP(Tableau11[[#This Row],[Article]],'TCD journal 2018'!$B$5:$O$900,3,FALSE),0)</f>
        <v>0</v>
      </c>
      <c r="D462" s="60">
        <f>IFERROR(VLOOKUP(Tableau11[[#This Row],[Article]],'TCD journal 2018'!$B$5:$O$9000,4,FALSE),0)</f>
        <v>0</v>
      </c>
      <c r="E462" s="60">
        <f>IFERROR(VLOOKUP(Tableau11[[#This Row],[Article]],'TCD journal 2018'!$B$5:$O$9000,5,FALSE),0)</f>
        <v>0</v>
      </c>
      <c r="F462" s="60">
        <f>IFERROR(VLOOKUP(Tableau11[[#This Row],[Article]],'TCD journal 2018'!$B$5:$O$9000,6,FALSE),0)</f>
        <v>21</v>
      </c>
      <c r="G462" s="60">
        <f>IFERROR(VLOOKUP(Tableau11[[#This Row],[Article]],'TCD journal 2018'!$B$5:$O$9000,7,FALSE),0)</f>
        <v>2</v>
      </c>
      <c r="H462" s="60">
        <f>IFERROR(VLOOKUP(Tableau11[[#This Row],[Article]],'TCD journal 2018'!$B$5:$O$9000,8,FALSE),0)</f>
        <v>0</v>
      </c>
      <c r="I462" s="60">
        <f>IFERROR(VLOOKUP(Tableau11[[#This Row],[Article]],'TCD journal 2018'!$B$5:$O$9000,9,FALSE),0)</f>
        <v>2</v>
      </c>
      <c r="J462" s="60">
        <f>IFERROR(VLOOKUP(Tableau11[[#This Row],[Article]],'TCD journal 2018'!$B$5:$O$9000,10,FALSE),0)</f>
        <v>1</v>
      </c>
      <c r="K462" s="61">
        <f>IFERROR(VLOOKUP(Tableau11[[#This Row],[Article]],'TCD journal 2018'!$B$5:$O$900,11,FALSE),0)</f>
        <v>3</v>
      </c>
      <c r="L462" s="60">
        <f>IFERROR(VLOOKUP(Tableau11[[#This Row],[Article]],'TCD journal 2018'!$B$5:$O$9000,12,FALSE),0)</f>
        <v>0</v>
      </c>
      <c r="M462" s="62">
        <f>IFERROR(VLOOKUP(Tableau11[[#This Row],[Article]],'TCD journal 2018'!$B$5:$O$9000,13,FALSE),0)</f>
        <v>0</v>
      </c>
      <c r="N462" s="154">
        <f>IFERROR(VLOOKUP(Tableau11[[#This Row],[Article]],'TCD journal 2018'!$B$5:$O$9000,14,FALSE),0)</f>
        <v>29</v>
      </c>
      <c r="O462" s="73">
        <f>Tableau11[[#This Row],[Total général]]/8</f>
        <v>3.625</v>
      </c>
      <c r="P462" s="74">
        <f>ROUNDUP(Tableau11[[#This Row],[Conso mensuel]]/30,0)</f>
        <v>1</v>
      </c>
    </row>
    <row r="463" spans="1:16" ht="16.5" thickTop="1" thickBot="1" x14ac:dyDescent="0.3">
      <c r="A463" s="31">
        <v>796</v>
      </c>
      <c r="B463" s="34">
        <f t="shared" ref="B463:M463" si="228">B462/$N$462</f>
        <v>0</v>
      </c>
      <c r="C463" s="34">
        <f t="shared" si="228"/>
        <v>0</v>
      </c>
      <c r="D463" s="34">
        <f t="shared" si="228"/>
        <v>0</v>
      </c>
      <c r="E463" s="34">
        <f t="shared" si="228"/>
        <v>0</v>
      </c>
      <c r="F463" s="34">
        <f t="shared" si="228"/>
        <v>0.72413793103448276</v>
      </c>
      <c r="G463" s="34">
        <f t="shared" si="228"/>
        <v>6.8965517241379309E-2</v>
      </c>
      <c r="H463" s="34">
        <f t="shared" si="228"/>
        <v>0</v>
      </c>
      <c r="I463" s="34">
        <f t="shared" si="228"/>
        <v>6.8965517241379309E-2</v>
      </c>
      <c r="J463" s="33">
        <f t="shared" si="228"/>
        <v>3.4482758620689655E-2</v>
      </c>
      <c r="K463" s="34">
        <f t="shared" si="228"/>
        <v>0.10344827586206896</v>
      </c>
      <c r="L463" s="33">
        <f t="shared" si="228"/>
        <v>0</v>
      </c>
      <c r="M463" s="36">
        <f t="shared" si="228"/>
        <v>0</v>
      </c>
      <c r="N463" s="46">
        <f>SUM(Tableau11[[#This Row],[Janvier]:[Décembre]])</f>
        <v>1</v>
      </c>
      <c r="O463" s="69">
        <f>ROUNDUP(Tableau11[[#This Row],[Total général]]/7,0)</f>
        <v>1</v>
      </c>
      <c r="P463" s="70">
        <f>Tableau11[[#This Row],[Total général]]/(30*7)</f>
        <v>4.7619047619047623E-3</v>
      </c>
    </row>
    <row r="464" spans="1:16" ht="17.25" thickTop="1" thickBot="1" x14ac:dyDescent="0.3">
      <c r="A464" s="45">
        <v>643</v>
      </c>
      <c r="B464" s="58">
        <f>IFERROR(VLOOKUP(Tableau11[[#This Row],[Article]],'TCD journal 2018'!$B$5:$O$9000,2,FALSE),0)</f>
        <v>0</v>
      </c>
      <c r="C464" s="59">
        <f>IFERROR(VLOOKUP(Tableau11[[#This Row],[Article]],'TCD journal 2018'!$B$5:$O$900,3,FALSE),0)</f>
        <v>0</v>
      </c>
      <c r="D464" s="60">
        <f>IFERROR(VLOOKUP(Tableau11[[#This Row],[Article]],'TCD journal 2018'!$B$5:$O$9000,4,FALSE),0)</f>
        <v>0</v>
      </c>
      <c r="E464" s="60">
        <f>IFERROR(VLOOKUP(Tableau11[[#This Row],[Article]],'TCD journal 2018'!$B$5:$O$9000,5,FALSE),0)</f>
        <v>6</v>
      </c>
      <c r="F464" s="60">
        <f>IFERROR(VLOOKUP(Tableau11[[#This Row],[Article]],'TCD journal 2018'!$B$5:$O$9000,6,FALSE),0)</f>
        <v>3</v>
      </c>
      <c r="G464" s="60">
        <f>IFERROR(VLOOKUP(Tableau11[[#This Row],[Article]],'TCD journal 2018'!$B$5:$O$9000,7,FALSE),0)</f>
        <v>4</v>
      </c>
      <c r="H464" s="60">
        <f>IFERROR(VLOOKUP(Tableau11[[#This Row],[Article]],'TCD journal 2018'!$B$5:$O$9000,8,FALSE),0)</f>
        <v>4</v>
      </c>
      <c r="I464" s="60">
        <f>IFERROR(VLOOKUP(Tableau11[[#This Row],[Article]],'TCD journal 2018'!$B$5:$O$9000,9,FALSE),0)</f>
        <v>6</v>
      </c>
      <c r="J464" s="60">
        <f>IFERROR(VLOOKUP(Tableau11[[#This Row],[Article]],'TCD journal 2018'!$B$5:$O$9000,10,FALSE),0)</f>
        <v>3</v>
      </c>
      <c r="K464" s="61">
        <f>IFERROR(VLOOKUP(Tableau11[[#This Row],[Article]],'TCD journal 2018'!$B$5:$O$900,11,FALSE),0)</f>
        <v>56</v>
      </c>
      <c r="L464" s="60">
        <f>IFERROR(VLOOKUP(Tableau11[[#This Row],[Article]],'TCD journal 2018'!$B$5:$O$9000,12,FALSE),0)</f>
        <v>0</v>
      </c>
      <c r="M464" s="62">
        <f>IFERROR(VLOOKUP(Tableau11[[#This Row],[Article]],'TCD journal 2018'!$B$5:$O$9000,13,FALSE),0)</f>
        <v>0</v>
      </c>
      <c r="N464" s="154">
        <f>IFERROR(VLOOKUP(Tableau11[[#This Row],[Article]],'TCD journal 2018'!$B$5:$O$9000,14,FALSE),0)</f>
        <v>82</v>
      </c>
      <c r="O464" s="73">
        <f>Tableau11[[#This Row],[Total général]]/8</f>
        <v>10.25</v>
      </c>
      <c r="P464" s="74">
        <f>ROUNDUP(Tableau11[[#This Row],[Conso mensuel]]/30,0)</f>
        <v>1</v>
      </c>
    </row>
    <row r="465" spans="1:16" ht="16.5" thickTop="1" thickBot="1" x14ac:dyDescent="0.3">
      <c r="A465" s="31">
        <v>643</v>
      </c>
      <c r="B465" s="34">
        <f t="shared" ref="B465:M465" si="229">B464/$N$464</f>
        <v>0</v>
      </c>
      <c r="C465" s="34">
        <f t="shared" si="229"/>
        <v>0</v>
      </c>
      <c r="D465" s="34">
        <f t="shared" si="229"/>
        <v>0</v>
      </c>
      <c r="E465" s="34">
        <f t="shared" si="229"/>
        <v>7.3170731707317069E-2</v>
      </c>
      <c r="F465" s="34">
        <f t="shared" si="229"/>
        <v>3.6585365853658534E-2</v>
      </c>
      <c r="G465" s="34">
        <f t="shared" si="229"/>
        <v>4.878048780487805E-2</v>
      </c>
      <c r="H465" s="34">
        <f t="shared" si="229"/>
        <v>4.878048780487805E-2</v>
      </c>
      <c r="I465" s="34">
        <f t="shared" si="229"/>
        <v>7.3170731707317069E-2</v>
      </c>
      <c r="J465" s="33">
        <f t="shared" si="229"/>
        <v>3.6585365853658534E-2</v>
      </c>
      <c r="K465" s="34">
        <f t="shared" si="229"/>
        <v>0.68292682926829273</v>
      </c>
      <c r="L465" s="33">
        <f t="shared" si="229"/>
        <v>0</v>
      </c>
      <c r="M465" s="36">
        <f t="shared" si="229"/>
        <v>0</v>
      </c>
      <c r="N465" s="46">
        <f>SUM(Tableau11[[#This Row],[Janvier]:[Décembre]])</f>
        <v>1</v>
      </c>
      <c r="O465" s="69">
        <f>ROUNDUP(Tableau11[[#This Row],[Total général]]/7,0)</f>
        <v>1</v>
      </c>
      <c r="P465" s="70">
        <f>Tableau11[[#This Row],[Total général]]/(30*7)</f>
        <v>4.7619047619047623E-3</v>
      </c>
    </row>
    <row r="466" spans="1:16" ht="17.25" thickTop="1" thickBot="1" x14ac:dyDescent="0.3">
      <c r="A466" s="45">
        <v>1610</v>
      </c>
      <c r="B466" s="58">
        <f>IFERROR(VLOOKUP(Tableau11[[#This Row],[Article]],'TCD journal 2018'!$B$5:$O$9000,2,FALSE),0)</f>
        <v>0</v>
      </c>
      <c r="C466" s="59">
        <f>IFERROR(VLOOKUP(Tableau11[[#This Row],[Article]],'TCD journal 2018'!$B$5:$O$900,3,FALSE),0)</f>
        <v>0</v>
      </c>
      <c r="D466" s="60">
        <f>IFERROR(VLOOKUP(Tableau11[[#This Row],[Article]],'TCD journal 2018'!$B$5:$O$9000,4,FALSE),0)</f>
        <v>0</v>
      </c>
      <c r="E466" s="60">
        <f>IFERROR(VLOOKUP(Tableau11[[#This Row],[Article]],'TCD journal 2018'!$B$5:$O$9000,5,FALSE),0)</f>
        <v>0</v>
      </c>
      <c r="F466" s="60">
        <f>IFERROR(VLOOKUP(Tableau11[[#This Row],[Article]],'TCD journal 2018'!$B$5:$O$9000,6,FALSE),0)</f>
        <v>0</v>
      </c>
      <c r="G466" s="60">
        <f>IFERROR(VLOOKUP(Tableau11[[#This Row],[Article]],'TCD journal 2018'!$B$5:$O$9000,7,FALSE),0)</f>
        <v>2</v>
      </c>
      <c r="H466" s="60">
        <f>IFERROR(VLOOKUP(Tableau11[[#This Row],[Article]],'TCD journal 2018'!$B$5:$O$9000,8,FALSE),0)</f>
        <v>20</v>
      </c>
      <c r="I466" s="60">
        <f>IFERROR(VLOOKUP(Tableau11[[#This Row],[Article]],'TCD journal 2018'!$B$5:$O$9000,9,FALSE),0)</f>
        <v>0</v>
      </c>
      <c r="J466" s="60">
        <f>IFERROR(VLOOKUP(Tableau11[[#This Row],[Article]],'TCD journal 2018'!$B$5:$O$9000,10,FALSE),0)</f>
        <v>4</v>
      </c>
      <c r="K466" s="61">
        <f>IFERROR(VLOOKUP(Tableau11[[#This Row],[Article]],'TCD journal 2018'!$B$5:$O$900,11,FALSE),0)</f>
        <v>0</v>
      </c>
      <c r="L466" s="60">
        <f>IFERROR(VLOOKUP(Tableau11[[#This Row],[Article]],'TCD journal 2018'!$B$5:$O$9000,12,FALSE),0)</f>
        <v>0</v>
      </c>
      <c r="M466" s="62">
        <f>IFERROR(VLOOKUP(Tableau11[[#This Row],[Article]],'TCD journal 2018'!$B$5:$O$9000,13,FALSE),0)</f>
        <v>0</v>
      </c>
      <c r="N466" s="154">
        <f>IFERROR(VLOOKUP(Tableau11[[#This Row],[Article]],'TCD journal 2018'!$B$5:$O$9000,14,FALSE),0)</f>
        <v>26</v>
      </c>
      <c r="O466" s="73">
        <f>Tableau11[[#This Row],[Total général]]/8</f>
        <v>3.25</v>
      </c>
      <c r="P466" s="74">
        <f>ROUNDUP(Tableau11[[#This Row],[Conso mensuel]]/30,0)</f>
        <v>1</v>
      </c>
    </row>
    <row r="467" spans="1:16" ht="16.5" thickTop="1" thickBot="1" x14ac:dyDescent="0.3">
      <c r="A467" s="31">
        <v>1610</v>
      </c>
      <c r="B467" s="34">
        <f t="shared" ref="B467:M467" si="230">B466/$N$466</f>
        <v>0</v>
      </c>
      <c r="C467" s="34">
        <f t="shared" si="230"/>
        <v>0</v>
      </c>
      <c r="D467" s="34">
        <f t="shared" si="230"/>
        <v>0</v>
      </c>
      <c r="E467" s="34">
        <f t="shared" si="230"/>
        <v>0</v>
      </c>
      <c r="F467" s="34">
        <f t="shared" si="230"/>
        <v>0</v>
      </c>
      <c r="G467" s="34">
        <f t="shared" si="230"/>
        <v>7.6923076923076927E-2</v>
      </c>
      <c r="H467" s="34">
        <f t="shared" si="230"/>
        <v>0.76923076923076927</v>
      </c>
      <c r="I467" s="34">
        <f t="shared" si="230"/>
        <v>0</v>
      </c>
      <c r="J467" s="33">
        <f t="shared" si="230"/>
        <v>0.15384615384615385</v>
      </c>
      <c r="K467" s="34">
        <f t="shared" si="230"/>
        <v>0</v>
      </c>
      <c r="L467" s="33">
        <f t="shared" si="230"/>
        <v>0</v>
      </c>
      <c r="M467" s="36">
        <f t="shared" si="230"/>
        <v>0</v>
      </c>
      <c r="N467" s="46">
        <f>SUM(Tableau11[[#This Row],[Janvier]:[Décembre]])</f>
        <v>1</v>
      </c>
      <c r="O467" s="69">
        <f>ROUNDUP(Tableau11[[#This Row],[Total général]]/7,0)</f>
        <v>1</v>
      </c>
      <c r="P467" s="70">
        <f>Tableau11[[#This Row],[Total général]]/(30*7)</f>
        <v>4.7619047619047623E-3</v>
      </c>
    </row>
    <row r="468" spans="1:16" ht="17.25" thickTop="1" thickBot="1" x14ac:dyDescent="0.3">
      <c r="A468" s="45">
        <v>4525</v>
      </c>
      <c r="B468" s="58">
        <f>IFERROR(VLOOKUP(Tableau11[[#This Row],[Article]],'TCD journal 2018'!$B$5:$O$9000,2,FALSE),0)</f>
        <v>0</v>
      </c>
      <c r="C468" s="59">
        <f>IFERROR(VLOOKUP(Tableau11[[#This Row],[Article]],'TCD journal 2018'!$B$5:$O$900,3,FALSE),0)</f>
        <v>0</v>
      </c>
      <c r="D468" s="60">
        <f>IFERROR(VLOOKUP(Tableau11[[#This Row],[Article]],'TCD journal 2018'!$B$5:$O$9000,4,FALSE),0)</f>
        <v>0</v>
      </c>
      <c r="E468" s="60">
        <f>IFERROR(VLOOKUP(Tableau11[[#This Row],[Article]],'TCD journal 2018'!$B$5:$O$9000,5,FALSE),0)</f>
        <v>13</v>
      </c>
      <c r="F468" s="60">
        <f>IFERROR(VLOOKUP(Tableau11[[#This Row],[Article]],'TCD journal 2018'!$B$5:$O$9000,6,FALSE),0)</f>
        <v>10</v>
      </c>
      <c r="G468" s="60">
        <f>IFERROR(VLOOKUP(Tableau11[[#This Row],[Article]],'TCD journal 2018'!$B$5:$O$9000,7,FALSE),0)</f>
        <v>0</v>
      </c>
      <c r="H468" s="60">
        <f>IFERROR(VLOOKUP(Tableau11[[#This Row],[Article]],'TCD journal 2018'!$B$5:$O$9000,8,FALSE),0)</f>
        <v>0</v>
      </c>
      <c r="I468" s="60">
        <f>IFERROR(VLOOKUP(Tableau11[[#This Row],[Article]],'TCD journal 2018'!$B$5:$O$9000,9,FALSE),0)</f>
        <v>0</v>
      </c>
      <c r="J468" s="60">
        <f>IFERROR(VLOOKUP(Tableau11[[#This Row],[Article]],'TCD journal 2018'!$B$5:$O$9000,10,FALSE),0)</f>
        <v>2</v>
      </c>
      <c r="K468" s="61">
        <f>IFERROR(VLOOKUP(Tableau11[[#This Row],[Article]],'TCD journal 2018'!$B$5:$O$900,11,FALSE),0)</f>
        <v>4</v>
      </c>
      <c r="L468" s="60">
        <f>IFERROR(VLOOKUP(Tableau11[[#This Row],[Article]],'TCD journal 2018'!$B$5:$O$9000,12,FALSE),0)</f>
        <v>0</v>
      </c>
      <c r="M468" s="62">
        <f>IFERROR(VLOOKUP(Tableau11[[#This Row],[Article]],'TCD journal 2018'!$B$5:$O$9000,13,FALSE),0)</f>
        <v>0</v>
      </c>
      <c r="N468" s="154">
        <f>IFERROR(VLOOKUP(Tableau11[[#This Row],[Article]],'TCD journal 2018'!$B$5:$O$9000,14,FALSE),0)</f>
        <v>29</v>
      </c>
      <c r="O468" s="73">
        <f>Tableau11[[#This Row],[Total général]]/8</f>
        <v>3.625</v>
      </c>
      <c r="P468" s="74">
        <f>ROUNDUP(Tableau11[[#This Row],[Conso mensuel]]/30,0)</f>
        <v>1</v>
      </c>
    </row>
    <row r="469" spans="1:16" ht="16.5" thickTop="1" thickBot="1" x14ac:dyDescent="0.3">
      <c r="A469" s="31">
        <v>4525</v>
      </c>
      <c r="B469" s="34">
        <f t="shared" ref="B469:M469" si="231">B468/$N$468</f>
        <v>0</v>
      </c>
      <c r="C469" s="34">
        <f t="shared" si="231"/>
        <v>0</v>
      </c>
      <c r="D469" s="34">
        <f t="shared" si="231"/>
        <v>0</v>
      </c>
      <c r="E469" s="34">
        <f t="shared" si="231"/>
        <v>0.44827586206896552</v>
      </c>
      <c r="F469" s="34">
        <f t="shared" si="231"/>
        <v>0.34482758620689657</v>
      </c>
      <c r="G469" s="34">
        <f t="shared" si="231"/>
        <v>0</v>
      </c>
      <c r="H469" s="34">
        <f t="shared" si="231"/>
        <v>0</v>
      </c>
      <c r="I469" s="34">
        <f t="shared" si="231"/>
        <v>0</v>
      </c>
      <c r="J469" s="33">
        <f t="shared" si="231"/>
        <v>6.8965517241379309E-2</v>
      </c>
      <c r="K469" s="34">
        <f t="shared" si="231"/>
        <v>0.13793103448275862</v>
      </c>
      <c r="L469" s="33">
        <f t="shared" si="231"/>
        <v>0</v>
      </c>
      <c r="M469" s="36">
        <f t="shared" si="231"/>
        <v>0</v>
      </c>
      <c r="N469" s="46">
        <f>SUM(Tableau11[[#This Row],[Janvier]:[Décembre]])</f>
        <v>1</v>
      </c>
      <c r="O469" s="69">
        <f>ROUNDUP(Tableau11[[#This Row],[Total général]]/7,0)</f>
        <v>1</v>
      </c>
      <c r="P469" s="70">
        <f>Tableau11[[#This Row],[Total général]]/(30*7)</f>
        <v>4.7619047619047623E-3</v>
      </c>
    </row>
    <row r="470" spans="1:16" ht="17.25" thickTop="1" thickBot="1" x14ac:dyDescent="0.3">
      <c r="A470" s="45">
        <v>5112</v>
      </c>
      <c r="B470" s="58">
        <f>IFERROR(VLOOKUP(Tableau11[[#This Row],[Article]],'TCD journal 2018'!$B$5:$O$9000,2,FALSE),0)</f>
        <v>0</v>
      </c>
      <c r="C470" s="59">
        <f>IFERROR(VLOOKUP(Tableau11[[#This Row],[Article]],'TCD journal 2018'!$B$5:$O$900,3,FALSE),0)</f>
        <v>0</v>
      </c>
      <c r="D470" s="60">
        <f>IFERROR(VLOOKUP(Tableau11[[#This Row],[Article]],'TCD journal 2018'!$B$5:$O$9000,4,FALSE),0)</f>
        <v>1</v>
      </c>
      <c r="E470" s="60">
        <f>IFERROR(VLOOKUP(Tableau11[[#This Row],[Article]],'TCD journal 2018'!$B$5:$O$9000,5,FALSE),0)</f>
        <v>6</v>
      </c>
      <c r="F470" s="60">
        <f>IFERROR(VLOOKUP(Tableau11[[#This Row],[Article]],'TCD journal 2018'!$B$5:$O$9000,6,FALSE),0)</f>
        <v>2</v>
      </c>
      <c r="G470" s="60">
        <f>IFERROR(VLOOKUP(Tableau11[[#This Row],[Article]],'TCD journal 2018'!$B$5:$O$9000,7,FALSE),0)</f>
        <v>1</v>
      </c>
      <c r="H470" s="60">
        <f>IFERROR(VLOOKUP(Tableau11[[#This Row],[Article]],'TCD journal 2018'!$B$5:$O$9000,8,FALSE),0)</f>
        <v>11</v>
      </c>
      <c r="I470" s="60">
        <f>IFERROR(VLOOKUP(Tableau11[[#This Row],[Article]],'TCD journal 2018'!$B$5:$O$9000,9,FALSE),0)</f>
        <v>0</v>
      </c>
      <c r="J470" s="60">
        <f>IFERROR(VLOOKUP(Tableau11[[#This Row],[Article]],'TCD journal 2018'!$B$5:$O$9000,10,FALSE),0)</f>
        <v>4</v>
      </c>
      <c r="K470" s="61">
        <f>IFERROR(VLOOKUP(Tableau11[[#This Row],[Article]],'TCD journal 2018'!$B$5:$O$900,11,FALSE),0)</f>
        <v>3</v>
      </c>
      <c r="L470" s="60">
        <f>IFERROR(VLOOKUP(Tableau11[[#This Row],[Article]],'TCD journal 2018'!$B$5:$O$9000,12,FALSE),0)</f>
        <v>0</v>
      </c>
      <c r="M470" s="62">
        <f>IFERROR(VLOOKUP(Tableau11[[#This Row],[Article]],'TCD journal 2018'!$B$5:$O$9000,13,FALSE),0)</f>
        <v>0</v>
      </c>
      <c r="N470" s="154">
        <f>IFERROR(VLOOKUP(Tableau11[[#This Row],[Article]],'TCD journal 2018'!$B$5:$O$9000,14,FALSE),0)</f>
        <v>28</v>
      </c>
      <c r="O470" s="73">
        <f>Tableau11[[#This Row],[Total général]]/8</f>
        <v>3.5</v>
      </c>
      <c r="P470" s="74">
        <f>ROUNDUP(Tableau11[[#This Row],[Conso mensuel]]/30,0)</f>
        <v>1</v>
      </c>
    </row>
    <row r="471" spans="1:16" ht="16.5" thickTop="1" thickBot="1" x14ac:dyDescent="0.3">
      <c r="A471" s="31">
        <v>5112</v>
      </c>
      <c r="B471" s="34">
        <f t="shared" ref="B471:M471" si="232">B470/$N$470</f>
        <v>0</v>
      </c>
      <c r="C471" s="34">
        <f t="shared" si="232"/>
        <v>0</v>
      </c>
      <c r="D471" s="34">
        <f t="shared" si="232"/>
        <v>3.5714285714285712E-2</v>
      </c>
      <c r="E471" s="34">
        <f t="shared" si="232"/>
        <v>0.21428571428571427</v>
      </c>
      <c r="F471" s="34">
        <f t="shared" si="232"/>
        <v>7.1428571428571425E-2</v>
      </c>
      <c r="G471" s="34">
        <f t="shared" si="232"/>
        <v>3.5714285714285712E-2</v>
      </c>
      <c r="H471" s="34">
        <f t="shared" si="232"/>
        <v>0.39285714285714285</v>
      </c>
      <c r="I471" s="34">
        <f t="shared" si="232"/>
        <v>0</v>
      </c>
      <c r="J471" s="33">
        <f t="shared" si="232"/>
        <v>0.14285714285714285</v>
      </c>
      <c r="K471" s="34">
        <f t="shared" si="232"/>
        <v>0.10714285714285714</v>
      </c>
      <c r="L471" s="33">
        <f t="shared" si="232"/>
        <v>0</v>
      </c>
      <c r="M471" s="36">
        <f t="shared" si="232"/>
        <v>0</v>
      </c>
      <c r="N471" s="46">
        <f>SUM(Tableau11[[#This Row],[Janvier]:[Décembre]])</f>
        <v>0.99999999999999989</v>
      </c>
      <c r="O471" s="69">
        <f>ROUNDUP(Tableau11[[#This Row],[Total général]]/7,0)</f>
        <v>1</v>
      </c>
      <c r="P471" s="70">
        <f>Tableau11[[#This Row],[Total général]]/(30*7)</f>
        <v>4.7619047619047615E-3</v>
      </c>
    </row>
    <row r="472" spans="1:16" ht="17.25" thickTop="1" thickBot="1" x14ac:dyDescent="0.3">
      <c r="A472" s="45">
        <v>1605</v>
      </c>
      <c r="B472" s="58">
        <f>IFERROR(VLOOKUP(Tableau11[[#This Row],[Article]],'TCD journal 2018'!$B$5:$O$9000,2,FALSE),0)</f>
        <v>0</v>
      </c>
      <c r="C472" s="59">
        <f>IFERROR(VLOOKUP(Tableau11[[#This Row],[Article]],'TCD journal 2018'!$B$5:$O$900,3,FALSE),0)</f>
        <v>0</v>
      </c>
      <c r="D472" s="60">
        <f>IFERROR(VLOOKUP(Tableau11[[#This Row],[Article]],'TCD journal 2018'!$B$5:$O$9000,4,FALSE),0)</f>
        <v>0</v>
      </c>
      <c r="E472" s="60">
        <f>IFERROR(VLOOKUP(Tableau11[[#This Row],[Article]],'TCD journal 2018'!$B$5:$O$9000,5,FALSE),0)</f>
        <v>5</v>
      </c>
      <c r="F472" s="60">
        <f>IFERROR(VLOOKUP(Tableau11[[#This Row],[Article]],'TCD journal 2018'!$B$5:$O$9000,6,FALSE),0)</f>
        <v>20</v>
      </c>
      <c r="G472" s="60">
        <f>IFERROR(VLOOKUP(Tableau11[[#This Row],[Article]],'TCD journal 2018'!$B$5:$O$9000,7,FALSE),0)</f>
        <v>0</v>
      </c>
      <c r="H472" s="60">
        <f>IFERROR(VLOOKUP(Tableau11[[#This Row],[Article]],'TCD journal 2018'!$B$5:$O$9000,8,FALSE),0)</f>
        <v>0</v>
      </c>
      <c r="I472" s="60">
        <f>IFERROR(VLOOKUP(Tableau11[[#This Row],[Article]],'TCD journal 2018'!$B$5:$O$9000,9,FALSE),0)</f>
        <v>0</v>
      </c>
      <c r="J472" s="60">
        <f>IFERROR(VLOOKUP(Tableau11[[#This Row],[Article]],'TCD journal 2018'!$B$5:$O$9000,10,FALSE),0)</f>
        <v>0</v>
      </c>
      <c r="K472" s="61">
        <f>IFERROR(VLOOKUP(Tableau11[[#This Row],[Article]],'TCD journal 2018'!$B$5:$O$900,11,FALSE),0)</f>
        <v>0</v>
      </c>
      <c r="L472" s="60">
        <f>IFERROR(VLOOKUP(Tableau11[[#This Row],[Article]],'TCD journal 2018'!$B$5:$O$9000,12,FALSE),0)</f>
        <v>0</v>
      </c>
      <c r="M472" s="62">
        <f>IFERROR(VLOOKUP(Tableau11[[#This Row],[Article]],'TCD journal 2018'!$B$5:$O$9000,13,FALSE),0)</f>
        <v>0</v>
      </c>
      <c r="N472" s="154">
        <f>IFERROR(VLOOKUP(Tableau11[[#This Row],[Article]],'TCD journal 2018'!$B$5:$O$9000,14,FALSE),0)</f>
        <v>25</v>
      </c>
      <c r="O472" s="73">
        <f>Tableau11[[#This Row],[Total général]]/8</f>
        <v>3.125</v>
      </c>
      <c r="P472" s="74">
        <f>ROUNDUP(Tableau11[[#This Row],[Conso mensuel]]/30,0)</f>
        <v>1</v>
      </c>
    </row>
    <row r="473" spans="1:16" ht="16.5" thickTop="1" thickBot="1" x14ac:dyDescent="0.3">
      <c r="A473" s="31">
        <v>1605</v>
      </c>
      <c r="B473" s="34">
        <f t="shared" ref="B473:M473" si="233">B472/$N$472</f>
        <v>0</v>
      </c>
      <c r="C473" s="34">
        <f t="shared" si="233"/>
        <v>0</v>
      </c>
      <c r="D473" s="34">
        <f t="shared" si="233"/>
        <v>0</v>
      </c>
      <c r="E473" s="34">
        <f t="shared" si="233"/>
        <v>0.2</v>
      </c>
      <c r="F473" s="34">
        <f t="shared" si="233"/>
        <v>0.8</v>
      </c>
      <c r="G473" s="34">
        <f t="shared" si="233"/>
        <v>0</v>
      </c>
      <c r="H473" s="34">
        <f t="shared" si="233"/>
        <v>0</v>
      </c>
      <c r="I473" s="34">
        <f t="shared" si="233"/>
        <v>0</v>
      </c>
      <c r="J473" s="33">
        <f t="shared" si="233"/>
        <v>0</v>
      </c>
      <c r="K473" s="34">
        <f t="shared" si="233"/>
        <v>0</v>
      </c>
      <c r="L473" s="33">
        <f t="shared" si="233"/>
        <v>0</v>
      </c>
      <c r="M473" s="36">
        <f t="shared" si="233"/>
        <v>0</v>
      </c>
      <c r="N473" s="46">
        <f>SUM(Tableau11[[#This Row],[Janvier]:[Décembre]])</f>
        <v>1</v>
      </c>
      <c r="O473" s="69">
        <f>ROUNDUP(Tableau11[[#This Row],[Total général]]/7,0)</f>
        <v>1</v>
      </c>
      <c r="P473" s="70">
        <f>Tableau11[[#This Row],[Total général]]/(30*7)</f>
        <v>4.7619047619047623E-3</v>
      </c>
    </row>
    <row r="474" spans="1:16" ht="17.25" thickTop="1" thickBot="1" x14ac:dyDescent="0.3">
      <c r="A474" s="45">
        <v>1494</v>
      </c>
      <c r="B474" s="58">
        <f>IFERROR(VLOOKUP(Tableau11[[#This Row],[Article]],'TCD journal 2018'!$B$5:$O$9000,2,FALSE),0)</f>
        <v>0</v>
      </c>
      <c r="C474" s="59">
        <f>IFERROR(VLOOKUP(Tableau11[[#This Row],[Article]],'TCD journal 2018'!$B$5:$O$900,3,FALSE),0)</f>
        <v>0</v>
      </c>
      <c r="D474" s="60">
        <f>IFERROR(VLOOKUP(Tableau11[[#This Row],[Article]],'TCD journal 2018'!$B$5:$O$9000,4,FALSE),0)</f>
        <v>0</v>
      </c>
      <c r="E474" s="60">
        <f>IFERROR(VLOOKUP(Tableau11[[#This Row],[Article]],'TCD journal 2018'!$B$5:$O$9000,5,FALSE),0)</f>
        <v>8</v>
      </c>
      <c r="F474" s="60">
        <f>IFERROR(VLOOKUP(Tableau11[[#This Row],[Article]],'TCD journal 2018'!$B$5:$O$9000,6,FALSE),0)</f>
        <v>3</v>
      </c>
      <c r="G474" s="60">
        <f>IFERROR(VLOOKUP(Tableau11[[#This Row],[Article]],'TCD journal 2018'!$B$5:$O$9000,7,FALSE),0)</f>
        <v>1</v>
      </c>
      <c r="H474" s="60">
        <f>IFERROR(VLOOKUP(Tableau11[[#This Row],[Article]],'TCD journal 2018'!$B$5:$O$9000,8,FALSE),0)</f>
        <v>6</v>
      </c>
      <c r="I474" s="60">
        <f>IFERROR(VLOOKUP(Tableau11[[#This Row],[Article]],'TCD journal 2018'!$B$5:$O$9000,9,FALSE),0)</f>
        <v>3</v>
      </c>
      <c r="J474" s="60">
        <f>IFERROR(VLOOKUP(Tableau11[[#This Row],[Article]],'TCD journal 2018'!$B$5:$O$9000,10,FALSE),0)</f>
        <v>4</v>
      </c>
      <c r="K474" s="61">
        <f>IFERROR(VLOOKUP(Tableau11[[#This Row],[Article]],'TCD journal 2018'!$B$5:$O$900,11,FALSE),0)</f>
        <v>4</v>
      </c>
      <c r="L474" s="60">
        <f>IFERROR(VLOOKUP(Tableau11[[#This Row],[Article]],'TCD journal 2018'!$B$5:$O$9000,12,FALSE),0)</f>
        <v>0</v>
      </c>
      <c r="M474" s="62">
        <f>IFERROR(VLOOKUP(Tableau11[[#This Row],[Article]],'TCD journal 2018'!$B$5:$O$9000,13,FALSE),0)</f>
        <v>0</v>
      </c>
      <c r="N474" s="154">
        <f>IFERROR(VLOOKUP(Tableau11[[#This Row],[Article]],'TCD journal 2018'!$B$5:$O$9000,14,FALSE),0)</f>
        <v>29</v>
      </c>
      <c r="O474" s="73">
        <f>Tableau11[[#This Row],[Total général]]/8</f>
        <v>3.625</v>
      </c>
      <c r="P474" s="74">
        <f>ROUNDUP(Tableau11[[#This Row],[Conso mensuel]]/30,0)</f>
        <v>1</v>
      </c>
    </row>
    <row r="475" spans="1:16" ht="16.5" thickTop="1" thickBot="1" x14ac:dyDescent="0.3">
      <c r="A475" s="31">
        <v>1494</v>
      </c>
      <c r="B475" s="34">
        <f t="shared" ref="B475:M475" si="234">B474/$N$474</f>
        <v>0</v>
      </c>
      <c r="C475" s="34">
        <f t="shared" si="234"/>
        <v>0</v>
      </c>
      <c r="D475" s="34">
        <f t="shared" si="234"/>
        <v>0</v>
      </c>
      <c r="E475" s="34">
        <f t="shared" si="234"/>
        <v>0.27586206896551724</v>
      </c>
      <c r="F475" s="34">
        <f t="shared" si="234"/>
        <v>0.10344827586206896</v>
      </c>
      <c r="G475" s="34">
        <f t="shared" si="234"/>
        <v>3.4482758620689655E-2</v>
      </c>
      <c r="H475" s="34">
        <f t="shared" si="234"/>
        <v>0.20689655172413793</v>
      </c>
      <c r="I475" s="34">
        <f t="shared" si="234"/>
        <v>0.10344827586206896</v>
      </c>
      <c r="J475" s="33">
        <f t="shared" si="234"/>
        <v>0.13793103448275862</v>
      </c>
      <c r="K475" s="34">
        <f t="shared" si="234"/>
        <v>0.13793103448275862</v>
      </c>
      <c r="L475" s="33">
        <f t="shared" si="234"/>
        <v>0</v>
      </c>
      <c r="M475" s="36">
        <f t="shared" si="234"/>
        <v>0</v>
      </c>
      <c r="N475" s="46">
        <f>SUM(Tableau11[[#This Row],[Janvier]:[Décembre]])</f>
        <v>1</v>
      </c>
      <c r="O475" s="69">
        <f>ROUNDUP(Tableau11[[#This Row],[Total général]]/7,0)</f>
        <v>1</v>
      </c>
      <c r="P475" s="70">
        <f>Tableau11[[#This Row],[Total général]]/(30*7)</f>
        <v>4.7619047619047623E-3</v>
      </c>
    </row>
    <row r="476" spans="1:16" ht="17.25" thickTop="1" thickBot="1" x14ac:dyDescent="0.3">
      <c r="A476" s="45" t="s">
        <v>179</v>
      </c>
      <c r="B476" s="58">
        <f>IFERROR(VLOOKUP(Tableau11[[#This Row],[Article]],'TCD journal 2018'!$B$5:$O$9000,2,FALSE),0)</f>
        <v>0</v>
      </c>
      <c r="C476" s="59">
        <f>IFERROR(VLOOKUP(Tableau11[[#This Row],[Article]],'TCD journal 2018'!$B$5:$O$900,3,FALSE),0)</f>
        <v>0</v>
      </c>
      <c r="D476" s="60">
        <f>IFERROR(VLOOKUP(Tableau11[[#This Row],[Article]],'TCD journal 2018'!$B$5:$O$9000,4,FALSE),0)</f>
        <v>1</v>
      </c>
      <c r="E476" s="60">
        <f>IFERROR(VLOOKUP(Tableau11[[#This Row],[Article]],'TCD journal 2018'!$B$5:$O$9000,5,FALSE),0)</f>
        <v>5</v>
      </c>
      <c r="F476" s="60">
        <f>IFERROR(VLOOKUP(Tableau11[[#This Row],[Article]],'TCD journal 2018'!$B$5:$O$9000,6,FALSE),0)</f>
        <v>2</v>
      </c>
      <c r="G476" s="60">
        <f>IFERROR(VLOOKUP(Tableau11[[#This Row],[Article]],'TCD journal 2018'!$B$5:$O$9000,7,FALSE),0)</f>
        <v>2</v>
      </c>
      <c r="H476" s="60">
        <f>IFERROR(VLOOKUP(Tableau11[[#This Row],[Article]],'TCD journal 2018'!$B$5:$O$9000,8,FALSE),0)</f>
        <v>2</v>
      </c>
      <c r="I476" s="60">
        <f>IFERROR(VLOOKUP(Tableau11[[#This Row],[Article]],'TCD journal 2018'!$B$5:$O$9000,9,FALSE),0)</f>
        <v>7</v>
      </c>
      <c r="J476" s="60">
        <f>IFERROR(VLOOKUP(Tableau11[[#This Row],[Article]],'TCD journal 2018'!$B$5:$O$9000,10,FALSE),0)</f>
        <v>5</v>
      </c>
      <c r="K476" s="61">
        <f>IFERROR(VLOOKUP(Tableau11[[#This Row],[Article]],'TCD journal 2018'!$B$5:$O$900,11,FALSE),0)</f>
        <v>8</v>
      </c>
      <c r="L476" s="60">
        <f>IFERROR(VLOOKUP(Tableau11[[#This Row],[Article]],'TCD journal 2018'!$B$5:$O$9000,12,FALSE),0)</f>
        <v>0</v>
      </c>
      <c r="M476" s="62">
        <f>IFERROR(VLOOKUP(Tableau11[[#This Row],[Article]],'TCD journal 2018'!$B$5:$O$9000,13,FALSE),0)</f>
        <v>0</v>
      </c>
      <c r="N476" s="154">
        <f>IFERROR(VLOOKUP(Tableau11[[#This Row],[Article]],'TCD journal 2018'!$B$5:$O$9000,14,FALSE),0)</f>
        <v>32</v>
      </c>
      <c r="O476" s="73">
        <f>Tableau11[[#This Row],[Total général]]/8</f>
        <v>4</v>
      </c>
      <c r="P476" s="74">
        <f>ROUNDUP(Tableau11[[#This Row],[Conso mensuel]]/30,0)</f>
        <v>1</v>
      </c>
    </row>
    <row r="477" spans="1:16" ht="16.5" thickTop="1" thickBot="1" x14ac:dyDescent="0.3">
      <c r="A477" s="31" t="s">
        <v>179</v>
      </c>
      <c r="B477" s="34">
        <f t="shared" ref="B477:M477" si="235">B476/$N$476</f>
        <v>0</v>
      </c>
      <c r="C477" s="34">
        <f t="shared" si="235"/>
        <v>0</v>
      </c>
      <c r="D477" s="34">
        <f t="shared" si="235"/>
        <v>3.125E-2</v>
      </c>
      <c r="E477" s="34">
        <f t="shared" si="235"/>
        <v>0.15625</v>
      </c>
      <c r="F477" s="34">
        <f t="shared" si="235"/>
        <v>6.25E-2</v>
      </c>
      <c r="G477" s="34">
        <f t="shared" si="235"/>
        <v>6.25E-2</v>
      </c>
      <c r="H477" s="34">
        <f t="shared" si="235"/>
        <v>6.25E-2</v>
      </c>
      <c r="I477" s="34">
        <f t="shared" si="235"/>
        <v>0.21875</v>
      </c>
      <c r="J477" s="33">
        <f t="shared" si="235"/>
        <v>0.15625</v>
      </c>
      <c r="K477" s="34">
        <f t="shared" si="235"/>
        <v>0.25</v>
      </c>
      <c r="L477" s="33">
        <f t="shared" si="235"/>
        <v>0</v>
      </c>
      <c r="M477" s="36">
        <f t="shared" si="235"/>
        <v>0</v>
      </c>
      <c r="N477" s="46">
        <f>SUM(Tableau11[[#This Row],[Janvier]:[Décembre]])</f>
        <v>1</v>
      </c>
      <c r="O477" s="69">
        <f>ROUNDUP(Tableau11[[#This Row],[Total général]]/7,0)</f>
        <v>1</v>
      </c>
      <c r="P477" s="70">
        <f>Tableau11[[#This Row],[Total général]]/(30*7)</f>
        <v>4.7619047619047623E-3</v>
      </c>
    </row>
    <row r="478" spans="1:16" ht="17.25" thickTop="1" thickBot="1" x14ac:dyDescent="0.3">
      <c r="A478" s="45">
        <v>7979</v>
      </c>
      <c r="B478" s="58">
        <f>IFERROR(VLOOKUP(Tableau11[[#This Row],[Article]],'TCD journal 2018'!$B$5:$O$9000,2,FALSE),0)</f>
        <v>0</v>
      </c>
      <c r="C478" s="59">
        <f>IFERROR(VLOOKUP(Tableau11[[#This Row],[Article]],'TCD journal 2018'!$B$5:$O$900,3,FALSE),0)</f>
        <v>0</v>
      </c>
      <c r="D478" s="60">
        <f>IFERROR(VLOOKUP(Tableau11[[#This Row],[Article]],'TCD journal 2018'!$B$5:$O$9000,4,FALSE),0)</f>
        <v>4</v>
      </c>
      <c r="E478" s="60">
        <f>IFERROR(VLOOKUP(Tableau11[[#This Row],[Article]],'TCD journal 2018'!$B$5:$O$9000,5,FALSE),0)</f>
        <v>4</v>
      </c>
      <c r="F478" s="60">
        <f>IFERROR(VLOOKUP(Tableau11[[#This Row],[Article]],'TCD journal 2018'!$B$5:$O$9000,6,FALSE),0)</f>
        <v>4</v>
      </c>
      <c r="G478" s="60">
        <f>IFERROR(VLOOKUP(Tableau11[[#This Row],[Article]],'TCD journal 2018'!$B$5:$O$9000,7,FALSE),0)</f>
        <v>9</v>
      </c>
      <c r="H478" s="60">
        <f>IFERROR(VLOOKUP(Tableau11[[#This Row],[Article]],'TCD journal 2018'!$B$5:$O$9000,8,FALSE),0)</f>
        <v>1</v>
      </c>
      <c r="I478" s="60">
        <f>IFERROR(VLOOKUP(Tableau11[[#This Row],[Article]],'TCD journal 2018'!$B$5:$O$9000,9,FALSE),0)</f>
        <v>1</v>
      </c>
      <c r="J478" s="60">
        <f>IFERROR(VLOOKUP(Tableau11[[#This Row],[Article]],'TCD journal 2018'!$B$5:$O$9000,10,FALSE),0)</f>
        <v>1</v>
      </c>
      <c r="K478" s="61">
        <f>IFERROR(VLOOKUP(Tableau11[[#This Row],[Article]],'TCD journal 2018'!$B$5:$O$900,11,FALSE),0)</f>
        <v>1</v>
      </c>
      <c r="L478" s="60">
        <f>IFERROR(VLOOKUP(Tableau11[[#This Row],[Article]],'TCD journal 2018'!$B$5:$O$9000,12,FALSE),0)</f>
        <v>0</v>
      </c>
      <c r="M478" s="62">
        <f>IFERROR(VLOOKUP(Tableau11[[#This Row],[Article]],'TCD journal 2018'!$B$5:$O$9000,13,FALSE),0)</f>
        <v>0</v>
      </c>
      <c r="N478" s="154">
        <f>IFERROR(VLOOKUP(Tableau11[[#This Row],[Article]],'TCD journal 2018'!$B$5:$O$9000,14,FALSE),0)</f>
        <v>25</v>
      </c>
      <c r="O478" s="73">
        <f>Tableau11[[#This Row],[Total général]]/8</f>
        <v>3.125</v>
      </c>
      <c r="P478" s="74">
        <f>ROUNDUP(Tableau11[[#This Row],[Conso mensuel]]/30,0)</f>
        <v>1</v>
      </c>
    </row>
    <row r="479" spans="1:16" ht="16.5" thickTop="1" thickBot="1" x14ac:dyDescent="0.3">
      <c r="A479" s="31">
        <v>7979</v>
      </c>
      <c r="B479" s="34">
        <f t="shared" ref="B479:M479" si="236">B478/$N$478</f>
        <v>0</v>
      </c>
      <c r="C479" s="34">
        <f t="shared" si="236"/>
        <v>0</v>
      </c>
      <c r="D479" s="34">
        <f t="shared" si="236"/>
        <v>0.16</v>
      </c>
      <c r="E479" s="34">
        <f t="shared" si="236"/>
        <v>0.16</v>
      </c>
      <c r="F479" s="34">
        <f t="shared" si="236"/>
        <v>0.16</v>
      </c>
      <c r="G479" s="34">
        <f t="shared" si="236"/>
        <v>0.36</v>
      </c>
      <c r="H479" s="34">
        <f t="shared" si="236"/>
        <v>0.04</v>
      </c>
      <c r="I479" s="34">
        <f t="shared" si="236"/>
        <v>0.04</v>
      </c>
      <c r="J479" s="33">
        <f t="shared" si="236"/>
        <v>0.04</v>
      </c>
      <c r="K479" s="34">
        <f t="shared" si="236"/>
        <v>0.04</v>
      </c>
      <c r="L479" s="33">
        <f t="shared" si="236"/>
        <v>0</v>
      </c>
      <c r="M479" s="36">
        <f t="shared" si="236"/>
        <v>0</v>
      </c>
      <c r="N479" s="46">
        <f>SUM(Tableau11[[#This Row],[Janvier]:[Décembre]])</f>
        <v>1</v>
      </c>
      <c r="O479" s="69">
        <f>ROUNDUP(Tableau11[[#This Row],[Total général]]/7,0)</f>
        <v>1</v>
      </c>
      <c r="P479" s="70">
        <f>Tableau11[[#This Row],[Total général]]/(30*7)</f>
        <v>4.7619047619047623E-3</v>
      </c>
    </row>
    <row r="480" spans="1:16" ht="17.25" thickTop="1" thickBot="1" x14ac:dyDescent="0.3">
      <c r="A480" s="45">
        <v>855</v>
      </c>
      <c r="B480" s="58">
        <f>IFERROR(VLOOKUP(Tableau11[[#This Row],[Article]],'TCD journal 2018'!$B$5:$O$9000,2,FALSE),0)</f>
        <v>0</v>
      </c>
      <c r="C480" s="59">
        <f>IFERROR(VLOOKUP(Tableau11[[#This Row],[Article]],'TCD journal 2018'!$B$5:$O$900,3,FALSE),0)</f>
        <v>0</v>
      </c>
      <c r="D480" s="60">
        <f>IFERROR(VLOOKUP(Tableau11[[#This Row],[Article]],'TCD journal 2018'!$B$5:$O$9000,4,FALSE),0)</f>
        <v>0</v>
      </c>
      <c r="E480" s="60">
        <f>IFERROR(VLOOKUP(Tableau11[[#This Row],[Article]],'TCD journal 2018'!$B$5:$O$9000,5,FALSE),0)</f>
        <v>0</v>
      </c>
      <c r="F480" s="60">
        <f>IFERROR(VLOOKUP(Tableau11[[#This Row],[Article]],'TCD journal 2018'!$B$5:$O$9000,6,FALSE),0)</f>
        <v>0</v>
      </c>
      <c r="G480" s="60">
        <f>IFERROR(VLOOKUP(Tableau11[[#This Row],[Article]],'TCD journal 2018'!$B$5:$O$9000,7,FALSE),0)</f>
        <v>6</v>
      </c>
      <c r="H480" s="60">
        <f>IFERROR(VLOOKUP(Tableau11[[#This Row],[Article]],'TCD journal 2018'!$B$5:$O$9000,8,FALSE),0)</f>
        <v>11</v>
      </c>
      <c r="I480" s="60">
        <f>IFERROR(VLOOKUP(Tableau11[[#This Row],[Article]],'TCD journal 2018'!$B$5:$O$9000,9,FALSE),0)</f>
        <v>4</v>
      </c>
      <c r="J480" s="60">
        <f>IFERROR(VLOOKUP(Tableau11[[#This Row],[Article]],'TCD journal 2018'!$B$5:$O$9000,10,FALSE),0)</f>
        <v>3</v>
      </c>
      <c r="K480" s="61">
        <f>IFERROR(VLOOKUP(Tableau11[[#This Row],[Article]],'TCD journal 2018'!$B$5:$O$900,11,FALSE),0)</f>
        <v>4</v>
      </c>
      <c r="L480" s="60">
        <f>IFERROR(VLOOKUP(Tableau11[[#This Row],[Article]],'TCD journal 2018'!$B$5:$O$9000,12,FALSE),0)</f>
        <v>0</v>
      </c>
      <c r="M480" s="62">
        <f>IFERROR(VLOOKUP(Tableau11[[#This Row],[Article]],'TCD journal 2018'!$B$5:$O$9000,13,FALSE),0)</f>
        <v>0</v>
      </c>
      <c r="N480" s="154">
        <f>IFERROR(VLOOKUP(Tableau11[[#This Row],[Article]],'TCD journal 2018'!$B$5:$O$9000,14,FALSE),0)</f>
        <v>28</v>
      </c>
      <c r="O480" s="73">
        <f>Tableau11[[#This Row],[Total général]]/8</f>
        <v>3.5</v>
      </c>
      <c r="P480" s="74">
        <f>ROUNDUP(Tableau11[[#This Row],[Conso mensuel]]/30,0)</f>
        <v>1</v>
      </c>
    </row>
    <row r="481" spans="1:16" ht="16.5" thickTop="1" thickBot="1" x14ac:dyDescent="0.3">
      <c r="A481" s="31">
        <v>855</v>
      </c>
      <c r="B481" s="34">
        <f t="shared" ref="B481:M481" si="237">B480/$N$480</f>
        <v>0</v>
      </c>
      <c r="C481" s="34">
        <f t="shared" si="237"/>
        <v>0</v>
      </c>
      <c r="D481" s="34">
        <f t="shared" si="237"/>
        <v>0</v>
      </c>
      <c r="E481" s="34">
        <f t="shared" si="237"/>
        <v>0</v>
      </c>
      <c r="F481" s="34">
        <f t="shared" si="237"/>
        <v>0</v>
      </c>
      <c r="G481" s="34">
        <f t="shared" si="237"/>
        <v>0.21428571428571427</v>
      </c>
      <c r="H481" s="34">
        <f t="shared" si="237"/>
        <v>0.39285714285714285</v>
      </c>
      <c r="I481" s="34">
        <f t="shared" si="237"/>
        <v>0.14285714285714285</v>
      </c>
      <c r="J481" s="33">
        <f t="shared" si="237"/>
        <v>0.10714285714285714</v>
      </c>
      <c r="K481" s="34">
        <f t="shared" si="237"/>
        <v>0.14285714285714285</v>
      </c>
      <c r="L481" s="33">
        <f t="shared" si="237"/>
        <v>0</v>
      </c>
      <c r="M481" s="36">
        <f t="shared" si="237"/>
        <v>0</v>
      </c>
      <c r="N481" s="46">
        <f>SUM(Tableau11[[#This Row],[Janvier]:[Décembre]])</f>
        <v>1</v>
      </c>
      <c r="O481" s="69">
        <f>ROUNDUP(Tableau11[[#This Row],[Total général]]/7,0)</f>
        <v>1</v>
      </c>
      <c r="P481" s="70">
        <f>Tableau11[[#This Row],[Total général]]/(30*7)</f>
        <v>4.7619047619047623E-3</v>
      </c>
    </row>
    <row r="482" spans="1:16" ht="17.25" thickTop="1" thickBot="1" x14ac:dyDescent="0.3">
      <c r="A482" s="45">
        <v>644</v>
      </c>
      <c r="B482" s="58">
        <f>IFERROR(VLOOKUP(Tableau11[[#This Row],[Article]],'TCD journal 2018'!$B$5:$O$9000,2,FALSE),0)</f>
        <v>0</v>
      </c>
      <c r="C482" s="59">
        <f>IFERROR(VLOOKUP(Tableau11[[#This Row],[Article]],'TCD journal 2018'!$B$5:$O$900,3,FALSE),0)</f>
        <v>0</v>
      </c>
      <c r="D482" s="60">
        <f>IFERROR(VLOOKUP(Tableau11[[#This Row],[Article]],'TCD journal 2018'!$B$5:$O$9000,4,FALSE),0)</f>
        <v>0</v>
      </c>
      <c r="E482" s="60">
        <f>IFERROR(VLOOKUP(Tableau11[[#This Row],[Article]],'TCD journal 2018'!$B$5:$O$9000,5,FALSE),0)</f>
        <v>5</v>
      </c>
      <c r="F482" s="60">
        <f>IFERROR(VLOOKUP(Tableau11[[#This Row],[Article]],'TCD journal 2018'!$B$5:$O$9000,6,FALSE),0)</f>
        <v>4</v>
      </c>
      <c r="G482" s="60">
        <f>IFERROR(VLOOKUP(Tableau11[[#This Row],[Article]],'TCD journal 2018'!$B$5:$O$9000,7,FALSE),0)</f>
        <v>6</v>
      </c>
      <c r="H482" s="60">
        <f>IFERROR(VLOOKUP(Tableau11[[#This Row],[Article]],'TCD journal 2018'!$B$5:$O$9000,8,FALSE),0)</f>
        <v>9</v>
      </c>
      <c r="I482" s="60">
        <f>IFERROR(VLOOKUP(Tableau11[[#This Row],[Article]],'TCD journal 2018'!$B$5:$O$9000,9,FALSE),0)</f>
        <v>0</v>
      </c>
      <c r="J482" s="60">
        <f>IFERROR(VLOOKUP(Tableau11[[#This Row],[Article]],'TCD journal 2018'!$B$5:$O$9000,10,FALSE),0)</f>
        <v>0</v>
      </c>
      <c r="K482" s="61">
        <f>IFERROR(VLOOKUP(Tableau11[[#This Row],[Article]],'TCD journal 2018'!$B$5:$O$900,11,FALSE),0)</f>
        <v>0</v>
      </c>
      <c r="L482" s="60">
        <f>IFERROR(VLOOKUP(Tableau11[[#This Row],[Article]],'TCD journal 2018'!$B$5:$O$9000,12,FALSE),0)</f>
        <v>0</v>
      </c>
      <c r="M482" s="62">
        <f>IFERROR(VLOOKUP(Tableau11[[#This Row],[Article]],'TCD journal 2018'!$B$5:$O$9000,13,FALSE),0)</f>
        <v>0</v>
      </c>
      <c r="N482" s="154">
        <f>IFERROR(VLOOKUP(Tableau11[[#This Row],[Article]],'TCD journal 2018'!$B$5:$O$9000,14,FALSE),0)</f>
        <v>24</v>
      </c>
      <c r="O482" s="73">
        <f>Tableau11[[#This Row],[Total général]]/8</f>
        <v>3</v>
      </c>
      <c r="P482" s="74">
        <f>ROUNDUP(Tableau11[[#This Row],[Conso mensuel]]/30,0)</f>
        <v>1</v>
      </c>
    </row>
    <row r="483" spans="1:16" ht="16.5" thickTop="1" thickBot="1" x14ac:dyDescent="0.3">
      <c r="A483" s="31">
        <v>644</v>
      </c>
      <c r="B483" s="34">
        <f t="shared" ref="B483:M483" si="238">B482/$N$482</f>
        <v>0</v>
      </c>
      <c r="C483" s="34">
        <f t="shared" si="238"/>
        <v>0</v>
      </c>
      <c r="D483" s="34">
        <f t="shared" si="238"/>
        <v>0</v>
      </c>
      <c r="E483" s="34">
        <f t="shared" si="238"/>
        <v>0.20833333333333334</v>
      </c>
      <c r="F483" s="34">
        <f t="shared" si="238"/>
        <v>0.16666666666666666</v>
      </c>
      <c r="G483" s="34">
        <f t="shared" si="238"/>
        <v>0.25</v>
      </c>
      <c r="H483" s="34">
        <f t="shared" si="238"/>
        <v>0.375</v>
      </c>
      <c r="I483" s="34">
        <f t="shared" si="238"/>
        <v>0</v>
      </c>
      <c r="J483" s="33">
        <f t="shared" si="238"/>
        <v>0</v>
      </c>
      <c r="K483" s="34">
        <f t="shared" si="238"/>
        <v>0</v>
      </c>
      <c r="L483" s="33">
        <f t="shared" si="238"/>
        <v>0</v>
      </c>
      <c r="M483" s="36">
        <f t="shared" si="238"/>
        <v>0</v>
      </c>
      <c r="N483" s="46">
        <f>SUM(Tableau11[[#This Row],[Janvier]:[Décembre]])</f>
        <v>1</v>
      </c>
      <c r="O483" s="69">
        <f>ROUNDUP(Tableau11[[#This Row],[Total général]]/7,0)</f>
        <v>1</v>
      </c>
      <c r="P483" s="70">
        <f>Tableau11[[#This Row],[Total général]]/(30*7)</f>
        <v>4.7619047619047623E-3</v>
      </c>
    </row>
    <row r="484" spans="1:16" ht="17.25" thickTop="1" thickBot="1" x14ac:dyDescent="0.3">
      <c r="A484" s="45">
        <v>681</v>
      </c>
      <c r="B484" s="58">
        <f>IFERROR(VLOOKUP(Tableau11[[#This Row],[Article]],'TCD journal 2018'!$B$5:$O$9000,2,FALSE),0)</f>
        <v>0</v>
      </c>
      <c r="C484" s="59">
        <f>IFERROR(VLOOKUP(Tableau11[[#This Row],[Article]],'TCD journal 2018'!$B$5:$O$900,3,FALSE),0)</f>
        <v>0</v>
      </c>
      <c r="D484" s="60">
        <f>IFERROR(VLOOKUP(Tableau11[[#This Row],[Article]],'TCD journal 2018'!$B$5:$O$9000,4,FALSE),0)</f>
        <v>5</v>
      </c>
      <c r="E484" s="60">
        <f>IFERROR(VLOOKUP(Tableau11[[#This Row],[Article]],'TCD journal 2018'!$B$5:$O$9000,5,FALSE),0)</f>
        <v>2</v>
      </c>
      <c r="F484" s="60">
        <f>IFERROR(VLOOKUP(Tableau11[[#This Row],[Article]],'TCD journal 2018'!$B$5:$O$9000,6,FALSE),0)</f>
        <v>0</v>
      </c>
      <c r="G484" s="60">
        <f>IFERROR(VLOOKUP(Tableau11[[#This Row],[Article]],'TCD journal 2018'!$B$5:$O$9000,7,FALSE),0)</f>
        <v>5</v>
      </c>
      <c r="H484" s="60">
        <f>IFERROR(VLOOKUP(Tableau11[[#This Row],[Article]],'TCD journal 2018'!$B$5:$O$9000,8,FALSE),0)</f>
        <v>6</v>
      </c>
      <c r="I484" s="60">
        <f>IFERROR(VLOOKUP(Tableau11[[#This Row],[Article]],'TCD journal 2018'!$B$5:$O$9000,9,FALSE),0)</f>
        <v>0</v>
      </c>
      <c r="J484" s="60">
        <f>IFERROR(VLOOKUP(Tableau11[[#This Row],[Article]],'TCD journal 2018'!$B$5:$O$9000,10,FALSE),0)</f>
        <v>5</v>
      </c>
      <c r="K484" s="61">
        <f>IFERROR(VLOOKUP(Tableau11[[#This Row],[Article]],'TCD journal 2018'!$B$5:$O$900,11,FALSE),0)</f>
        <v>4</v>
      </c>
      <c r="L484" s="60">
        <f>IFERROR(VLOOKUP(Tableau11[[#This Row],[Article]],'TCD journal 2018'!$B$5:$O$9000,12,FALSE),0)</f>
        <v>0</v>
      </c>
      <c r="M484" s="62">
        <f>IFERROR(VLOOKUP(Tableau11[[#This Row],[Article]],'TCD journal 2018'!$B$5:$O$9000,13,FALSE),0)</f>
        <v>0</v>
      </c>
      <c r="N484" s="154">
        <f>IFERROR(VLOOKUP(Tableau11[[#This Row],[Article]],'TCD journal 2018'!$B$5:$O$9000,14,FALSE),0)</f>
        <v>27</v>
      </c>
      <c r="O484" s="73">
        <f>Tableau11[[#This Row],[Total général]]/8</f>
        <v>3.375</v>
      </c>
      <c r="P484" s="74">
        <f>ROUNDUP(Tableau11[[#This Row],[Conso mensuel]]/30,0)</f>
        <v>1</v>
      </c>
    </row>
    <row r="485" spans="1:16" ht="16.5" thickTop="1" thickBot="1" x14ac:dyDescent="0.3">
      <c r="A485" s="31">
        <v>681</v>
      </c>
      <c r="B485" s="34">
        <f t="shared" ref="B485:M485" si="239">B484/$N$484</f>
        <v>0</v>
      </c>
      <c r="C485" s="34">
        <f t="shared" si="239"/>
        <v>0</v>
      </c>
      <c r="D485" s="34">
        <f t="shared" si="239"/>
        <v>0.18518518518518517</v>
      </c>
      <c r="E485" s="34">
        <f t="shared" si="239"/>
        <v>7.407407407407407E-2</v>
      </c>
      <c r="F485" s="34">
        <f t="shared" si="239"/>
        <v>0</v>
      </c>
      <c r="G485" s="34">
        <f t="shared" si="239"/>
        <v>0.18518518518518517</v>
      </c>
      <c r="H485" s="34">
        <f t="shared" si="239"/>
        <v>0.22222222222222221</v>
      </c>
      <c r="I485" s="34">
        <f t="shared" si="239"/>
        <v>0</v>
      </c>
      <c r="J485" s="33">
        <f t="shared" si="239"/>
        <v>0.18518518518518517</v>
      </c>
      <c r="K485" s="34">
        <f t="shared" si="239"/>
        <v>0.14814814814814814</v>
      </c>
      <c r="L485" s="33">
        <f t="shared" si="239"/>
        <v>0</v>
      </c>
      <c r="M485" s="36">
        <f t="shared" si="239"/>
        <v>0</v>
      </c>
      <c r="N485" s="46">
        <f>SUM(Tableau11[[#This Row],[Janvier]:[Décembre]])</f>
        <v>1</v>
      </c>
      <c r="O485" s="69">
        <f>ROUNDUP(Tableau11[[#This Row],[Total général]]/7,0)</f>
        <v>1</v>
      </c>
      <c r="P485" s="70">
        <f>Tableau11[[#This Row],[Total général]]/(30*7)</f>
        <v>4.7619047619047623E-3</v>
      </c>
    </row>
    <row r="486" spans="1:16" ht="17.25" thickTop="1" thickBot="1" x14ac:dyDescent="0.3">
      <c r="A486" s="45">
        <v>625</v>
      </c>
      <c r="B486" s="58">
        <f>IFERROR(VLOOKUP(Tableau11[[#This Row],[Article]],'TCD journal 2018'!$B$5:$O$9000,2,FALSE),0)</f>
        <v>0</v>
      </c>
      <c r="C486" s="59">
        <f>IFERROR(VLOOKUP(Tableau11[[#This Row],[Article]],'TCD journal 2018'!$B$5:$O$900,3,FALSE),0)</f>
        <v>0</v>
      </c>
      <c r="D486" s="60">
        <f>IFERROR(VLOOKUP(Tableau11[[#This Row],[Article]],'TCD journal 2018'!$B$5:$O$9000,4,FALSE),0)</f>
        <v>1</v>
      </c>
      <c r="E486" s="60">
        <f>IFERROR(VLOOKUP(Tableau11[[#This Row],[Article]],'TCD journal 2018'!$B$5:$O$9000,5,FALSE),0)</f>
        <v>10</v>
      </c>
      <c r="F486" s="60">
        <f>IFERROR(VLOOKUP(Tableau11[[#This Row],[Article]],'TCD journal 2018'!$B$5:$O$9000,6,FALSE),0)</f>
        <v>1</v>
      </c>
      <c r="G486" s="60">
        <f>IFERROR(VLOOKUP(Tableau11[[#This Row],[Article]],'TCD journal 2018'!$B$5:$O$9000,7,FALSE),0)</f>
        <v>3</v>
      </c>
      <c r="H486" s="60">
        <f>IFERROR(VLOOKUP(Tableau11[[#This Row],[Article]],'TCD journal 2018'!$B$5:$O$9000,8,FALSE),0)</f>
        <v>3</v>
      </c>
      <c r="I486" s="60">
        <f>IFERROR(VLOOKUP(Tableau11[[#This Row],[Article]],'TCD journal 2018'!$B$5:$O$9000,9,FALSE),0)</f>
        <v>3</v>
      </c>
      <c r="J486" s="60">
        <f>IFERROR(VLOOKUP(Tableau11[[#This Row],[Article]],'TCD journal 2018'!$B$5:$O$9000,10,FALSE),0)</f>
        <v>2</v>
      </c>
      <c r="K486" s="61">
        <f>IFERROR(VLOOKUP(Tableau11[[#This Row],[Article]],'TCD journal 2018'!$B$5:$O$900,11,FALSE),0)</f>
        <v>4</v>
      </c>
      <c r="L486" s="60">
        <f>IFERROR(VLOOKUP(Tableau11[[#This Row],[Article]],'TCD journal 2018'!$B$5:$O$9000,12,FALSE),0)</f>
        <v>0</v>
      </c>
      <c r="M486" s="62">
        <f>IFERROR(VLOOKUP(Tableau11[[#This Row],[Article]],'TCD journal 2018'!$B$5:$O$9000,13,FALSE),0)</f>
        <v>0</v>
      </c>
      <c r="N486" s="154">
        <f>IFERROR(VLOOKUP(Tableau11[[#This Row],[Article]],'TCD journal 2018'!$B$5:$O$9000,14,FALSE),0)</f>
        <v>27</v>
      </c>
      <c r="O486" s="73">
        <f>Tableau11[[#This Row],[Total général]]/8</f>
        <v>3.375</v>
      </c>
      <c r="P486" s="74">
        <f>ROUNDUP(Tableau11[[#This Row],[Conso mensuel]]/30,0)</f>
        <v>1</v>
      </c>
    </row>
    <row r="487" spans="1:16" ht="16.5" thickTop="1" thickBot="1" x14ac:dyDescent="0.3">
      <c r="A487" s="31">
        <v>625</v>
      </c>
      <c r="B487" s="34">
        <f t="shared" ref="B487:M487" si="240">B486/$N$486</f>
        <v>0</v>
      </c>
      <c r="C487" s="34">
        <f t="shared" si="240"/>
        <v>0</v>
      </c>
      <c r="D487" s="34">
        <f t="shared" si="240"/>
        <v>3.7037037037037035E-2</v>
      </c>
      <c r="E487" s="34">
        <f t="shared" si="240"/>
        <v>0.37037037037037035</v>
      </c>
      <c r="F487" s="34">
        <f t="shared" si="240"/>
        <v>3.7037037037037035E-2</v>
      </c>
      <c r="G487" s="34">
        <f t="shared" si="240"/>
        <v>0.1111111111111111</v>
      </c>
      <c r="H487" s="34">
        <f t="shared" si="240"/>
        <v>0.1111111111111111</v>
      </c>
      <c r="I487" s="34">
        <f t="shared" si="240"/>
        <v>0.1111111111111111</v>
      </c>
      <c r="J487" s="33">
        <f t="shared" si="240"/>
        <v>7.407407407407407E-2</v>
      </c>
      <c r="K487" s="34">
        <f t="shared" si="240"/>
        <v>0.14814814814814814</v>
      </c>
      <c r="L487" s="33">
        <f t="shared" si="240"/>
        <v>0</v>
      </c>
      <c r="M487" s="36">
        <f t="shared" si="240"/>
        <v>0</v>
      </c>
      <c r="N487" s="46">
        <f>SUM(Tableau11[[#This Row],[Janvier]:[Décembre]])</f>
        <v>1</v>
      </c>
      <c r="O487" s="69">
        <f>ROUNDUP(Tableau11[[#This Row],[Total général]]/7,0)</f>
        <v>1</v>
      </c>
      <c r="P487" s="70">
        <f>Tableau11[[#This Row],[Total général]]/(30*7)</f>
        <v>4.7619047619047623E-3</v>
      </c>
    </row>
    <row r="488" spans="1:16" ht="17.25" thickTop="1" thickBot="1" x14ac:dyDescent="0.3">
      <c r="A488" s="45">
        <v>8949</v>
      </c>
      <c r="B488" s="58">
        <f>IFERROR(VLOOKUP(Tableau11[[#This Row],[Article]],'TCD journal 2018'!$B$5:$O$9000,2,FALSE),0)</f>
        <v>0</v>
      </c>
      <c r="C488" s="59">
        <f>IFERROR(VLOOKUP(Tableau11[[#This Row],[Article]],'TCD journal 2018'!$B$5:$O$900,3,FALSE),0)</f>
        <v>0</v>
      </c>
      <c r="D488" s="60">
        <f>IFERROR(VLOOKUP(Tableau11[[#This Row],[Article]],'TCD journal 2018'!$B$5:$O$9000,4,FALSE),0)</f>
        <v>10</v>
      </c>
      <c r="E488" s="60">
        <f>IFERROR(VLOOKUP(Tableau11[[#This Row],[Article]],'TCD journal 2018'!$B$5:$O$9000,5,FALSE),0)</f>
        <v>0</v>
      </c>
      <c r="F488" s="60">
        <f>IFERROR(VLOOKUP(Tableau11[[#This Row],[Article]],'TCD journal 2018'!$B$5:$O$9000,6,FALSE),0)</f>
        <v>10</v>
      </c>
      <c r="G488" s="60">
        <f>IFERROR(VLOOKUP(Tableau11[[#This Row],[Article]],'TCD journal 2018'!$B$5:$O$9000,7,FALSE),0)</f>
        <v>0</v>
      </c>
      <c r="H488" s="60">
        <f>IFERROR(VLOOKUP(Tableau11[[#This Row],[Article]],'TCD journal 2018'!$B$5:$O$9000,8,FALSE),0)</f>
        <v>2</v>
      </c>
      <c r="I488" s="60">
        <f>IFERROR(VLOOKUP(Tableau11[[#This Row],[Article]],'TCD journal 2018'!$B$5:$O$9000,9,FALSE),0)</f>
        <v>0</v>
      </c>
      <c r="J488" s="60">
        <f>IFERROR(VLOOKUP(Tableau11[[#This Row],[Article]],'TCD journal 2018'!$B$5:$O$9000,10,FALSE),0)</f>
        <v>0</v>
      </c>
      <c r="K488" s="61">
        <f>IFERROR(VLOOKUP(Tableau11[[#This Row],[Article]],'TCD journal 2018'!$B$5:$O$900,11,FALSE),0)</f>
        <v>20</v>
      </c>
      <c r="L488" s="60">
        <f>IFERROR(VLOOKUP(Tableau11[[#This Row],[Article]],'TCD journal 2018'!$B$5:$O$9000,12,FALSE),0)</f>
        <v>0</v>
      </c>
      <c r="M488" s="62">
        <f>IFERROR(VLOOKUP(Tableau11[[#This Row],[Article]],'TCD journal 2018'!$B$5:$O$9000,13,FALSE),0)</f>
        <v>0</v>
      </c>
      <c r="N488" s="154">
        <f>IFERROR(VLOOKUP(Tableau11[[#This Row],[Article]],'TCD journal 2018'!$B$5:$O$9000,14,FALSE),0)</f>
        <v>42</v>
      </c>
      <c r="O488" s="73">
        <f>Tableau11[[#This Row],[Total général]]/8</f>
        <v>5.25</v>
      </c>
      <c r="P488" s="74">
        <f>ROUNDUP(Tableau11[[#This Row],[Conso mensuel]]/30,0)</f>
        <v>1</v>
      </c>
    </row>
    <row r="489" spans="1:16" ht="16.5" thickTop="1" thickBot="1" x14ac:dyDescent="0.3">
      <c r="A489" s="31">
        <v>8949</v>
      </c>
      <c r="B489" s="34">
        <f t="shared" ref="B489:M489" si="241">B488/$N$488</f>
        <v>0</v>
      </c>
      <c r="C489" s="34">
        <f t="shared" si="241"/>
        <v>0</v>
      </c>
      <c r="D489" s="34">
        <f t="shared" si="241"/>
        <v>0.23809523809523808</v>
      </c>
      <c r="E489" s="34">
        <f t="shared" si="241"/>
        <v>0</v>
      </c>
      <c r="F489" s="34">
        <f t="shared" si="241"/>
        <v>0.23809523809523808</v>
      </c>
      <c r="G489" s="34">
        <f t="shared" si="241"/>
        <v>0</v>
      </c>
      <c r="H489" s="34">
        <f t="shared" si="241"/>
        <v>4.7619047619047616E-2</v>
      </c>
      <c r="I489" s="34">
        <f t="shared" si="241"/>
        <v>0</v>
      </c>
      <c r="J489" s="33">
        <f t="shared" si="241"/>
        <v>0</v>
      </c>
      <c r="K489" s="34">
        <f t="shared" si="241"/>
        <v>0.47619047619047616</v>
      </c>
      <c r="L489" s="33">
        <f t="shared" si="241"/>
        <v>0</v>
      </c>
      <c r="M489" s="36">
        <f t="shared" si="241"/>
        <v>0</v>
      </c>
      <c r="N489" s="46">
        <f>SUM(Tableau11[[#This Row],[Janvier]:[Décembre]])</f>
        <v>0.99999999999999989</v>
      </c>
      <c r="O489" s="69">
        <f>ROUNDUP(Tableau11[[#This Row],[Total général]]/7,0)</f>
        <v>1</v>
      </c>
      <c r="P489" s="70">
        <f>Tableau11[[#This Row],[Total général]]/(30*7)</f>
        <v>4.7619047619047615E-3</v>
      </c>
    </row>
    <row r="490" spans="1:16" ht="17.25" thickTop="1" thickBot="1" x14ac:dyDescent="0.3">
      <c r="A490" s="45">
        <v>1906</v>
      </c>
      <c r="B490" s="58">
        <f>IFERROR(VLOOKUP(Tableau11[[#This Row],[Article]],'TCD journal 2018'!$B$5:$O$9000,2,FALSE),0)</f>
        <v>0</v>
      </c>
      <c r="C490" s="59">
        <f>IFERROR(VLOOKUP(Tableau11[[#This Row],[Article]],'TCD journal 2018'!$B$5:$O$900,3,FALSE),0)</f>
        <v>0</v>
      </c>
      <c r="D490" s="60">
        <f>IFERROR(VLOOKUP(Tableau11[[#This Row],[Article]],'TCD journal 2018'!$B$5:$O$9000,4,FALSE),0)</f>
        <v>1</v>
      </c>
      <c r="E490" s="60">
        <f>IFERROR(VLOOKUP(Tableau11[[#This Row],[Article]],'TCD journal 2018'!$B$5:$O$9000,5,FALSE),0)</f>
        <v>1</v>
      </c>
      <c r="F490" s="60">
        <f>IFERROR(VLOOKUP(Tableau11[[#This Row],[Article]],'TCD journal 2018'!$B$5:$O$9000,6,FALSE),0)</f>
        <v>2</v>
      </c>
      <c r="G490" s="60">
        <f>IFERROR(VLOOKUP(Tableau11[[#This Row],[Article]],'TCD journal 2018'!$B$5:$O$9000,7,FALSE),0)</f>
        <v>1</v>
      </c>
      <c r="H490" s="60">
        <f>IFERROR(VLOOKUP(Tableau11[[#This Row],[Article]],'TCD journal 2018'!$B$5:$O$9000,8,FALSE),0)</f>
        <v>2</v>
      </c>
      <c r="I490" s="60">
        <f>IFERROR(VLOOKUP(Tableau11[[#This Row],[Article]],'TCD journal 2018'!$B$5:$O$9000,9,FALSE),0)</f>
        <v>14</v>
      </c>
      <c r="J490" s="60">
        <f>IFERROR(VLOOKUP(Tableau11[[#This Row],[Article]],'TCD journal 2018'!$B$5:$O$9000,10,FALSE),0)</f>
        <v>1</v>
      </c>
      <c r="K490" s="61">
        <f>IFERROR(VLOOKUP(Tableau11[[#This Row],[Article]],'TCD journal 2018'!$B$5:$O$900,11,FALSE),0)</f>
        <v>4</v>
      </c>
      <c r="L490" s="60">
        <f>IFERROR(VLOOKUP(Tableau11[[#This Row],[Article]],'TCD journal 2018'!$B$5:$O$9000,12,FALSE),0)</f>
        <v>0</v>
      </c>
      <c r="M490" s="62">
        <f>IFERROR(VLOOKUP(Tableau11[[#This Row],[Article]],'TCD journal 2018'!$B$5:$O$9000,13,FALSE),0)</f>
        <v>0</v>
      </c>
      <c r="N490" s="154">
        <f>IFERROR(VLOOKUP(Tableau11[[#This Row],[Article]],'TCD journal 2018'!$B$5:$O$9000,14,FALSE),0)</f>
        <v>26</v>
      </c>
      <c r="O490" s="73">
        <f>Tableau11[[#This Row],[Total général]]/8</f>
        <v>3.25</v>
      </c>
      <c r="P490" s="74">
        <f>ROUNDUP(Tableau11[[#This Row],[Conso mensuel]]/30,0)</f>
        <v>1</v>
      </c>
    </row>
    <row r="491" spans="1:16" ht="16.5" thickTop="1" thickBot="1" x14ac:dyDescent="0.3">
      <c r="A491" s="31">
        <v>1906</v>
      </c>
      <c r="B491" s="34">
        <f t="shared" ref="B491:M491" si="242">B490/$N$490</f>
        <v>0</v>
      </c>
      <c r="C491" s="34">
        <f t="shared" si="242"/>
        <v>0</v>
      </c>
      <c r="D491" s="34">
        <f t="shared" si="242"/>
        <v>3.8461538461538464E-2</v>
      </c>
      <c r="E491" s="34">
        <f t="shared" si="242"/>
        <v>3.8461538461538464E-2</v>
      </c>
      <c r="F491" s="34">
        <f t="shared" si="242"/>
        <v>7.6923076923076927E-2</v>
      </c>
      <c r="G491" s="34">
        <f t="shared" si="242"/>
        <v>3.8461538461538464E-2</v>
      </c>
      <c r="H491" s="34">
        <f t="shared" si="242"/>
        <v>7.6923076923076927E-2</v>
      </c>
      <c r="I491" s="34">
        <f t="shared" si="242"/>
        <v>0.53846153846153844</v>
      </c>
      <c r="J491" s="33">
        <f t="shared" si="242"/>
        <v>3.8461538461538464E-2</v>
      </c>
      <c r="K491" s="34">
        <f t="shared" si="242"/>
        <v>0.15384615384615385</v>
      </c>
      <c r="L491" s="33">
        <f t="shared" si="242"/>
        <v>0</v>
      </c>
      <c r="M491" s="36">
        <f t="shared" si="242"/>
        <v>0</v>
      </c>
      <c r="N491" s="46">
        <f>SUM(Tableau11[[#This Row],[Janvier]:[Décembre]])</f>
        <v>1</v>
      </c>
      <c r="O491" s="69">
        <f>ROUNDUP(Tableau11[[#This Row],[Total général]]/7,0)</f>
        <v>1</v>
      </c>
      <c r="P491" s="70">
        <f>Tableau11[[#This Row],[Total général]]/(30*7)</f>
        <v>4.7619047619047623E-3</v>
      </c>
    </row>
    <row r="492" spans="1:16" ht="17.25" thickTop="1" thickBot="1" x14ac:dyDescent="0.3">
      <c r="A492" s="45">
        <v>797</v>
      </c>
      <c r="B492" s="58">
        <f>IFERROR(VLOOKUP(Tableau11[[#This Row],[Article]],'TCD journal 2018'!$B$5:$O$9000,2,FALSE),0)</f>
        <v>0</v>
      </c>
      <c r="C492" s="59">
        <f>IFERROR(VLOOKUP(Tableau11[[#This Row],[Article]],'TCD journal 2018'!$B$5:$O$900,3,FALSE),0)</f>
        <v>0</v>
      </c>
      <c r="D492" s="60">
        <f>IFERROR(VLOOKUP(Tableau11[[#This Row],[Article]],'TCD journal 2018'!$B$5:$O$9000,4,FALSE),0)</f>
        <v>0</v>
      </c>
      <c r="E492" s="60">
        <f>IFERROR(VLOOKUP(Tableau11[[#This Row],[Article]],'TCD journal 2018'!$B$5:$O$9000,5,FALSE),0)</f>
        <v>0</v>
      </c>
      <c r="F492" s="60">
        <f>IFERROR(VLOOKUP(Tableau11[[#This Row],[Article]],'TCD journal 2018'!$B$5:$O$9000,6,FALSE),0)</f>
        <v>20</v>
      </c>
      <c r="G492" s="60">
        <f>IFERROR(VLOOKUP(Tableau11[[#This Row],[Article]],'TCD journal 2018'!$B$5:$O$9000,7,FALSE),0)</f>
        <v>0</v>
      </c>
      <c r="H492" s="60">
        <f>IFERROR(VLOOKUP(Tableau11[[#This Row],[Article]],'TCD journal 2018'!$B$5:$O$9000,8,FALSE),0)</f>
        <v>0</v>
      </c>
      <c r="I492" s="60">
        <f>IFERROR(VLOOKUP(Tableau11[[#This Row],[Article]],'TCD journal 2018'!$B$5:$O$9000,9,FALSE),0)</f>
        <v>1</v>
      </c>
      <c r="J492" s="60">
        <f>IFERROR(VLOOKUP(Tableau11[[#This Row],[Article]],'TCD journal 2018'!$B$5:$O$9000,10,FALSE),0)</f>
        <v>1</v>
      </c>
      <c r="K492" s="61">
        <f>IFERROR(VLOOKUP(Tableau11[[#This Row],[Article]],'TCD journal 2018'!$B$5:$O$900,11,FALSE),0)</f>
        <v>2</v>
      </c>
      <c r="L492" s="60">
        <f>IFERROR(VLOOKUP(Tableau11[[#This Row],[Article]],'TCD journal 2018'!$B$5:$O$9000,12,FALSE),0)</f>
        <v>0</v>
      </c>
      <c r="M492" s="62">
        <f>IFERROR(VLOOKUP(Tableau11[[#This Row],[Article]],'TCD journal 2018'!$B$5:$O$9000,13,FALSE),0)</f>
        <v>0</v>
      </c>
      <c r="N492" s="154">
        <f>IFERROR(VLOOKUP(Tableau11[[#This Row],[Article]],'TCD journal 2018'!$B$5:$O$9000,14,FALSE),0)</f>
        <v>24</v>
      </c>
      <c r="O492" s="73">
        <f>Tableau11[[#This Row],[Total général]]/8</f>
        <v>3</v>
      </c>
      <c r="P492" s="74">
        <f>ROUNDUP(Tableau11[[#This Row],[Conso mensuel]]/30,0)</f>
        <v>1</v>
      </c>
    </row>
    <row r="493" spans="1:16" ht="16.5" thickTop="1" thickBot="1" x14ac:dyDescent="0.3">
      <c r="A493" s="31">
        <v>797</v>
      </c>
      <c r="B493" s="34">
        <f t="shared" ref="B493:M493" si="243">B492/$N$492</f>
        <v>0</v>
      </c>
      <c r="C493" s="34">
        <f t="shared" si="243"/>
        <v>0</v>
      </c>
      <c r="D493" s="34">
        <f t="shared" si="243"/>
        <v>0</v>
      </c>
      <c r="E493" s="34">
        <f t="shared" si="243"/>
        <v>0</v>
      </c>
      <c r="F493" s="34">
        <f t="shared" si="243"/>
        <v>0.83333333333333337</v>
      </c>
      <c r="G493" s="34">
        <f t="shared" si="243"/>
        <v>0</v>
      </c>
      <c r="H493" s="34">
        <f t="shared" si="243"/>
        <v>0</v>
      </c>
      <c r="I493" s="34">
        <f t="shared" si="243"/>
        <v>4.1666666666666664E-2</v>
      </c>
      <c r="J493" s="33">
        <f t="shared" si="243"/>
        <v>4.1666666666666664E-2</v>
      </c>
      <c r="K493" s="34">
        <f t="shared" si="243"/>
        <v>8.3333333333333329E-2</v>
      </c>
      <c r="L493" s="33">
        <f t="shared" si="243"/>
        <v>0</v>
      </c>
      <c r="M493" s="36">
        <f t="shared" si="243"/>
        <v>0</v>
      </c>
      <c r="N493" s="46">
        <f>SUM(Tableau11[[#This Row],[Janvier]:[Décembre]])</f>
        <v>1</v>
      </c>
      <c r="O493" s="69">
        <f>ROUNDUP(Tableau11[[#This Row],[Total général]]/7,0)</f>
        <v>1</v>
      </c>
      <c r="P493" s="70">
        <f>Tableau11[[#This Row],[Total général]]/(30*7)</f>
        <v>4.7619047619047623E-3</v>
      </c>
    </row>
    <row r="494" spans="1:16" ht="17.25" thickTop="1" thickBot="1" x14ac:dyDescent="0.3">
      <c r="A494" s="45">
        <v>1007</v>
      </c>
      <c r="B494" s="58">
        <f>IFERROR(VLOOKUP(Tableau11[[#This Row],[Article]],'TCD journal 2018'!$B$5:$O$9000,2,FALSE),0)</f>
        <v>0</v>
      </c>
      <c r="C494" s="59">
        <f>IFERROR(VLOOKUP(Tableau11[[#This Row],[Article]],'TCD journal 2018'!$B$5:$O$900,3,FALSE),0)</f>
        <v>0</v>
      </c>
      <c r="D494" s="60">
        <f>IFERROR(VLOOKUP(Tableau11[[#This Row],[Article]],'TCD journal 2018'!$B$5:$O$9000,4,FALSE),0)</f>
        <v>1</v>
      </c>
      <c r="E494" s="60">
        <f>IFERROR(VLOOKUP(Tableau11[[#This Row],[Article]],'TCD journal 2018'!$B$5:$O$9000,5,FALSE),0)</f>
        <v>6</v>
      </c>
      <c r="F494" s="60">
        <f>IFERROR(VLOOKUP(Tableau11[[#This Row],[Article]],'TCD journal 2018'!$B$5:$O$9000,6,FALSE),0)</f>
        <v>5</v>
      </c>
      <c r="G494" s="60">
        <f>IFERROR(VLOOKUP(Tableau11[[#This Row],[Article]],'TCD journal 2018'!$B$5:$O$9000,7,FALSE),0)</f>
        <v>3</v>
      </c>
      <c r="H494" s="60">
        <f>IFERROR(VLOOKUP(Tableau11[[#This Row],[Article]],'TCD journal 2018'!$B$5:$O$9000,8,FALSE),0)</f>
        <v>5</v>
      </c>
      <c r="I494" s="60">
        <f>IFERROR(VLOOKUP(Tableau11[[#This Row],[Article]],'TCD journal 2018'!$B$5:$O$9000,9,FALSE),0)</f>
        <v>2</v>
      </c>
      <c r="J494" s="60">
        <f>IFERROR(VLOOKUP(Tableau11[[#This Row],[Article]],'TCD journal 2018'!$B$5:$O$9000,10,FALSE),0)</f>
        <v>0</v>
      </c>
      <c r="K494" s="61">
        <f>IFERROR(VLOOKUP(Tableau11[[#This Row],[Article]],'TCD journal 2018'!$B$5:$O$900,11,FALSE),0)</f>
        <v>3</v>
      </c>
      <c r="L494" s="60">
        <f>IFERROR(VLOOKUP(Tableau11[[#This Row],[Article]],'TCD journal 2018'!$B$5:$O$9000,12,FALSE),0)</f>
        <v>0</v>
      </c>
      <c r="M494" s="62">
        <f>IFERROR(VLOOKUP(Tableau11[[#This Row],[Article]],'TCD journal 2018'!$B$5:$O$9000,13,FALSE),0)</f>
        <v>0</v>
      </c>
      <c r="N494" s="154">
        <f>IFERROR(VLOOKUP(Tableau11[[#This Row],[Article]],'TCD journal 2018'!$B$5:$O$9000,14,FALSE),0)</f>
        <v>25</v>
      </c>
      <c r="O494" s="73">
        <f>Tableau11[[#This Row],[Total général]]/8</f>
        <v>3.125</v>
      </c>
      <c r="P494" s="74">
        <f>ROUNDUP(Tableau11[[#This Row],[Conso mensuel]]/30,0)</f>
        <v>1</v>
      </c>
    </row>
    <row r="495" spans="1:16" ht="16.5" thickTop="1" thickBot="1" x14ac:dyDescent="0.3">
      <c r="A495" s="31">
        <v>1007</v>
      </c>
      <c r="B495" s="34">
        <f t="shared" ref="B495:M495" si="244">B494/$N$494</f>
        <v>0</v>
      </c>
      <c r="C495" s="34">
        <f t="shared" si="244"/>
        <v>0</v>
      </c>
      <c r="D495" s="34">
        <f t="shared" si="244"/>
        <v>0.04</v>
      </c>
      <c r="E495" s="34">
        <f t="shared" si="244"/>
        <v>0.24</v>
      </c>
      <c r="F495" s="34">
        <f t="shared" si="244"/>
        <v>0.2</v>
      </c>
      <c r="G495" s="34">
        <f t="shared" si="244"/>
        <v>0.12</v>
      </c>
      <c r="H495" s="34">
        <f t="shared" si="244"/>
        <v>0.2</v>
      </c>
      <c r="I495" s="34">
        <f t="shared" si="244"/>
        <v>0.08</v>
      </c>
      <c r="J495" s="33">
        <f t="shared" si="244"/>
        <v>0</v>
      </c>
      <c r="K495" s="34">
        <f t="shared" si="244"/>
        <v>0.12</v>
      </c>
      <c r="L495" s="33">
        <f t="shared" si="244"/>
        <v>0</v>
      </c>
      <c r="M495" s="36">
        <f t="shared" si="244"/>
        <v>0</v>
      </c>
      <c r="N495" s="46">
        <f>SUM(Tableau11[[#This Row],[Janvier]:[Décembre]])</f>
        <v>1</v>
      </c>
      <c r="O495" s="69">
        <f>ROUNDUP(Tableau11[[#This Row],[Total général]]/7,0)</f>
        <v>1</v>
      </c>
      <c r="P495" s="70">
        <f>Tableau11[[#This Row],[Total général]]/(30*7)</f>
        <v>4.7619047619047623E-3</v>
      </c>
    </row>
    <row r="496" spans="1:16" ht="17.25" thickTop="1" thickBot="1" x14ac:dyDescent="0.3">
      <c r="A496" s="45">
        <v>588</v>
      </c>
      <c r="B496" s="58">
        <f>IFERROR(VLOOKUP(Tableau11[[#This Row],[Article]],'TCD journal 2018'!$B$5:$O$9000,2,FALSE),0)</f>
        <v>0</v>
      </c>
      <c r="C496" s="59">
        <f>IFERROR(VLOOKUP(Tableau11[[#This Row],[Article]],'TCD journal 2018'!$B$5:$O$900,3,FALSE),0)</f>
        <v>0</v>
      </c>
      <c r="D496" s="60">
        <f>IFERROR(VLOOKUP(Tableau11[[#This Row],[Article]],'TCD journal 2018'!$B$5:$O$9000,4,FALSE),0)</f>
        <v>1</v>
      </c>
      <c r="E496" s="60">
        <f>IFERROR(VLOOKUP(Tableau11[[#This Row],[Article]],'TCD journal 2018'!$B$5:$O$9000,5,FALSE),0)</f>
        <v>0</v>
      </c>
      <c r="F496" s="60">
        <f>IFERROR(VLOOKUP(Tableau11[[#This Row],[Article]],'TCD journal 2018'!$B$5:$O$9000,6,FALSE),0)</f>
        <v>1</v>
      </c>
      <c r="G496" s="60">
        <f>IFERROR(VLOOKUP(Tableau11[[#This Row],[Article]],'TCD journal 2018'!$B$5:$O$9000,7,FALSE),0)</f>
        <v>9</v>
      </c>
      <c r="H496" s="60">
        <f>IFERROR(VLOOKUP(Tableau11[[#This Row],[Article]],'TCD journal 2018'!$B$5:$O$9000,8,FALSE),0)</f>
        <v>3</v>
      </c>
      <c r="I496" s="60">
        <f>IFERROR(VLOOKUP(Tableau11[[#This Row],[Article]],'TCD journal 2018'!$B$5:$O$9000,9,FALSE),0)</f>
        <v>1</v>
      </c>
      <c r="J496" s="60">
        <f>IFERROR(VLOOKUP(Tableau11[[#This Row],[Article]],'TCD journal 2018'!$B$5:$O$9000,10,FALSE),0)</f>
        <v>7</v>
      </c>
      <c r="K496" s="61">
        <f>IFERROR(VLOOKUP(Tableau11[[#This Row],[Article]],'TCD journal 2018'!$B$5:$O$900,11,FALSE),0)</f>
        <v>4</v>
      </c>
      <c r="L496" s="60">
        <f>IFERROR(VLOOKUP(Tableau11[[#This Row],[Article]],'TCD journal 2018'!$B$5:$O$9000,12,FALSE),0)</f>
        <v>0</v>
      </c>
      <c r="M496" s="62">
        <f>IFERROR(VLOOKUP(Tableau11[[#This Row],[Article]],'TCD journal 2018'!$B$5:$O$9000,13,FALSE),0)</f>
        <v>0</v>
      </c>
      <c r="N496" s="154">
        <f>IFERROR(VLOOKUP(Tableau11[[#This Row],[Article]],'TCD journal 2018'!$B$5:$O$9000,14,FALSE),0)</f>
        <v>26</v>
      </c>
      <c r="O496" s="73">
        <f>Tableau11[[#This Row],[Total général]]/8</f>
        <v>3.25</v>
      </c>
      <c r="P496" s="74">
        <f>ROUNDUP(Tableau11[[#This Row],[Conso mensuel]]/30,0)</f>
        <v>1</v>
      </c>
    </row>
    <row r="497" spans="1:16" ht="16.5" thickTop="1" thickBot="1" x14ac:dyDescent="0.3">
      <c r="A497" s="31">
        <v>588</v>
      </c>
      <c r="B497" s="34">
        <f t="shared" ref="B497:M497" si="245">B496/$N$496</f>
        <v>0</v>
      </c>
      <c r="C497" s="34">
        <f t="shared" si="245"/>
        <v>0</v>
      </c>
      <c r="D497" s="34">
        <f t="shared" si="245"/>
        <v>3.8461538461538464E-2</v>
      </c>
      <c r="E497" s="34">
        <f t="shared" si="245"/>
        <v>0</v>
      </c>
      <c r="F497" s="34">
        <f t="shared" si="245"/>
        <v>3.8461538461538464E-2</v>
      </c>
      <c r="G497" s="34">
        <f t="shared" si="245"/>
        <v>0.34615384615384615</v>
      </c>
      <c r="H497" s="34">
        <f t="shared" si="245"/>
        <v>0.11538461538461539</v>
      </c>
      <c r="I497" s="34">
        <f t="shared" si="245"/>
        <v>3.8461538461538464E-2</v>
      </c>
      <c r="J497" s="33">
        <f t="shared" si="245"/>
        <v>0.26923076923076922</v>
      </c>
      <c r="K497" s="34">
        <f t="shared" si="245"/>
        <v>0.15384615384615385</v>
      </c>
      <c r="L497" s="33">
        <f t="shared" si="245"/>
        <v>0</v>
      </c>
      <c r="M497" s="36">
        <f t="shared" si="245"/>
        <v>0</v>
      </c>
      <c r="N497" s="46">
        <f>SUM(Tableau11[[#This Row],[Janvier]:[Décembre]])</f>
        <v>0.99999999999999989</v>
      </c>
      <c r="O497" s="69">
        <f>ROUNDUP(Tableau11[[#This Row],[Total général]]/7,0)</f>
        <v>1</v>
      </c>
      <c r="P497" s="70">
        <f>Tableau11[[#This Row],[Total général]]/(30*7)</f>
        <v>4.7619047619047615E-3</v>
      </c>
    </row>
    <row r="498" spans="1:16" ht="17.25" thickTop="1" thickBot="1" x14ac:dyDescent="0.3">
      <c r="A498" s="45">
        <v>1452</v>
      </c>
      <c r="B498" s="58">
        <f>IFERROR(VLOOKUP(Tableau11[[#This Row],[Article]],'TCD journal 2018'!$B$5:$O$9000,2,FALSE),0)</f>
        <v>0</v>
      </c>
      <c r="C498" s="59">
        <f>IFERROR(VLOOKUP(Tableau11[[#This Row],[Article]],'TCD journal 2018'!$B$5:$O$900,3,FALSE),0)</f>
        <v>0</v>
      </c>
      <c r="D498" s="60">
        <f>IFERROR(VLOOKUP(Tableau11[[#This Row],[Article]],'TCD journal 2018'!$B$5:$O$9000,4,FALSE),0)</f>
        <v>3</v>
      </c>
      <c r="E498" s="60">
        <f>IFERROR(VLOOKUP(Tableau11[[#This Row],[Article]],'TCD journal 2018'!$B$5:$O$9000,5,FALSE),0)</f>
        <v>0</v>
      </c>
      <c r="F498" s="60">
        <f>IFERROR(VLOOKUP(Tableau11[[#This Row],[Article]],'TCD journal 2018'!$B$5:$O$9000,6,FALSE),0)</f>
        <v>4</v>
      </c>
      <c r="G498" s="60">
        <f>IFERROR(VLOOKUP(Tableau11[[#This Row],[Article]],'TCD journal 2018'!$B$5:$O$9000,7,FALSE),0)</f>
        <v>3</v>
      </c>
      <c r="H498" s="60">
        <f>IFERROR(VLOOKUP(Tableau11[[#This Row],[Article]],'TCD journal 2018'!$B$5:$O$9000,8,FALSE),0)</f>
        <v>4</v>
      </c>
      <c r="I498" s="60">
        <f>IFERROR(VLOOKUP(Tableau11[[#This Row],[Article]],'TCD journal 2018'!$B$5:$O$9000,9,FALSE),0)</f>
        <v>5</v>
      </c>
      <c r="J498" s="60">
        <f>IFERROR(VLOOKUP(Tableau11[[#This Row],[Article]],'TCD journal 2018'!$B$5:$O$9000,10,FALSE),0)</f>
        <v>3</v>
      </c>
      <c r="K498" s="61">
        <f>IFERROR(VLOOKUP(Tableau11[[#This Row],[Article]],'TCD journal 2018'!$B$5:$O$900,11,FALSE),0)</f>
        <v>0</v>
      </c>
      <c r="L498" s="60">
        <f>IFERROR(VLOOKUP(Tableau11[[#This Row],[Article]],'TCD journal 2018'!$B$5:$O$9000,12,FALSE),0)</f>
        <v>0</v>
      </c>
      <c r="M498" s="62">
        <f>IFERROR(VLOOKUP(Tableau11[[#This Row],[Article]],'TCD journal 2018'!$B$5:$O$9000,13,FALSE),0)</f>
        <v>0</v>
      </c>
      <c r="N498" s="154">
        <f>IFERROR(VLOOKUP(Tableau11[[#This Row],[Article]],'TCD journal 2018'!$B$5:$O$9000,14,FALSE),0)</f>
        <v>22</v>
      </c>
      <c r="O498" s="73">
        <f>Tableau11[[#This Row],[Total général]]/8</f>
        <v>2.75</v>
      </c>
      <c r="P498" s="74">
        <f>ROUNDUP(Tableau11[[#This Row],[Conso mensuel]]/30,0)</f>
        <v>1</v>
      </c>
    </row>
    <row r="499" spans="1:16" ht="16.5" thickTop="1" thickBot="1" x14ac:dyDescent="0.3">
      <c r="A499" s="30">
        <v>1452</v>
      </c>
      <c r="B499" s="33">
        <f t="shared" ref="B499:M499" si="246">B498/$N$498</f>
        <v>0</v>
      </c>
      <c r="C499" s="33">
        <f t="shared" si="246"/>
        <v>0</v>
      </c>
      <c r="D499" s="33">
        <f t="shared" si="246"/>
        <v>0.13636363636363635</v>
      </c>
      <c r="E499" s="33">
        <f t="shared" si="246"/>
        <v>0</v>
      </c>
      <c r="F499" s="33">
        <f t="shared" si="246"/>
        <v>0.18181818181818182</v>
      </c>
      <c r="G499" s="33">
        <f t="shared" si="246"/>
        <v>0.13636363636363635</v>
      </c>
      <c r="H499" s="33">
        <f t="shared" si="246"/>
        <v>0.18181818181818182</v>
      </c>
      <c r="I499" s="33">
        <f t="shared" si="246"/>
        <v>0.22727272727272727</v>
      </c>
      <c r="J499" s="33">
        <f t="shared" si="246"/>
        <v>0.13636363636363635</v>
      </c>
      <c r="K499" s="33">
        <f t="shared" si="246"/>
        <v>0</v>
      </c>
      <c r="L499" s="33">
        <f t="shared" si="246"/>
        <v>0</v>
      </c>
      <c r="M499" s="35">
        <f t="shared" si="246"/>
        <v>0</v>
      </c>
      <c r="N499" s="46">
        <f>SUM(Tableau11[[#This Row],[Janvier]:[Décembre]])</f>
        <v>1</v>
      </c>
      <c r="O499" s="69">
        <f>ROUNDUP(Tableau11[[#This Row],[Total général]]/7,0)</f>
        <v>1</v>
      </c>
      <c r="P499" s="70">
        <f>Tableau11[[#This Row],[Total général]]/(30*7)</f>
        <v>4.7619047619047623E-3</v>
      </c>
    </row>
    <row r="500" spans="1:16" ht="17.25" thickTop="1" thickBot="1" x14ac:dyDescent="0.3">
      <c r="A500" s="45">
        <v>8167</v>
      </c>
      <c r="B500" s="58">
        <f>IFERROR(VLOOKUP(Tableau11[[#This Row],[Article]],'TCD journal 2018'!$B$5:$O$9000,2,FALSE),0)</f>
        <v>0</v>
      </c>
      <c r="C500" s="59">
        <f>IFERROR(VLOOKUP(Tableau11[[#This Row],[Article]],'TCD journal 2018'!$B$5:$O$900,3,FALSE),0)</f>
        <v>0</v>
      </c>
      <c r="D500" s="60">
        <f>IFERROR(VLOOKUP(Tableau11[[#This Row],[Article]],'TCD journal 2018'!$B$5:$O$9000,4,FALSE),0)</f>
        <v>0</v>
      </c>
      <c r="E500" s="60">
        <f>IFERROR(VLOOKUP(Tableau11[[#This Row],[Article]],'TCD journal 2018'!$B$5:$O$9000,5,FALSE),0)</f>
        <v>0</v>
      </c>
      <c r="F500" s="60">
        <f>IFERROR(VLOOKUP(Tableau11[[#This Row],[Article]],'TCD journal 2018'!$B$5:$O$9000,6,FALSE),0)</f>
        <v>10</v>
      </c>
      <c r="G500" s="60">
        <f>IFERROR(VLOOKUP(Tableau11[[#This Row],[Article]],'TCD journal 2018'!$B$5:$O$9000,7,FALSE),0)</f>
        <v>10</v>
      </c>
      <c r="H500" s="60">
        <f>IFERROR(VLOOKUP(Tableau11[[#This Row],[Article]],'TCD journal 2018'!$B$5:$O$9000,8,FALSE),0)</f>
        <v>0</v>
      </c>
      <c r="I500" s="60">
        <f>IFERROR(VLOOKUP(Tableau11[[#This Row],[Article]],'TCD journal 2018'!$B$5:$O$9000,9,FALSE),0)</f>
        <v>1</v>
      </c>
      <c r="J500" s="60">
        <f>IFERROR(VLOOKUP(Tableau11[[#This Row],[Article]],'TCD journal 2018'!$B$5:$O$9000,10,FALSE),0)</f>
        <v>0</v>
      </c>
      <c r="K500" s="61">
        <f>IFERROR(VLOOKUP(Tableau11[[#This Row],[Article]],'TCD journal 2018'!$B$5:$O$900,11,FALSE),0)</f>
        <v>0</v>
      </c>
      <c r="L500" s="60">
        <f>IFERROR(VLOOKUP(Tableau11[[#This Row],[Article]],'TCD journal 2018'!$B$5:$O$9000,12,FALSE),0)</f>
        <v>0</v>
      </c>
      <c r="M500" s="62">
        <f>IFERROR(VLOOKUP(Tableau11[[#This Row],[Article]],'TCD journal 2018'!$B$5:$O$9000,13,FALSE),0)</f>
        <v>0</v>
      </c>
      <c r="N500" s="154">
        <f>IFERROR(VLOOKUP(Tableau11[[#This Row],[Article]],'TCD journal 2018'!$B$5:$O$9000,14,FALSE),0)</f>
        <v>21</v>
      </c>
      <c r="O500" s="73">
        <f>Tableau11[[#This Row],[Total général]]/8</f>
        <v>2.625</v>
      </c>
      <c r="P500" s="74">
        <f>ROUNDUP(Tableau11[[#This Row],[Conso mensuel]]/30,0)</f>
        <v>1</v>
      </c>
    </row>
    <row r="501" spans="1:16" ht="16.5" thickTop="1" thickBot="1" x14ac:dyDescent="0.3">
      <c r="A501" s="31">
        <v>8167</v>
      </c>
      <c r="B501" s="34">
        <f t="shared" ref="B501:M501" si="247">B500/$N$500</f>
        <v>0</v>
      </c>
      <c r="C501" s="34">
        <f t="shared" si="247"/>
        <v>0</v>
      </c>
      <c r="D501" s="34">
        <f t="shared" si="247"/>
        <v>0</v>
      </c>
      <c r="E501" s="34">
        <f t="shared" si="247"/>
        <v>0</v>
      </c>
      <c r="F501" s="34">
        <f t="shared" si="247"/>
        <v>0.47619047619047616</v>
      </c>
      <c r="G501" s="34">
        <f t="shared" si="247"/>
        <v>0.47619047619047616</v>
      </c>
      <c r="H501" s="34">
        <f t="shared" si="247"/>
        <v>0</v>
      </c>
      <c r="I501" s="34">
        <f t="shared" si="247"/>
        <v>4.7619047619047616E-2</v>
      </c>
      <c r="J501" s="33">
        <f t="shared" si="247"/>
        <v>0</v>
      </c>
      <c r="K501" s="34">
        <f t="shared" si="247"/>
        <v>0</v>
      </c>
      <c r="L501" s="33">
        <f t="shared" si="247"/>
        <v>0</v>
      </c>
      <c r="M501" s="36">
        <f t="shared" si="247"/>
        <v>0</v>
      </c>
      <c r="N501" s="46">
        <f>SUM(Tableau11[[#This Row],[Janvier]:[Décembre]])</f>
        <v>1</v>
      </c>
      <c r="O501" s="69">
        <f>ROUNDUP(Tableau11[[#This Row],[Total général]]/7,0)</f>
        <v>1</v>
      </c>
      <c r="P501" s="70">
        <f>Tableau11[[#This Row],[Total général]]/(30*7)</f>
        <v>4.7619047619047623E-3</v>
      </c>
    </row>
    <row r="502" spans="1:16" ht="17.25" thickTop="1" thickBot="1" x14ac:dyDescent="0.3">
      <c r="A502" s="45" t="s">
        <v>109</v>
      </c>
      <c r="B502" s="58">
        <f>IFERROR(VLOOKUP(Tableau11[[#This Row],[Article]],'TCD journal 2018'!$B$5:$O$9000,2,FALSE),0)</f>
        <v>0</v>
      </c>
      <c r="C502" s="59">
        <f>IFERROR(VLOOKUP(Tableau11[[#This Row],[Article]],'TCD journal 2018'!$B$5:$O$900,3,FALSE),0)</f>
        <v>0</v>
      </c>
      <c r="D502" s="60">
        <f>IFERROR(VLOOKUP(Tableau11[[#This Row],[Article]],'TCD journal 2018'!$B$5:$O$9000,4,FALSE),0)</f>
        <v>1</v>
      </c>
      <c r="E502" s="60">
        <f>IFERROR(VLOOKUP(Tableau11[[#This Row],[Article]],'TCD journal 2018'!$B$5:$O$9000,5,FALSE),0)</f>
        <v>1</v>
      </c>
      <c r="F502" s="60">
        <f>IFERROR(VLOOKUP(Tableau11[[#This Row],[Article]],'TCD journal 2018'!$B$5:$O$9000,6,FALSE),0)</f>
        <v>1</v>
      </c>
      <c r="G502" s="60">
        <f>IFERROR(VLOOKUP(Tableau11[[#This Row],[Article]],'TCD journal 2018'!$B$5:$O$9000,7,FALSE),0)</f>
        <v>7</v>
      </c>
      <c r="H502" s="60">
        <f>IFERROR(VLOOKUP(Tableau11[[#This Row],[Article]],'TCD journal 2018'!$B$5:$O$9000,8,FALSE),0)</f>
        <v>3</v>
      </c>
      <c r="I502" s="60">
        <f>IFERROR(VLOOKUP(Tableau11[[#This Row],[Article]],'TCD journal 2018'!$B$5:$O$9000,9,FALSE),0)</f>
        <v>3</v>
      </c>
      <c r="J502" s="60">
        <f>IFERROR(VLOOKUP(Tableau11[[#This Row],[Article]],'TCD journal 2018'!$B$5:$O$9000,10,FALSE),0)</f>
        <v>5</v>
      </c>
      <c r="K502" s="61">
        <f>IFERROR(VLOOKUP(Tableau11[[#This Row],[Article]],'TCD journal 2018'!$B$5:$O$900,11,FALSE),0)</f>
        <v>6</v>
      </c>
      <c r="L502" s="60">
        <f>IFERROR(VLOOKUP(Tableau11[[#This Row],[Article]],'TCD journal 2018'!$B$5:$O$9000,12,FALSE),0)</f>
        <v>0</v>
      </c>
      <c r="M502" s="62">
        <f>IFERROR(VLOOKUP(Tableau11[[#This Row],[Article]],'TCD journal 2018'!$B$5:$O$9000,13,FALSE),0)</f>
        <v>0</v>
      </c>
      <c r="N502" s="154">
        <f>IFERROR(VLOOKUP(Tableau11[[#This Row],[Article]],'TCD journal 2018'!$B$5:$O$9000,14,FALSE),0)</f>
        <v>27</v>
      </c>
      <c r="O502" s="73">
        <f>Tableau11[[#This Row],[Total général]]/8</f>
        <v>3.375</v>
      </c>
      <c r="P502" s="74">
        <f>ROUNDUP(Tableau11[[#This Row],[Conso mensuel]]/30,0)</f>
        <v>1</v>
      </c>
    </row>
    <row r="503" spans="1:16" ht="16.5" thickTop="1" thickBot="1" x14ac:dyDescent="0.3">
      <c r="A503" s="31" t="s">
        <v>593</v>
      </c>
      <c r="B503" s="34">
        <f t="shared" ref="B503:M503" si="248">B502/$N$502</f>
        <v>0</v>
      </c>
      <c r="C503" s="34">
        <f t="shared" si="248"/>
        <v>0</v>
      </c>
      <c r="D503" s="34">
        <f t="shared" si="248"/>
        <v>3.7037037037037035E-2</v>
      </c>
      <c r="E503" s="34">
        <f t="shared" si="248"/>
        <v>3.7037037037037035E-2</v>
      </c>
      <c r="F503" s="34">
        <f t="shared" si="248"/>
        <v>3.7037037037037035E-2</v>
      </c>
      <c r="G503" s="34">
        <f t="shared" si="248"/>
        <v>0.25925925925925924</v>
      </c>
      <c r="H503" s="34">
        <f t="shared" si="248"/>
        <v>0.1111111111111111</v>
      </c>
      <c r="I503" s="34">
        <f t="shared" si="248"/>
        <v>0.1111111111111111</v>
      </c>
      <c r="J503" s="33">
        <f t="shared" si="248"/>
        <v>0.18518518518518517</v>
      </c>
      <c r="K503" s="34">
        <f t="shared" si="248"/>
        <v>0.22222222222222221</v>
      </c>
      <c r="L503" s="33">
        <f t="shared" si="248"/>
        <v>0</v>
      </c>
      <c r="M503" s="36">
        <f t="shared" si="248"/>
        <v>0</v>
      </c>
      <c r="N503" s="46">
        <f>SUM(Tableau11[[#This Row],[Janvier]:[Décembre]])</f>
        <v>0.99999999999999989</v>
      </c>
      <c r="O503" s="69">
        <f>ROUNDUP(Tableau11[[#This Row],[Total général]]/7,0)</f>
        <v>1</v>
      </c>
      <c r="P503" s="70">
        <f>Tableau11[[#This Row],[Total général]]/(30*7)</f>
        <v>4.7619047619047615E-3</v>
      </c>
    </row>
    <row r="504" spans="1:16" ht="17.25" thickTop="1" thickBot="1" x14ac:dyDescent="0.3">
      <c r="A504" s="45">
        <v>5733</v>
      </c>
      <c r="B504" s="58">
        <f>IFERROR(VLOOKUP(Tableau11[[#This Row],[Article]],'TCD journal 2018'!$B$5:$O$9000,2,FALSE),0)</f>
        <v>0</v>
      </c>
      <c r="C504" s="59">
        <f>IFERROR(VLOOKUP(Tableau11[[#This Row],[Article]],'TCD journal 2018'!$B$5:$O$900,3,FALSE),0)</f>
        <v>0</v>
      </c>
      <c r="D504" s="60">
        <f>IFERROR(VLOOKUP(Tableau11[[#This Row],[Article]],'TCD journal 2018'!$B$5:$O$9000,4,FALSE),0)</f>
        <v>5</v>
      </c>
      <c r="E504" s="60">
        <f>IFERROR(VLOOKUP(Tableau11[[#This Row],[Article]],'TCD journal 2018'!$B$5:$O$9000,5,FALSE),0)</f>
        <v>3</v>
      </c>
      <c r="F504" s="60">
        <f>IFERROR(VLOOKUP(Tableau11[[#This Row],[Article]],'TCD journal 2018'!$B$5:$O$9000,6,FALSE),0)</f>
        <v>1</v>
      </c>
      <c r="G504" s="60">
        <f>IFERROR(VLOOKUP(Tableau11[[#This Row],[Article]],'TCD journal 2018'!$B$5:$O$9000,7,FALSE),0)</f>
        <v>6</v>
      </c>
      <c r="H504" s="60">
        <f>IFERROR(VLOOKUP(Tableau11[[#This Row],[Article]],'TCD journal 2018'!$B$5:$O$9000,8,FALSE),0)</f>
        <v>5</v>
      </c>
      <c r="I504" s="60">
        <f>IFERROR(VLOOKUP(Tableau11[[#This Row],[Article]],'TCD journal 2018'!$B$5:$O$9000,9,FALSE),0)</f>
        <v>0</v>
      </c>
      <c r="J504" s="60">
        <f>IFERROR(VLOOKUP(Tableau11[[#This Row],[Article]],'TCD journal 2018'!$B$5:$O$9000,10,FALSE),0)</f>
        <v>1</v>
      </c>
      <c r="K504" s="61">
        <f>IFERROR(VLOOKUP(Tableau11[[#This Row],[Article]],'TCD journal 2018'!$B$5:$O$900,11,FALSE),0)</f>
        <v>0</v>
      </c>
      <c r="L504" s="60">
        <f>IFERROR(VLOOKUP(Tableau11[[#This Row],[Article]],'TCD journal 2018'!$B$5:$O$9000,12,FALSE),0)</f>
        <v>0</v>
      </c>
      <c r="M504" s="62">
        <f>IFERROR(VLOOKUP(Tableau11[[#This Row],[Article]],'TCD journal 2018'!$B$5:$O$9000,13,FALSE),0)</f>
        <v>0</v>
      </c>
      <c r="N504" s="154">
        <f>IFERROR(VLOOKUP(Tableau11[[#This Row],[Article]],'TCD journal 2018'!$B$5:$O$9000,14,FALSE),0)</f>
        <v>21</v>
      </c>
      <c r="O504" s="73">
        <f>Tableau11[[#This Row],[Total général]]/8</f>
        <v>2.625</v>
      </c>
      <c r="P504" s="74">
        <f>ROUNDUP(Tableau11[[#This Row],[Conso mensuel]]/30,0)</f>
        <v>1</v>
      </c>
    </row>
    <row r="505" spans="1:16" ht="16.5" thickTop="1" thickBot="1" x14ac:dyDescent="0.3">
      <c r="A505" s="31">
        <v>5733</v>
      </c>
      <c r="B505" s="34">
        <f t="shared" ref="B505:M505" si="249">B504/$N$504</f>
        <v>0</v>
      </c>
      <c r="C505" s="34">
        <f t="shared" si="249"/>
        <v>0</v>
      </c>
      <c r="D505" s="34">
        <f t="shared" si="249"/>
        <v>0.23809523809523808</v>
      </c>
      <c r="E505" s="34">
        <f t="shared" si="249"/>
        <v>0.14285714285714285</v>
      </c>
      <c r="F505" s="34">
        <f t="shared" si="249"/>
        <v>4.7619047619047616E-2</v>
      </c>
      <c r="G505" s="34">
        <f t="shared" si="249"/>
        <v>0.2857142857142857</v>
      </c>
      <c r="H505" s="34">
        <f t="shared" si="249"/>
        <v>0.23809523809523808</v>
      </c>
      <c r="I505" s="34">
        <f t="shared" si="249"/>
        <v>0</v>
      </c>
      <c r="J505" s="33">
        <f t="shared" si="249"/>
        <v>4.7619047619047616E-2</v>
      </c>
      <c r="K505" s="34">
        <f t="shared" si="249"/>
        <v>0</v>
      </c>
      <c r="L505" s="33">
        <f t="shared" si="249"/>
        <v>0</v>
      </c>
      <c r="M505" s="36">
        <f t="shared" si="249"/>
        <v>0</v>
      </c>
      <c r="N505" s="46">
        <f>SUM(Tableau11[[#This Row],[Janvier]:[Décembre]])</f>
        <v>1</v>
      </c>
      <c r="O505" s="69">
        <f>ROUNDUP(Tableau11[[#This Row],[Total général]]/7,0)</f>
        <v>1</v>
      </c>
      <c r="P505" s="70">
        <f>Tableau11[[#This Row],[Total général]]/(30*7)</f>
        <v>4.7619047619047623E-3</v>
      </c>
    </row>
    <row r="506" spans="1:16" ht="17.25" thickTop="1" thickBot="1" x14ac:dyDescent="0.3">
      <c r="A506" s="45">
        <v>7080</v>
      </c>
      <c r="B506" s="58">
        <f>IFERROR(VLOOKUP(Tableau11[[#This Row],[Article]],'TCD journal 2018'!$B$5:$O$9000,2,FALSE),0)</f>
        <v>0</v>
      </c>
      <c r="C506" s="59">
        <f>IFERROR(VLOOKUP(Tableau11[[#This Row],[Article]],'TCD journal 2018'!$B$5:$O$900,3,FALSE),0)</f>
        <v>0</v>
      </c>
      <c r="D506" s="60">
        <f>IFERROR(VLOOKUP(Tableau11[[#This Row],[Article]],'TCD journal 2018'!$B$5:$O$9000,4,FALSE),0)</f>
        <v>1</v>
      </c>
      <c r="E506" s="60">
        <f>IFERROR(VLOOKUP(Tableau11[[#This Row],[Article]],'TCD journal 2018'!$B$5:$O$9000,5,FALSE),0)</f>
        <v>15</v>
      </c>
      <c r="F506" s="60">
        <f>IFERROR(VLOOKUP(Tableau11[[#This Row],[Article]],'TCD journal 2018'!$B$5:$O$9000,6,FALSE),0)</f>
        <v>0</v>
      </c>
      <c r="G506" s="60">
        <f>IFERROR(VLOOKUP(Tableau11[[#This Row],[Article]],'TCD journal 2018'!$B$5:$O$9000,7,FALSE),0)</f>
        <v>1</v>
      </c>
      <c r="H506" s="60">
        <f>IFERROR(VLOOKUP(Tableau11[[#This Row],[Article]],'TCD journal 2018'!$B$5:$O$9000,8,FALSE),0)</f>
        <v>3</v>
      </c>
      <c r="I506" s="60">
        <f>IFERROR(VLOOKUP(Tableau11[[#This Row],[Article]],'TCD journal 2018'!$B$5:$O$9000,9,FALSE),0)</f>
        <v>1</v>
      </c>
      <c r="J506" s="60">
        <f>IFERROR(VLOOKUP(Tableau11[[#This Row],[Article]],'TCD journal 2018'!$B$5:$O$9000,10,FALSE),0)</f>
        <v>0</v>
      </c>
      <c r="K506" s="61">
        <f>IFERROR(VLOOKUP(Tableau11[[#This Row],[Article]],'TCD journal 2018'!$B$5:$O$900,11,FALSE),0)</f>
        <v>2</v>
      </c>
      <c r="L506" s="60">
        <f>IFERROR(VLOOKUP(Tableau11[[#This Row],[Article]],'TCD journal 2018'!$B$5:$O$9000,12,FALSE),0)</f>
        <v>0</v>
      </c>
      <c r="M506" s="62">
        <f>IFERROR(VLOOKUP(Tableau11[[#This Row],[Article]],'TCD journal 2018'!$B$5:$O$9000,13,FALSE),0)</f>
        <v>0</v>
      </c>
      <c r="N506" s="154">
        <f>IFERROR(VLOOKUP(Tableau11[[#This Row],[Article]],'TCD journal 2018'!$B$5:$O$9000,14,FALSE),0)</f>
        <v>23</v>
      </c>
      <c r="O506" s="73">
        <f>Tableau11[[#This Row],[Total général]]/8</f>
        <v>2.875</v>
      </c>
      <c r="P506" s="74">
        <f>ROUNDUP(Tableau11[[#This Row],[Conso mensuel]]/30,0)</f>
        <v>1</v>
      </c>
    </row>
    <row r="507" spans="1:16" ht="16.5" thickTop="1" thickBot="1" x14ac:dyDescent="0.3">
      <c r="A507" s="31">
        <v>7080</v>
      </c>
      <c r="B507" s="34">
        <f t="shared" ref="B507:M507" si="250">B506/$N$506</f>
        <v>0</v>
      </c>
      <c r="C507" s="34">
        <f t="shared" si="250"/>
        <v>0</v>
      </c>
      <c r="D507" s="34">
        <f t="shared" si="250"/>
        <v>4.3478260869565216E-2</v>
      </c>
      <c r="E507" s="34">
        <f t="shared" si="250"/>
        <v>0.65217391304347827</v>
      </c>
      <c r="F507" s="34">
        <f t="shared" si="250"/>
        <v>0</v>
      </c>
      <c r="G507" s="34">
        <f t="shared" si="250"/>
        <v>4.3478260869565216E-2</v>
      </c>
      <c r="H507" s="34">
        <f t="shared" si="250"/>
        <v>0.13043478260869565</v>
      </c>
      <c r="I507" s="34">
        <f t="shared" si="250"/>
        <v>4.3478260869565216E-2</v>
      </c>
      <c r="J507" s="33">
        <f t="shared" si="250"/>
        <v>0</v>
      </c>
      <c r="K507" s="34">
        <f t="shared" si="250"/>
        <v>8.6956521739130432E-2</v>
      </c>
      <c r="L507" s="33">
        <f t="shared" si="250"/>
        <v>0</v>
      </c>
      <c r="M507" s="36">
        <f t="shared" si="250"/>
        <v>0</v>
      </c>
      <c r="N507" s="46">
        <f>SUM(Tableau11[[#This Row],[Janvier]:[Décembre]])</f>
        <v>1</v>
      </c>
      <c r="O507" s="69">
        <f>ROUNDUP(Tableau11[[#This Row],[Total général]]/7,0)</f>
        <v>1</v>
      </c>
      <c r="P507" s="70">
        <f>Tableau11[[#This Row],[Total général]]/(30*7)</f>
        <v>4.7619047619047623E-3</v>
      </c>
    </row>
    <row r="508" spans="1:16" ht="17.25" thickTop="1" thickBot="1" x14ac:dyDescent="0.3">
      <c r="A508" s="45">
        <v>919</v>
      </c>
      <c r="B508" s="58">
        <f>IFERROR(VLOOKUP(Tableau11[[#This Row],[Article]],'TCD journal 2018'!$B$5:$O$9000,2,FALSE),0)</f>
        <v>0</v>
      </c>
      <c r="C508" s="59">
        <f>IFERROR(VLOOKUP(Tableau11[[#This Row],[Article]],'TCD journal 2018'!$B$5:$O$900,3,FALSE),0)</f>
        <v>0</v>
      </c>
      <c r="D508" s="60">
        <f>IFERROR(VLOOKUP(Tableau11[[#This Row],[Article]],'TCD journal 2018'!$B$5:$O$9000,4,FALSE),0)</f>
        <v>1</v>
      </c>
      <c r="E508" s="60">
        <f>IFERROR(VLOOKUP(Tableau11[[#This Row],[Article]],'TCD journal 2018'!$B$5:$O$9000,5,FALSE),0)</f>
        <v>3</v>
      </c>
      <c r="F508" s="60">
        <f>IFERROR(VLOOKUP(Tableau11[[#This Row],[Article]],'TCD journal 2018'!$B$5:$O$9000,6,FALSE),0)</f>
        <v>7</v>
      </c>
      <c r="G508" s="60">
        <f>IFERROR(VLOOKUP(Tableau11[[#This Row],[Article]],'TCD journal 2018'!$B$5:$O$9000,7,FALSE),0)</f>
        <v>3</v>
      </c>
      <c r="H508" s="60">
        <f>IFERROR(VLOOKUP(Tableau11[[#This Row],[Article]],'TCD journal 2018'!$B$5:$O$9000,8,FALSE),0)</f>
        <v>4</v>
      </c>
      <c r="I508" s="60">
        <f>IFERROR(VLOOKUP(Tableau11[[#This Row],[Article]],'TCD journal 2018'!$B$5:$O$9000,9,FALSE),0)</f>
        <v>0</v>
      </c>
      <c r="J508" s="60">
        <f>IFERROR(VLOOKUP(Tableau11[[#This Row],[Article]],'TCD journal 2018'!$B$5:$O$9000,10,FALSE),0)</f>
        <v>3</v>
      </c>
      <c r="K508" s="61">
        <f>IFERROR(VLOOKUP(Tableau11[[#This Row],[Article]],'TCD journal 2018'!$B$5:$O$900,11,FALSE),0)</f>
        <v>0</v>
      </c>
      <c r="L508" s="60">
        <f>IFERROR(VLOOKUP(Tableau11[[#This Row],[Article]],'TCD journal 2018'!$B$5:$O$9000,12,FALSE),0)</f>
        <v>0</v>
      </c>
      <c r="M508" s="62">
        <f>IFERROR(VLOOKUP(Tableau11[[#This Row],[Article]],'TCD journal 2018'!$B$5:$O$9000,13,FALSE),0)</f>
        <v>0</v>
      </c>
      <c r="N508" s="154">
        <f>IFERROR(VLOOKUP(Tableau11[[#This Row],[Article]],'TCD journal 2018'!$B$5:$O$9000,14,FALSE),0)</f>
        <v>21</v>
      </c>
      <c r="O508" s="73">
        <f>Tableau11[[#This Row],[Total général]]/8</f>
        <v>2.625</v>
      </c>
      <c r="P508" s="74">
        <f>ROUNDUP(Tableau11[[#This Row],[Conso mensuel]]/30,0)</f>
        <v>1</v>
      </c>
    </row>
    <row r="509" spans="1:16" ht="16.5" thickTop="1" thickBot="1" x14ac:dyDescent="0.3">
      <c r="A509" s="31">
        <v>919</v>
      </c>
      <c r="B509" s="34">
        <f t="shared" ref="B509:M509" si="251">B508/$N$508</f>
        <v>0</v>
      </c>
      <c r="C509" s="34">
        <f t="shared" si="251"/>
        <v>0</v>
      </c>
      <c r="D509" s="34">
        <f t="shared" si="251"/>
        <v>4.7619047619047616E-2</v>
      </c>
      <c r="E509" s="34">
        <f t="shared" si="251"/>
        <v>0.14285714285714285</v>
      </c>
      <c r="F509" s="34">
        <f t="shared" si="251"/>
        <v>0.33333333333333331</v>
      </c>
      <c r="G509" s="34">
        <f t="shared" si="251"/>
        <v>0.14285714285714285</v>
      </c>
      <c r="H509" s="34">
        <f t="shared" si="251"/>
        <v>0.19047619047619047</v>
      </c>
      <c r="I509" s="34">
        <f t="shared" si="251"/>
        <v>0</v>
      </c>
      <c r="J509" s="33">
        <f t="shared" si="251"/>
        <v>0.14285714285714285</v>
      </c>
      <c r="K509" s="34">
        <f t="shared" si="251"/>
        <v>0</v>
      </c>
      <c r="L509" s="33">
        <f t="shared" si="251"/>
        <v>0</v>
      </c>
      <c r="M509" s="36">
        <f t="shared" si="251"/>
        <v>0</v>
      </c>
      <c r="N509" s="46">
        <f>SUM(Tableau11[[#This Row],[Janvier]:[Décembre]])</f>
        <v>0.99999999999999978</v>
      </c>
      <c r="O509" s="69">
        <f>ROUNDUP(Tableau11[[#This Row],[Total général]]/7,0)</f>
        <v>1</v>
      </c>
      <c r="P509" s="70">
        <f>Tableau11[[#This Row],[Total général]]/(30*7)</f>
        <v>4.7619047619047606E-3</v>
      </c>
    </row>
    <row r="510" spans="1:16" ht="17.25" thickTop="1" thickBot="1" x14ac:dyDescent="0.3">
      <c r="A510" s="45">
        <v>798</v>
      </c>
      <c r="B510" s="58">
        <f>IFERROR(VLOOKUP(Tableau11[[#This Row],[Article]],'TCD journal 2018'!$B$5:$O$9000,2,FALSE),0)</f>
        <v>0</v>
      </c>
      <c r="C510" s="59">
        <f>IFERROR(VLOOKUP(Tableau11[[#This Row],[Article]],'TCD journal 2018'!$B$5:$O$900,3,FALSE),0)</f>
        <v>0</v>
      </c>
      <c r="D510" s="60">
        <f>IFERROR(VLOOKUP(Tableau11[[#This Row],[Article]],'TCD journal 2018'!$B$5:$O$9000,4,FALSE),0)</f>
        <v>0</v>
      </c>
      <c r="E510" s="60">
        <f>IFERROR(VLOOKUP(Tableau11[[#This Row],[Article]],'TCD journal 2018'!$B$5:$O$9000,5,FALSE),0)</f>
        <v>0</v>
      </c>
      <c r="F510" s="60">
        <f>IFERROR(VLOOKUP(Tableau11[[#This Row],[Article]],'TCD journal 2018'!$B$5:$O$9000,6,FALSE),0)</f>
        <v>18</v>
      </c>
      <c r="G510" s="60">
        <f>IFERROR(VLOOKUP(Tableau11[[#This Row],[Article]],'TCD journal 2018'!$B$5:$O$9000,7,FALSE),0)</f>
        <v>1</v>
      </c>
      <c r="H510" s="60">
        <f>IFERROR(VLOOKUP(Tableau11[[#This Row],[Article]],'TCD journal 2018'!$B$5:$O$9000,8,FALSE),0)</f>
        <v>0</v>
      </c>
      <c r="I510" s="60">
        <f>IFERROR(VLOOKUP(Tableau11[[#This Row],[Article]],'TCD journal 2018'!$B$5:$O$9000,9,FALSE),0)</f>
        <v>1</v>
      </c>
      <c r="J510" s="60">
        <f>IFERROR(VLOOKUP(Tableau11[[#This Row],[Article]],'TCD journal 2018'!$B$5:$O$9000,10,FALSE),0)</f>
        <v>1</v>
      </c>
      <c r="K510" s="61">
        <f>IFERROR(VLOOKUP(Tableau11[[#This Row],[Article]],'TCD journal 2018'!$B$5:$O$900,11,FALSE),0)</f>
        <v>2</v>
      </c>
      <c r="L510" s="60">
        <f>IFERROR(VLOOKUP(Tableau11[[#This Row],[Article]],'TCD journal 2018'!$B$5:$O$9000,12,FALSE),0)</f>
        <v>0</v>
      </c>
      <c r="M510" s="62">
        <f>IFERROR(VLOOKUP(Tableau11[[#This Row],[Article]],'TCD journal 2018'!$B$5:$O$9000,13,FALSE),0)</f>
        <v>0</v>
      </c>
      <c r="N510" s="154">
        <f>IFERROR(VLOOKUP(Tableau11[[#This Row],[Article]],'TCD journal 2018'!$B$5:$O$9000,14,FALSE),0)</f>
        <v>23</v>
      </c>
      <c r="O510" s="73">
        <f>Tableau11[[#This Row],[Total général]]/8</f>
        <v>2.875</v>
      </c>
      <c r="P510" s="74">
        <f>ROUNDUP(Tableau11[[#This Row],[Conso mensuel]]/30,0)</f>
        <v>1</v>
      </c>
    </row>
    <row r="511" spans="1:16" ht="16.5" thickTop="1" thickBot="1" x14ac:dyDescent="0.3">
      <c r="A511" s="31">
        <v>798</v>
      </c>
      <c r="B511" s="34">
        <f t="shared" ref="B511:M511" si="252">B510/$N$510</f>
        <v>0</v>
      </c>
      <c r="C511" s="34">
        <f t="shared" si="252"/>
        <v>0</v>
      </c>
      <c r="D511" s="34">
        <f t="shared" si="252"/>
        <v>0</v>
      </c>
      <c r="E511" s="34">
        <f t="shared" si="252"/>
        <v>0</v>
      </c>
      <c r="F511" s="34">
        <f t="shared" si="252"/>
        <v>0.78260869565217395</v>
      </c>
      <c r="G511" s="34">
        <f t="shared" si="252"/>
        <v>4.3478260869565216E-2</v>
      </c>
      <c r="H511" s="34">
        <f t="shared" si="252"/>
        <v>0</v>
      </c>
      <c r="I511" s="34">
        <f t="shared" si="252"/>
        <v>4.3478260869565216E-2</v>
      </c>
      <c r="J511" s="33">
        <f t="shared" si="252"/>
        <v>4.3478260869565216E-2</v>
      </c>
      <c r="K511" s="34">
        <f t="shared" si="252"/>
        <v>8.6956521739130432E-2</v>
      </c>
      <c r="L511" s="33">
        <f t="shared" si="252"/>
        <v>0</v>
      </c>
      <c r="M511" s="36">
        <f t="shared" si="252"/>
        <v>0</v>
      </c>
      <c r="N511" s="46">
        <f>SUM(Tableau11[[#This Row],[Janvier]:[Décembre]])</f>
        <v>1</v>
      </c>
      <c r="O511" s="69">
        <f>ROUNDUP(Tableau11[[#This Row],[Total général]]/7,0)</f>
        <v>1</v>
      </c>
      <c r="P511" s="70">
        <f>Tableau11[[#This Row],[Total général]]/(30*7)</f>
        <v>4.7619047619047623E-3</v>
      </c>
    </row>
    <row r="512" spans="1:16" ht="17.25" thickTop="1" thickBot="1" x14ac:dyDescent="0.3">
      <c r="A512" s="45">
        <v>680</v>
      </c>
      <c r="B512" s="58">
        <f>IFERROR(VLOOKUP(Tableau11[[#This Row],[Article]],'TCD journal 2018'!$B$5:$O$9000,2,FALSE),0)</f>
        <v>0</v>
      </c>
      <c r="C512" s="59">
        <f>IFERROR(VLOOKUP(Tableau11[[#This Row],[Article]],'TCD journal 2018'!$B$5:$O$900,3,FALSE),0)</f>
        <v>0</v>
      </c>
      <c r="D512" s="60">
        <f>IFERROR(VLOOKUP(Tableau11[[#This Row],[Article]],'TCD journal 2018'!$B$5:$O$9000,4,FALSE),0)</f>
        <v>5</v>
      </c>
      <c r="E512" s="60">
        <f>IFERROR(VLOOKUP(Tableau11[[#This Row],[Article]],'TCD journal 2018'!$B$5:$O$9000,5,FALSE),0)</f>
        <v>2</v>
      </c>
      <c r="F512" s="60">
        <f>IFERROR(VLOOKUP(Tableau11[[#This Row],[Article]],'TCD journal 2018'!$B$5:$O$9000,6,FALSE),0)</f>
        <v>0</v>
      </c>
      <c r="G512" s="60">
        <f>IFERROR(VLOOKUP(Tableau11[[#This Row],[Article]],'TCD journal 2018'!$B$5:$O$9000,7,FALSE),0)</f>
        <v>1</v>
      </c>
      <c r="H512" s="60">
        <f>IFERROR(VLOOKUP(Tableau11[[#This Row],[Article]],'TCD journal 2018'!$B$5:$O$9000,8,FALSE),0)</f>
        <v>7</v>
      </c>
      <c r="I512" s="60">
        <f>IFERROR(VLOOKUP(Tableau11[[#This Row],[Article]],'TCD journal 2018'!$B$5:$O$9000,9,FALSE),0)</f>
        <v>0</v>
      </c>
      <c r="J512" s="60">
        <f>IFERROR(VLOOKUP(Tableau11[[#This Row],[Article]],'TCD journal 2018'!$B$5:$O$9000,10,FALSE),0)</f>
        <v>6</v>
      </c>
      <c r="K512" s="61">
        <f>IFERROR(VLOOKUP(Tableau11[[#This Row],[Article]],'TCD journal 2018'!$B$5:$O$900,11,FALSE),0)</f>
        <v>0</v>
      </c>
      <c r="L512" s="60">
        <f>IFERROR(VLOOKUP(Tableau11[[#This Row],[Article]],'TCD journal 2018'!$B$5:$O$9000,12,FALSE),0)</f>
        <v>0</v>
      </c>
      <c r="M512" s="62">
        <f>IFERROR(VLOOKUP(Tableau11[[#This Row],[Article]],'TCD journal 2018'!$B$5:$O$9000,13,FALSE),0)</f>
        <v>0</v>
      </c>
      <c r="N512" s="154">
        <f>IFERROR(VLOOKUP(Tableau11[[#This Row],[Article]],'TCD journal 2018'!$B$5:$O$9000,14,FALSE),0)</f>
        <v>21</v>
      </c>
      <c r="O512" s="73">
        <f>Tableau11[[#This Row],[Total général]]/8</f>
        <v>2.625</v>
      </c>
      <c r="P512" s="74">
        <f>ROUNDUP(Tableau11[[#This Row],[Conso mensuel]]/30,0)</f>
        <v>1</v>
      </c>
    </row>
    <row r="513" spans="1:16" ht="16.5" thickTop="1" thickBot="1" x14ac:dyDescent="0.3">
      <c r="A513" s="31">
        <v>680</v>
      </c>
      <c r="B513" s="34">
        <f t="shared" ref="B513:M513" si="253">B512/$N$512</f>
        <v>0</v>
      </c>
      <c r="C513" s="34">
        <f t="shared" si="253"/>
        <v>0</v>
      </c>
      <c r="D513" s="34">
        <f t="shared" si="253"/>
        <v>0.23809523809523808</v>
      </c>
      <c r="E513" s="34">
        <f t="shared" si="253"/>
        <v>9.5238095238095233E-2</v>
      </c>
      <c r="F513" s="34">
        <f t="shared" si="253"/>
        <v>0</v>
      </c>
      <c r="G513" s="34">
        <f t="shared" si="253"/>
        <v>4.7619047619047616E-2</v>
      </c>
      <c r="H513" s="34">
        <f t="shared" si="253"/>
        <v>0.33333333333333331</v>
      </c>
      <c r="I513" s="34">
        <f t="shared" si="253"/>
        <v>0</v>
      </c>
      <c r="J513" s="33">
        <f t="shared" si="253"/>
        <v>0.2857142857142857</v>
      </c>
      <c r="K513" s="34">
        <f t="shared" si="253"/>
        <v>0</v>
      </c>
      <c r="L513" s="33">
        <f t="shared" si="253"/>
        <v>0</v>
      </c>
      <c r="M513" s="36">
        <f t="shared" si="253"/>
        <v>0</v>
      </c>
      <c r="N513" s="46">
        <f>SUM(Tableau11[[#This Row],[Janvier]:[Décembre]])</f>
        <v>0.99999999999999989</v>
      </c>
      <c r="O513" s="69">
        <f>ROUNDUP(Tableau11[[#This Row],[Total général]]/7,0)</f>
        <v>1</v>
      </c>
      <c r="P513" s="70">
        <f>Tableau11[[#This Row],[Total général]]/(30*7)</f>
        <v>4.7619047619047615E-3</v>
      </c>
    </row>
    <row r="514" spans="1:16" ht="17.25" thickTop="1" thickBot="1" x14ac:dyDescent="0.3">
      <c r="A514" s="45">
        <v>4905</v>
      </c>
      <c r="B514" s="58">
        <f>IFERROR(VLOOKUP(Tableau11[[#This Row],[Article]],'TCD journal 2018'!$B$5:$O$9000,2,FALSE),0)</f>
        <v>0</v>
      </c>
      <c r="C514" s="59">
        <f>IFERROR(VLOOKUP(Tableau11[[#This Row],[Article]],'TCD journal 2018'!$B$5:$O$900,3,FALSE),0)</f>
        <v>0</v>
      </c>
      <c r="D514" s="60">
        <f>IFERROR(VLOOKUP(Tableau11[[#This Row],[Article]],'TCD journal 2018'!$B$5:$O$9000,4,FALSE),0)</f>
        <v>0</v>
      </c>
      <c r="E514" s="60">
        <f>IFERROR(VLOOKUP(Tableau11[[#This Row],[Article]],'TCD journal 2018'!$B$5:$O$9000,5,FALSE),0)</f>
        <v>10</v>
      </c>
      <c r="F514" s="60">
        <f>IFERROR(VLOOKUP(Tableau11[[#This Row],[Article]],'TCD journal 2018'!$B$5:$O$9000,6,FALSE),0)</f>
        <v>0</v>
      </c>
      <c r="G514" s="60">
        <f>IFERROR(VLOOKUP(Tableau11[[#This Row],[Article]],'TCD journal 2018'!$B$5:$O$9000,7,FALSE),0)</f>
        <v>0</v>
      </c>
      <c r="H514" s="60">
        <f>IFERROR(VLOOKUP(Tableau11[[#This Row],[Article]],'TCD journal 2018'!$B$5:$O$9000,8,FALSE),0)</f>
        <v>0</v>
      </c>
      <c r="I514" s="60">
        <f>IFERROR(VLOOKUP(Tableau11[[#This Row],[Article]],'TCD journal 2018'!$B$5:$O$9000,9,FALSE),0)</f>
        <v>10</v>
      </c>
      <c r="J514" s="60">
        <f>IFERROR(VLOOKUP(Tableau11[[#This Row],[Article]],'TCD journal 2018'!$B$5:$O$9000,10,FALSE),0)</f>
        <v>0</v>
      </c>
      <c r="K514" s="61">
        <f>IFERROR(VLOOKUP(Tableau11[[#This Row],[Article]],'TCD journal 2018'!$B$5:$O$900,11,FALSE),0)</f>
        <v>0</v>
      </c>
      <c r="L514" s="60">
        <f>IFERROR(VLOOKUP(Tableau11[[#This Row],[Article]],'TCD journal 2018'!$B$5:$O$9000,12,FALSE),0)</f>
        <v>0</v>
      </c>
      <c r="M514" s="62">
        <f>IFERROR(VLOOKUP(Tableau11[[#This Row],[Article]],'TCD journal 2018'!$B$5:$O$9000,13,FALSE),0)</f>
        <v>0</v>
      </c>
      <c r="N514" s="154">
        <f>IFERROR(VLOOKUP(Tableau11[[#This Row],[Article]],'TCD journal 2018'!$B$5:$O$9000,14,FALSE),0)</f>
        <v>20</v>
      </c>
      <c r="O514" s="73">
        <f>Tableau11[[#This Row],[Total général]]/8</f>
        <v>2.5</v>
      </c>
      <c r="P514" s="74">
        <f>ROUNDUP(Tableau11[[#This Row],[Conso mensuel]]/30,0)</f>
        <v>1</v>
      </c>
    </row>
    <row r="515" spans="1:16" ht="16.5" thickTop="1" thickBot="1" x14ac:dyDescent="0.3">
      <c r="A515" s="31">
        <v>4905</v>
      </c>
      <c r="B515" s="34">
        <f t="shared" ref="B515:M515" si="254">B514/$N$514</f>
        <v>0</v>
      </c>
      <c r="C515" s="34">
        <f t="shared" si="254"/>
        <v>0</v>
      </c>
      <c r="D515" s="34">
        <f t="shared" si="254"/>
        <v>0</v>
      </c>
      <c r="E515" s="34">
        <f t="shared" si="254"/>
        <v>0.5</v>
      </c>
      <c r="F515" s="34">
        <f t="shared" si="254"/>
        <v>0</v>
      </c>
      <c r="G515" s="34">
        <f t="shared" si="254"/>
        <v>0</v>
      </c>
      <c r="H515" s="34">
        <f t="shared" si="254"/>
        <v>0</v>
      </c>
      <c r="I515" s="34">
        <f t="shared" si="254"/>
        <v>0.5</v>
      </c>
      <c r="J515" s="33">
        <f t="shared" si="254"/>
        <v>0</v>
      </c>
      <c r="K515" s="34">
        <f t="shared" si="254"/>
        <v>0</v>
      </c>
      <c r="L515" s="33">
        <f t="shared" si="254"/>
        <v>0</v>
      </c>
      <c r="M515" s="36">
        <f t="shared" si="254"/>
        <v>0</v>
      </c>
      <c r="N515" s="46">
        <f>SUM(Tableau11[[#This Row],[Janvier]:[Décembre]])</f>
        <v>1</v>
      </c>
      <c r="O515" s="69">
        <f>ROUNDUP(Tableau11[[#This Row],[Total général]]/7,0)</f>
        <v>1</v>
      </c>
      <c r="P515" s="70">
        <f>Tableau11[[#This Row],[Total général]]/(30*7)</f>
        <v>4.7619047619047623E-3</v>
      </c>
    </row>
    <row r="516" spans="1:16" ht="17.25" thickTop="1" thickBot="1" x14ac:dyDescent="0.3">
      <c r="A516" s="45">
        <v>7091</v>
      </c>
      <c r="B516" s="58">
        <f>IFERROR(VLOOKUP(Tableau11[[#This Row],[Article]],'TCD journal 2018'!$B$5:$O$9000,2,FALSE),0)</f>
        <v>0</v>
      </c>
      <c r="C516" s="59">
        <f>IFERROR(VLOOKUP(Tableau11[[#This Row],[Article]],'TCD journal 2018'!$B$5:$O$900,3,FALSE),0)</f>
        <v>0</v>
      </c>
      <c r="D516" s="60">
        <f>IFERROR(VLOOKUP(Tableau11[[#This Row],[Article]],'TCD journal 2018'!$B$5:$O$9000,4,FALSE),0)</f>
        <v>0</v>
      </c>
      <c r="E516" s="60">
        <f>IFERROR(VLOOKUP(Tableau11[[#This Row],[Article]],'TCD journal 2018'!$B$5:$O$9000,5,FALSE),0)</f>
        <v>10</v>
      </c>
      <c r="F516" s="60">
        <f>IFERROR(VLOOKUP(Tableau11[[#This Row],[Article]],'TCD journal 2018'!$B$5:$O$9000,6,FALSE),0)</f>
        <v>0</v>
      </c>
      <c r="G516" s="60">
        <f>IFERROR(VLOOKUP(Tableau11[[#This Row],[Article]],'TCD journal 2018'!$B$5:$O$9000,7,FALSE),0)</f>
        <v>0</v>
      </c>
      <c r="H516" s="60">
        <f>IFERROR(VLOOKUP(Tableau11[[#This Row],[Article]],'TCD journal 2018'!$B$5:$O$9000,8,FALSE),0)</f>
        <v>0</v>
      </c>
      <c r="I516" s="60">
        <f>IFERROR(VLOOKUP(Tableau11[[#This Row],[Article]],'TCD journal 2018'!$B$5:$O$9000,9,FALSE),0)</f>
        <v>10</v>
      </c>
      <c r="J516" s="60">
        <f>IFERROR(VLOOKUP(Tableau11[[#This Row],[Article]],'TCD journal 2018'!$B$5:$O$9000,10,FALSE),0)</f>
        <v>0</v>
      </c>
      <c r="K516" s="61">
        <f>IFERROR(VLOOKUP(Tableau11[[#This Row],[Article]],'TCD journal 2018'!$B$5:$O$900,11,FALSE),0)</f>
        <v>0</v>
      </c>
      <c r="L516" s="60">
        <f>IFERROR(VLOOKUP(Tableau11[[#This Row],[Article]],'TCD journal 2018'!$B$5:$O$9000,12,FALSE),0)</f>
        <v>0</v>
      </c>
      <c r="M516" s="62">
        <f>IFERROR(VLOOKUP(Tableau11[[#This Row],[Article]],'TCD journal 2018'!$B$5:$O$9000,13,FALSE),0)</f>
        <v>0</v>
      </c>
      <c r="N516" s="154">
        <f>IFERROR(VLOOKUP(Tableau11[[#This Row],[Article]],'TCD journal 2018'!$B$5:$O$9000,14,FALSE),0)</f>
        <v>20</v>
      </c>
      <c r="O516" s="73">
        <f>Tableau11[[#This Row],[Total général]]/8</f>
        <v>2.5</v>
      </c>
      <c r="P516" s="74">
        <f>ROUNDUP(Tableau11[[#This Row],[Conso mensuel]]/30,0)</f>
        <v>1</v>
      </c>
    </row>
    <row r="517" spans="1:16" ht="16.5" thickTop="1" thickBot="1" x14ac:dyDescent="0.3">
      <c r="A517" s="31">
        <v>7091</v>
      </c>
      <c r="B517" s="34">
        <f t="shared" ref="B517:M517" si="255">B516/$N$516</f>
        <v>0</v>
      </c>
      <c r="C517" s="34">
        <f t="shared" si="255"/>
        <v>0</v>
      </c>
      <c r="D517" s="34">
        <f t="shared" si="255"/>
        <v>0</v>
      </c>
      <c r="E517" s="34">
        <f t="shared" si="255"/>
        <v>0.5</v>
      </c>
      <c r="F517" s="34">
        <f t="shared" si="255"/>
        <v>0</v>
      </c>
      <c r="G517" s="34">
        <f t="shared" si="255"/>
        <v>0</v>
      </c>
      <c r="H517" s="34">
        <f t="shared" si="255"/>
        <v>0</v>
      </c>
      <c r="I517" s="34">
        <f t="shared" si="255"/>
        <v>0.5</v>
      </c>
      <c r="J517" s="33">
        <f t="shared" si="255"/>
        <v>0</v>
      </c>
      <c r="K517" s="34">
        <f t="shared" si="255"/>
        <v>0</v>
      </c>
      <c r="L517" s="33">
        <f t="shared" si="255"/>
        <v>0</v>
      </c>
      <c r="M517" s="36">
        <f t="shared" si="255"/>
        <v>0</v>
      </c>
      <c r="N517" s="46">
        <f>SUM(Tableau11[[#This Row],[Janvier]:[Décembre]])</f>
        <v>1</v>
      </c>
      <c r="O517" s="69">
        <f>ROUNDUP(Tableau11[[#This Row],[Total général]]/7,0)</f>
        <v>1</v>
      </c>
      <c r="P517" s="70">
        <f>Tableau11[[#This Row],[Total général]]/(30*7)</f>
        <v>4.7619047619047623E-3</v>
      </c>
    </row>
    <row r="518" spans="1:16" ht="17.25" thickTop="1" thickBot="1" x14ac:dyDescent="0.3">
      <c r="A518" s="45">
        <v>678</v>
      </c>
      <c r="B518" s="58">
        <f>IFERROR(VLOOKUP(Tableau11[[#This Row],[Article]],'TCD journal 2018'!$B$5:$O$9000,2,FALSE),0)</f>
        <v>0</v>
      </c>
      <c r="C518" s="59">
        <f>IFERROR(VLOOKUP(Tableau11[[#This Row],[Article]],'TCD journal 2018'!$B$5:$O$900,3,FALSE),0)</f>
        <v>0</v>
      </c>
      <c r="D518" s="60">
        <f>IFERROR(VLOOKUP(Tableau11[[#This Row],[Article]],'TCD journal 2018'!$B$5:$O$9000,4,FALSE),0)</f>
        <v>5</v>
      </c>
      <c r="E518" s="60">
        <f>IFERROR(VLOOKUP(Tableau11[[#This Row],[Article]],'TCD journal 2018'!$B$5:$O$9000,5,FALSE),0)</f>
        <v>2</v>
      </c>
      <c r="F518" s="60">
        <f>IFERROR(VLOOKUP(Tableau11[[#This Row],[Article]],'TCD journal 2018'!$B$5:$O$9000,6,FALSE),0)</f>
        <v>0</v>
      </c>
      <c r="G518" s="60">
        <f>IFERROR(VLOOKUP(Tableau11[[#This Row],[Article]],'TCD journal 2018'!$B$5:$O$9000,7,FALSE),0)</f>
        <v>3</v>
      </c>
      <c r="H518" s="60">
        <f>IFERROR(VLOOKUP(Tableau11[[#This Row],[Article]],'TCD journal 2018'!$B$5:$O$9000,8,FALSE),0)</f>
        <v>5</v>
      </c>
      <c r="I518" s="60">
        <f>IFERROR(VLOOKUP(Tableau11[[#This Row],[Article]],'TCD journal 2018'!$B$5:$O$9000,9,FALSE),0)</f>
        <v>0</v>
      </c>
      <c r="J518" s="60">
        <f>IFERROR(VLOOKUP(Tableau11[[#This Row],[Article]],'TCD journal 2018'!$B$5:$O$9000,10,FALSE),0)</f>
        <v>5</v>
      </c>
      <c r="K518" s="61">
        <f>IFERROR(VLOOKUP(Tableau11[[#This Row],[Article]],'TCD journal 2018'!$B$5:$O$900,11,FALSE),0)</f>
        <v>0</v>
      </c>
      <c r="L518" s="60">
        <f>IFERROR(VLOOKUP(Tableau11[[#This Row],[Article]],'TCD journal 2018'!$B$5:$O$9000,12,FALSE),0)</f>
        <v>0</v>
      </c>
      <c r="M518" s="62">
        <f>IFERROR(VLOOKUP(Tableau11[[#This Row],[Article]],'TCD journal 2018'!$B$5:$O$9000,13,FALSE),0)</f>
        <v>0</v>
      </c>
      <c r="N518" s="154">
        <f>IFERROR(VLOOKUP(Tableau11[[#This Row],[Article]],'TCD journal 2018'!$B$5:$O$9000,14,FALSE),0)</f>
        <v>20</v>
      </c>
      <c r="O518" s="73">
        <f>Tableau11[[#This Row],[Total général]]/8</f>
        <v>2.5</v>
      </c>
      <c r="P518" s="74">
        <f>ROUNDUP(Tableau11[[#This Row],[Conso mensuel]]/30,0)</f>
        <v>1</v>
      </c>
    </row>
    <row r="519" spans="1:16" ht="16.5" thickTop="1" thickBot="1" x14ac:dyDescent="0.3">
      <c r="A519" s="31">
        <v>678</v>
      </c>
      <c r="B519" s="34">
        <f t="shared" ref="B519:M519" si="256">B518/$N$518</f>
        <v>0</v>
      </c>
      <c r="C519" s="34">
        <f t="shared" si="256"/>
        <v>0</v>
      </c>
      <c r="D519" s="34">
        <f t="shared" si="256"/>
        <v>0.25</v>
      </c>
      <c r="E519" s="34">
        <f t="shared" si="256"/>
        <v>0.1</v>
      </c>
      <c r="F519" s="34">
        <f t="shared" si="256"/>
        <v>0</v>
      </c>
      <c r="G519" s="34">
        <f t="shared" si="256"/>
        <v>0.15</v>
      </c>
      <c r="H519" s="34">
        <f t="shared" si="256"/>
        <v>0.25</v>
      </c>
      <c r="I519" s="34">
        <f t="shared" si="256"/>
        <v>0</v>
      </c>
      <c r="J519" s="33">
        <f t="shared" si="256"/>
        <v>0.25</v>
      </c>
      <c r="K519" s="34">
        <f t="shared" si="256"/>
        <v>0</v>
      </c>
      <c r="L519" s="33">
        <f t="shared" si="256"/>
        <v>0</v>
      </c>
      <c r="M519" s="36">
        <f t="shared" si="256"/>
        <v>0</v>
      </c>
      <c r="N519" s="46">
        <f>SUM(Tableau11[[#This Row],[Janvier]:[Décembre]])</f>
        <v>1</v>
      </c>
      <c r="O519" s="69">
        <f>ROUNDUP(Tableau11[[#This Row],[Total général]]/7,0)</f>
        <v>1</v>
      </c>
      <c r="P519" s="70">
        <f>Tableau11[[#This Row],[Total général]]/(30*7)</f>
        <v>4.7619047619047623E-3</v>
      </c>
    </row>
    <row r="520" spans="1:16" ht="17.25" thickTop="1" thickBot="1" x14ac:dyDescent="0.3">
      <c r="A520" s="45">
        <v>2380</v>
      </c>
      <c r="B520" s="58">
        <f>IFERROR(VLOOKUP(Tableau11[[#This Row],[Article]],'TCD journal 2018'!$B$5:$O$9000,2,FALSE),0)</f>
        <v>0</v>
      </c>
      <c r="C520" s="59">
        <f>IFERROR(VLOOKUP(Tableau11[[#This Row],[Article]],'TCD journal 2018'!$B$5:$O$900,3,FALSE),0)</f>
        <v>0</v>
      </c>
      <c r="D520" s="60">
        <f>IFERROR(VLOOKUP(Tableau11[[#This Row],[Article]],'TCD journal 2018'!$B$5:$O$9000,4,FALSE),0)</f>
        <v>0</v>
      </c>
      <c r="E520" s="60">
        <f>IFERROR(VLOOKUP(Tableau11[[#This Row],[Article]],'TCD journal 2018'!$B$5:$O$9000,5,FALSE),0)</f>
        <v>0</v>
      </c>
      <c r="F520" s="60">
        <f>IFERROR(VLOOKUP(Tableau11[[#This Row],[Article]],'TCD journal 2018'!$B$5:$O$9000,6,FALSE),0)</f>
        <v>0</v>
      </c>
      <c r="G520" s="60">
        <f>IFERROR(VLOOKUP(Tableau11[[#This Row],[Article]],'TCD journal 2018'!$B$5:$O$9000,7,FALSE),0)</f>
        <v>0</v>
      </c>
      <c r="H520" s="60">
        <f>IFERROR(VLOOKUP(Tableau11[[#This Row],[Article]],'TCD journal 2018'!$B$5:$O$9000,8,FALSE),0)</f>
        <v>0</v>
      </c>
      <c r="I520" s="60">
        <f>IFERROR(VLOOKUP(Tableau11[[#This Row],[Article]],'TCD journal 2018'!$B$5:$O$9000,9,FALSE),0)</f>
        <v>0</v>
      </c>
      <c r="J520" s="60">
        <f>IFERROR(VLOOKUP(Tableau11[[#This Row],[Article]],'TCD journal 2018'!$B$5:$O$9000,10,FALSE),0)</f>
        <v>20</v>
      </c>
      <c r="K520" s="61">
        <f>IFERROR(VLOOKUP(Tableau11[[#This Row],[Article]],'TCD journal 2018'!$B$5:$O$900,11,FALSE),0)</f>
        <v>0</v>
      </c>
      <c r="L520" s="60">
        <f>IFERROR(VLOOKUP(Tableau11[[#This Row],[Article]],'TCD journal 2018'!$B$5:$O$9000,12,FALSE),0)</f>
        <v>0</v>
      </c>
      <c r="M520" s="62">
        <f>IFERROR(VLOOKUP(Tableau11[[#This Row],[Article]],'TCD journal 2018'!$B$5:$O$9000,13,FALSE),0)</f>
        <v>0</v>
      </c>
      <c r="N520" s="154">
        <f>IFERROR(VLOOKUP(Tableau11[[#This Row],[Article]],'TCD journal 2018'!$B$5:$O$9000,14,FALSE),0)</f>
        <v>20</v>
      </c>
      <c r="O520" s="73">
        <f>Tableau11[[#This Row],[Total général]]/8</f>
        <v>2.5</v>
      </c>
      <c r="P520" s="74">
        <f>ROUNDUP(Tableau11[[#This Row],[Conso mensuel]]/30,0)</f>
        <v>1</v>
      </c>
    </row>
    <row r="521" spans="1:16" ht="16.5" thickTop="1" thickBot="1" x14ac:dyDescent="0.3">
      <c r="A521" s="31">
        <v>2380</v>
      </c>
      <c r="B521" s="34">
        <f t="shared" ref="B521:M521" si="257">B520/$N$520</f>
        <v>0</v>
      </c>
      <c r="C521" s="34">
        <f t="shared" si="257"/>
        <v>0</v>
      </c>
      <c r="D521" s="34">
        <f t="shared" si="257"/>
        <v>0</v>
      </c>
      <c r="E521" s="34">
        <f t="shared" si="257"/>
        <v>0</v>
      </c>
      <c r="F521" s="34">
        <f t="shared" si="257"/>
        <v>0</v>
      </c>
      <c r="G521" s="34">
        <f t="shared" si="257"/>
        <v>0</v>
      </c>
      <c r="H521" s="34">
        <f t="shared" si="257"/>
        <v>0</v>
      </c>
      <c r="I521" s="34">
        <f t="shared" si="257"/>
        <v>0</v>
      </c>
      <c r="J521" s="33">
        <f t="shared" si="257"/>
        <v>1</v>
      </c>
      <c r="K521" s="34">
        <f t="shared" si="257"/>
        <v>0</v>
      </c>
      <c r="L521" s="33">
        <f t="shared" si="257"/>
        <v>0</v>
      </c>
      <c r="M521" s="36">
        <f t="shared" si="257"/>
        <v>0</v>
      </c>
      <c r="N521" s="46">
        <f>SUM(Tableau11[[#This Row],[Janvier]:[Décembre]])</f>
        <v>1</v>
      </c>
      <c r="O521" s="69">
        <f>ROUNDUP(Tableau11[[#This Row],[Total général]]/7,0)</f>
        <v>1</v>
      </c>
      <c r="P521" s="70">
        <f>Tableau11[[#This Row],[Total général]]/(30*7)</f>
        <v>4.7619047619047623E-3</v>
      </c>
    </row>
    <row r="522" spans="1:16" ht="17.25" thickTop="1" thickBot="1" x14ac:dyDescent="0.3">
      <c r="A522" s="45">
        <v>676</v>
      </c>
      <c r="B522" s="58">
        <f>IFERROR(VLOOKUP(Tableau11[[#This Row],[Article]],'TCD journal 2018'!$B$5:$O$9000,2,FALSE),0)</f>
        <v>0</v>
      </c>
      <c r="C522" s="59">
        <f>IFERROR(VLOOKUP(Tableau11[[#This Row],[Article]],'TCD journal 2018'!$B$5:$O$900,3,FALSE),0)</f>
        <v>0</v>
      </c>
      <c r="D522" s="60">
        <f>IFERROR(VLOOKUP(Tableau11[[#This Row],[Article]],'TCD journal 2018'!$B$5:$O$9000,4,FALSE),0)</f>
        <v>5</v>
      </c>
      <c r="E522" s="60">
        <f>IFERROR(VLOOKUP(Tableau11[[#This Row],[Article]],'TCD journal 2018'!$B$5:$O$9000,5,FALSE),0)</f>
        <v>2</v>
      </c>
      <c r="F522" s="60">
        <f>IFERROR(VLOOKUP(Tableau11[[#This Row],[Article]],'TCD journal 2018'!$B$5:$O$9000,6,FALSE),0)</f>
        <v>0</v>
      </c>
      <c r="G522" s="60">
        <f>IFERROR(VLOOKUP(Tableau11[[#This Row],[Article]],'TCD journal 2018'!$B$5:$O$9000,7,FALSE),0)</f>
        <v>4</v>
      </c>
      <c r="H522" s="60">
        <f>IFERROR(VLOOKUP(Tableau11[[#This Row],[Article]],'TCD journal 2018'!$B$5:$O$9000,8,FALSE),0)</f>
        <v>5</v>
      </c>
      <c r="I522" s="60">
        <f>IFERROR(VLOOKUP(Tableau11[[#This Row],[Article]],'TCD journal 2018'!$B$5:$O$9000,9,FALSE),0)</f>
        <v>0</v>
      </c>
      <c r="J522" s="60">
        <f>IFERROR(VLOOKUP(Tableau11[[#This Row],[Article]],'TCD journal 2018'!$B$5:$O$9000,10,FALSE),0)</f>
        <v>4</v>
      </c>
      <c r="K522" s="61">
        <f>IFERROR(VLOOKUP(Tableau11[[#This Row],[Article]],'TCD journal 2018'!$B$5:$O$900,11,FALSE),0)</f>
        <v>0</v>
      </c>
      <c r="L522" s="60">
        <f>IFERROR(VLOOKUP(Tableau11[[#This Row],[Article]],'TCD journal 2018'!$B$5:$O$9000,12,FALSE),0)</f>
        <v>0</v>
      </c>
      <c r="M522" s="62">
        <f>IFERROR(VLOOKUP(Tableau11[[#This Row],[Article]],'TCD journal 2018'!$B$5:$O$9000,13,FALSE),0)</f>
        <v>0</v>
      </c>
      <c r="N522" s="154">
        <f>IFERROR(VLOOKUP(Tableau11[[#This Row],[Article]],'TCD journal 2018'!$B$5:$O$9000,14,FALSE),0)</f>
        <v>20</v>
      </c>
      <c r="O522" s="73">
        <f>Tableau11[[#This Row],[Total général]]/8</f>
        <v>2.5</v>
      </c>
      <c r="P522" s="74">
        <f>ROUNDUP(Tableau11[[#This Row],[Conso mensuel]]/30,0)</f>
        <v>1</v>
      </c>
    </row>
    <row r="523" spans="1:16" ht="16.5" thickTop="1" thickBot="1" x14ac:dyDescent="0.3">
      <c r="A523" s="31">
        <v>676</v>
      </c>
      <c r="B523" s="34">
        <f t="shared" ref="B523:M523" si="258">B522/$N$522</f>
        <v>0</v>
      </c>
      <c r="C523" s="34">
        <f t="shared" si="258"/>
        <v>0</v>
      </c>
      <c r="D523" s="34">
        <f t="shared" si="258"/>
        <v>0.25</v>
      </c>
      <c r="E523" s="34">
        <f t="shared" si="258"/>
        <v>0.1</v>
      </c>
      <c r="F523" s="34">
        <f t="shared" si="258"/>
        <v>0</v>
      </c>
      <c r="G523" s="34">
        <f t="shared" si="258"/>
        <v>0.2</v>
      </c>
      <c r="H523" s="34">
        <f t="shared" si="258"/>
        <v>0.25</v>
      </c>
      <c r="I523" s="34">
        <f t="shared" si="258"/>
        <v>0</v>
      </c>
      <c r="J523" s="33">
        <f t="shared" si="258"/>
        <v>0.2</v>
      </c>
      <c r="K523" s="34">
        <f t="shared" si="258"/>
        <v>0</v>
      </c>
      <c r="L523" s="33">
        <f t="shared" si="258"/>
        <v>0</v>
      </c>
      <c r="M523" s="36">
        <f t="shared" si="258"/>
        <v>0</v>
      </c>
      <c r="N523" s="46">
        <f>SUM(Tableau11[[#This Row],[Janvier]:[Décembre]])</f>
        <v>1</v>
      </c>
      <c r="O523" s="69">
        <f>ROUNDUP(Tableau11[[#This Row],[Total général]]/7,0)</f>
        <v>1</v>
      </c>
      <c r="P523" s="70">
        <f>Tableau11[[#This Row],[Total général]]/(30*7)</f>
        <v>4.7619047619047623E-3</v>
      </c>
    </row>
    <row r="524" spans="1:16" ht="17.25" thickTop="1" thickBot="1" x14ac:dyDescent="0.3">
      <c r="A524" s="45">
        <v>10057</v>
      </c>
      <c r="B524" s="58">
        <f>IFERROR(VLOOKUP(Tableau11[[#This Row],[Article]],'TCD journal 2018'!$B$5:$O$9000,2,FALSE),0)</f>
        <v>0</v>
      </c>
      <c r="C524" s="59">
        <f>IFERROR(VLOOKUP(Tableau11[[#This Row],[Article]],'TCD journal 2018'!$B$5:$O$900,3,FALSE),0)</f>
        <v>0</v>
      </c>
      <c r="D524" s="60">
        <f>IFERROR(VLOOKUP(Tableau11[[#This Row],[Article]],'TCD journal 2018'!$B$5:$O$9000,4,FALSE),0)</f>
        <v>0</v>
      </c>
      <c r="E524" s="60">
        <f>IFERROR(VLOOKUP(Tableau11[[#This Row],[Article]],'TCD journal 2018'!$B$5:$O$9000,5,FALSE),0)</f>
        <v>5</v>
      </c>
      <c r="F524" s="60">
        <f>IFERROR(VLOOKUP(Tableau11[[#This Row],[Article]],'TCD journal 2018'!$B$5:$O$9000,6,FALSE),0)</f>
        <v>2</v>
      </c>
      <c r="G524" s="60">
        <f>IFERROR(VLOOKUP(Tableau11[[#This Row],[Article]],'TCD journal 2018'!$B$5:$O$9000,7,FALSE),0)</f>
        <v>5</v>
      </c>
      <c r="H524" s="60">
        <f>IFERROR(VLOOKUP(Tableau11[[#This Row],[Article]],'TCD journal 2018'!$B$5:$O$9000,8,FALSE),0)</f>
        <v>3</v>
      </c>
      <c r="I524" s="60">
        <f>IFERROR(VLOOKUP(Tableau11[[#This Row],[Article]],'TCD journal 2018'!$B$5:$O$9000,9,FALSE),0)</f>
        <v>0</v>
      </c>
      <c r="J524" s="60">
        <f>IFERROR(VLOOKUP(Tableau11[[#This Row],[Article]],'TCD journal 2018'!$B$5:$O$9000,10,FALSE),0)</f>
        <v>4</v>
      </c>
      <c r="K524" s="61">
        <f>IFERROR(VLOOKUP(Tableau11[[#This Row],[Article]],'TCD journal 2018'!$B$5:$O$900,11,FALSE),0)</f>
        <v>5</v>
      </c>
      <c r="L524" s="60">
        <f>IFERROR(VLOOKUP(Tableau11[[#This Row],[Article]],'TCD journal 2018'!$B$5:$O$9000,12,FALSE),0)</f>
        <v>0</v>
      </c>
      <c r="M524" s="62">
        <f>IFERROR(VLOOKUP(Tableau11[[#This Row],[Article]],'TCD journal 2018'!$B$5:$O$9000,13,FALSE),0)</f>
        <v>0</v>
      </c>
      <c r="N524" s="154">
        <f>IFERROR(VLOOKUP(Tableau11[[#This Row],[Article]],'TCD journal 2018'!$B$5:$O$9000,14,FALSE),0)</f>
        <v>24</v>
      </c>
      <c r="O524" s="73">
        <f>Tableau11[[#This Row],[Total général]]/8</f>
        <v>3</v>
      </c>
      <c r="P524" s="74">
        <f>ROUNDUP(Tableau11[[#This Row],[Conso mensuel]]/30,0)</f>
        <v>1</v>
      </c>
    </row>
    <row r="525" spans="1:16" ht="16.5" thickTop="1" thickBot="1" x14ac:dyDescent="0.3">
      <c r="A525" s="31">
        <v>10057</v>
      </c>
      <c r="B525" s="34">
        <f t="shared" ref="B525:M525" si="259">B524/$N$524</f>
        <v>0</v>
      </c>
      <c r="C525" s="34">
        <f t="shared" si="259"/>
        <v>0</v>
      </c>
      <c r="D525" s="34">
        <f t="shared" si="259"/>
        <v>0</v>
      </c>
      <c r="E525" s="34">
        <f t="shared" si="259"/>
        <v>0.20833333333333334</v>
      </c>
      <c r="F525" s="34">
        <f t="shared" si="259"/>
        <v>8.3333333333333329E-2</v>
      </c>
      <c r="G525" s="34">
        <f t="shared" si="259"/>
        <v>0.20833333333333334</v>
      </c>
      <c r="H525" s="34">
        <f t="shared" si="259"/>
        <v>0.125</v>
      </c>
      <c r="I525" s="34">
        <f t="shared" si="259"/>
        <v>0</v>
      </c>
      <c r="J525" s="33">
        <f t="shared" si="259"/>
        <v>0.16666666666666666</v>
      </c>
      <c r="K525" s="34">
        <f t="shared" si="259"/>
        <v>0.20833333333333334</v>
      </c>
      <c r="L525" s="33">
        <f t="shared" si="259"/>
        <v>0</v>
      </c>
      <c r="M525" s="36">
        <f t="shared" si="259"/>
        <v>0</v>
      </c>
      <c r="N525" s="46">
        <f>SUM(Tableau11[[#This Row],[Janvier]:[Décembre]])</f>
        <v>1</v>
      </c>
      <c r="O525" s="69">
        <f>ROUNDUP(Tableau11[[#This Row],[Total général]]/7,0)</f>
        <v>1</v>
      </c>
      <c r="P525" s="70">
        <f>Tableau11[[#This Row],[Total général]]/(30*7)</f>
        <v>4.7619047619047623E-3</v>
      </c>
    </row>
    <row r="526" spans="1:16" ht="17.25" thickTop="1" thickBot="1" x14ac:dyDescent="0.3">
      <c r="A526" s="45" t="s">
        <v>227</v>
      </c>
      <c r="B526" s="58">
        <f>IFERROR(VLOOKUP(Tableau11[[#This Row],[Article]],'TCD journal 2018'!$B$5:$O$9000,2,FALSE),0)</f>
        <v>0</v>
      </c>
      <c r="C526" s="59">
        <f>IFERROR(VLOOKUP(Tableau11[[#This Row],[Article]],'TCD journal 2018'!$B$5:$O$900,3,FALSE),0)</f>
        <v>0</v>
      </c>
      <c r="D526" s="60">
        <f>IFERROR(VLOOKUP(Tableau11[[#This Row],[Article]],'TCD journal 2018'!$B$5:$O$9000,4,FALSE),0)</f>
        <v>0</v>
      </c>
      <c r="E526" s="60">
        <f>IFERROR(VLOOKUP(Tableau11[[#This Row],[Article]],'TCD journal 2018'!$B$5:$O$9000,5,FALSE),0)</f>
        <v>2</v>
      </c>
      <c r="F526" s="60">
        <f>IFERROR(VLOOKUP(Tableau11[[#This Row],[Article]],'TCD journal 2018'!$B$5:$O$9000,6,FALSE),0)</f>
        <v>2</v>
      </c>
      <c r="G526" s="60">
        <f>IFERROR(VLOOKUP(Tableau11[[#This Row],[Article]],'TCD journal 2018'!$B$5:$O$9000,7,FALSE),0)</f>
        <v>2</v>
      </c>
      <c r="H526" s="60">
        <f>IFERROR(VLOOKUP(Tableau11[[#This Row],[Article]],'TCD journal 2018'!$B$5:$O$9000,8,FALSE),0)</f>
        <v>3</v>
      </c>
      <c r="I526" s="60">
        <f>IFERROR(VLOOKUP(Tableau11[[#This Row],[Article]],'TCD journal 2018'!$B$5:$O$9000,9,FALSE),0)</f>
        <v>6</v>
      </c>
      <c r="J526" s="60">
        <f>IFERROR(VLOOKUP(Tableau11[[#This Row],[Article]],'TCD journal 2018'!$B$5:$O$9000,10,FALSE),0)</f>
        <v>4</v>
      </c>
      <c r="K526" s="61">
        <f>IFERROR(VLOOKUP(Tableau11[[#This Row],[Article]],'TCD journal 2018'!$B$5:$O$900,11,FALSE),0)</f>
        <v>2</v>
      </c>
      <c r="L526" s="60">
        <f>IFERROR(VLOOKUP(Tableau11[[#This Row],[Article]],'TCD journal 2018'!$B$5:$O$9000,12,FALSE),0)</f>
        <v>0</v>
      </c>
      <c r="M526" s="62">
        <f>IFERROR(VLOOKUP(Tableau11[[#This Row],[Article]],'TCD journal 2018'!$B$5:$O$9000,13,FALSE),0)</f>
        <v>0</v>
      </c>
      <c r="N526" s="154">
        <f>IFERROR(VLOOKUP(Tableau11[[#This Row],[Article]],'TCD journal 2018'!$B$5:$O$9000,14,FALSE),0)</f>
        <v>21</v>
      </c>
      <c r="O526" s="73">
        <f>Tableau11[[#This Row],[Total général]]/8</f>
        <v>2.625</v>
      </c>
      <c r="P526" s="74">
        <f>ROUNDUP(Tableau11[[#This Row],[Conso mensuel]]/30,0)</f>
        <v>1</v>
      </c>
    </row>
    <row r="527" spans="1:16" ht="16.5" thickTop="1" thickBot="1" x14ac:dyDescent="0.3">
      <c r="A527" s="31" t="s">
        <v>594</v>
      </c>
      <c r="B527" s="34">
        <f t="shared" ref="B527:M527" si="260">B526/$N$526</f>
        <v>0</v>
      </c>
      <c r="C527" s="34">
        <f t="shared" si="260"/>
        <v>0</v>
      </c>
      <c r="D527" s="34">
        <f t="shared" si="260"/>
        <v>0</v>
      </c>
      <c r="E527" s="34">
        <f t="shared" si="260"/>
        <v>9.5238095238095233E-2</v>
      </c>
      <c r="F527" s="34">
        <f t="shared" si="260"/>
        <v>9.5238095238095233E-2</v>
      </c>
      <c r="G527" s="34">
        <f t="shared" si="260"/>
        <v>9.5238095238095233E-2</v>
      </c>
      <c r="H527" s="34">
        <f t="shared" si="260"/>
        <v>0.14285714285714285</v>
      </c>
      <c r="I527" s="34">
        <f t="shared" si="260"/>
        <v>0.2857142857142857</v>
      </c>
      <c r="J527" s="33">
        <f t="shared" si="260"/>
        <v>0.19047619047619047</v>
      </c>
      <c r="K527" s="34">
        <f t="shared" si="260"/>
        <v>9.5238095238095233E-2</v>
      </c>
      <c r="L527" s="33">
        <f t="shared" si="260"/>
        <v>0</v>
      </c>
      <c r="M527" s="36">
        <f t="shared" si="260"/>
        <v>0</v>
      </c>
      <c r="N527" s="46">
        <f>SUM(Tableau11[[#This Row],[Janvier]:[Décembre]])</f>
        <v>0.99999999999999989</v>
      </c>
      <c r="O527" s="69">
        <f>ROUNDUP(Tableau11[[#This Row],[Total général]]/7,0)</f>
        <v>1</v>
      </c>
      <c r="P527" s="70">
        <f>Tableau11[[#This Row],[Total général]]/(30*7)</f>
        <v>4.7619047619047615E-3</v>
      </c>
    </row>
    <row r="528" spans="1:16" ht="17.25" thickTop="1" thickBot="1" x14ac:dyDescent="0.3">
      <c r="A528" s="45">
        <v>892</v>
      </c>
      <c r="B528" s="58">
        <f>IFERROR(VLOOKUP(Tableau11[[#This Row],[Article]],'TCD journal 2018'!$B$5:$O$9000,2,FALSE),0)</f>
        <v>0</v>
      </c>
      <c r="C528" s="59">
        <f>IFERROR(VLOOKUP(Tableau11[[#This Row],[Article]],'TCD journal 2018'!$B$5:$O$900,3,FALSE),0)</f>
        <v>0</v>
      </c>
      <c r="D528" s="60">
        <f>IFERROR(VLOOKUP(Tableau11[[#This Row],[Article]],'TCD journal 2018'!$B$5:$O$9000,4,FALSE),0)</f>
        <v>0</v>
      </c>
      <c r="E528" s="60">
        <f>IFERROR(VLOOKUP(Tableau11[[#This Row],[Article]],'TCD journal 2018'!$B$5:$O$9000,5,FALSE),0)</f>
        <v>2</v>
      </c>
      <c r="F528" s="60">
        <f>IFERROR(VLOOKUP(Tableau11[[#This Row],[Article]],'TCD journal 2018'!$B$5:$O$9000,6,FALSE),0)</f>
        <v>2</v>
      </c>
      <c r="G528" s="60">
        <f>IFERROR(VLOOKUP(Tableau11[[#This Row],[Article]],'TCD journal 2018'!$B$5:$O$9000,7,FALSE),0)</f>
        <v>10</v>
      </c>
      <c r="H528" s="60">
        <f>IFERROR(VLOOKUP(Tableau11[[#This Row],[Article]],'TCD journal 2018'!$B$5:$O$9000,8,FALSE),0)</f>
        <v>4</v>
      </c>
      <c r="I528" s="60">
        <f>IFERROR(VLOOKUP(Tableau11[[#This Row],[Article]],'TCD journal 2018'!$B$5:$O$9000,9,FALSE),0)</f>
        <v>0</v>
      </c>
      <c r="J528" s="60">
        <f>IFERROR(VLOOKUP(Tableau11[[#This Row],[Article]],'TCD journal 2018'!$B$5:$O$9000,10,FALSE),0)</f>
        <v>1</v>
      </c>
      <c r="K528" s="61">
        <f>IFERROR(VLOOKUP(Tableau11[[#This Row],[Article]],'TCD journal 2018'!$B$5:$O$900,11,FALSE),0)</f>
        <v>5</v>
      </c>
      <c r="L528" s="60">
        <f>IFERROR(VLOOKUP(Tableau11[[#This Row],[Article]],'TCD journal 2018'!$B$5:$O$9000,12,FALSE),0)</f>
        <v>0</v>
      </c>
      <c r="M528" s="62">
        <f>IFERROR(VLOOKUP(Tableau11[[#This Row],[Article]],'TCD journal 2018'!$B$5:$O$9000,13,FALSE),0)</f>
        <v>0</v>
      </c>
      <c r="N528" s="154">
        <f>IFERROR(VLOOKUP(Tableau11[[#This Row],[Article]],'TCD journal 2018'!$B$5:$O$9000,14,FALSE),0)</f>
        <v>24</v>
      </c>
      <c r="O528" s="73">
        <f>Tableau11[[#This Row],[Total général]]/8</f>
        <v>3</v>
      </c>
      <c r="P528" s="74">
        <f>ROUNDUP(Tableau11[[#This Row],[Conso mensuel]]/30,0)</f>
        <v>1</v>
      </c>
    </row>
    <row r="529" spans="1:16" ht="16.5" thickTop="1" thickBot="1" x14ac:dyDescent="0.3">
      <c r="A529" s="31">
        <v>892</v>
      </c>
      <c r="B529" s="34">
        <f t="shared" ref="B529:M529" si="261">B528/$N$528</f>
        <v>0</v>
      </c>
      <c r="C529" s="34">
        <f t="shared" si="261"/>
        <v>0</v>
      </c>
      <c r="D529" s="34">
        <f t="shared" si="261"/>
        <v>0</v>
      </c>
      <c r="E529" s="34">
        <f t="shared" si="261"/>
        <v>8.3333333333333329E-2</v>
      </c>
      <c r="F529" s="34">
        <f t="shared" si="261"/>
        <v>8.3333333333333329E-2</v>
      </c>
      <c r="G529" s="34">
        <f t="shared" si="261"/>
        <v>0.41666666666666669</v>
      </c>
      <c r="H529" s="34">
        <f t="shared" si="261"/>
        <v>0.16666666666666666</v>
      </c>
      <c r="I529" s="34">
        <f t="shared" si="261"/>
        <v>0</v>
      </c>
      <c r="J529" s="33">
        <f t="shared" si="261"/>
        <v>4.1666666666666664E-2</v>
      </c>
      <c r="K529" s="34">
        <f t="shared" si="261"/>
        <v>0.20833333333333334</v>
      </c>
      <c r="L529" s="33">
        <f t="shared" si="261"/>
        <v>0</v>
      </c>
      <c r="M529" s="36">
        <f t="shared" si="261"/>
        <v>0</v>
      </c>
      <c r="N529" s="46">
        <f>SUM(Tableau11[[#This Row],[Janvier]:[Décembre]])</f>
        <v>1</v>
      </c>
      <c r="O529" s="69">
        <f>ROUNDUP(Tableau11[[#This Row],[Total général]]/7,0)</f>
        <v>1</v>
      </c>
      <c r="P529" s="70">
        <f>Tableau11[[#This Row],[Total général]]/(30*7)</f>
        <v>4.7619047619047623E-3</v>
      </c>
    </row>
    <row r="530" spans="1:16" ht="17.25" thickTop="1" thickBot="1" x14ac:dyDescent="0.3">
      <c r="A530" s="45" t="s">
        <v>101</v>
      </c>
      <c r="B530" s="58">
        <f>IFERROR(VLOOKUP(Tableau11[[#This Row],[Article]],'TCD journal 2018'!$B$5:$O$9000,2,FALSE),0)</f>
        <v>0</v>
      </c>
      <c r="C530" s="59">
        <f>IFERROR(VLOOKUP(Tableau11[[#This Row],[Article]],'TCD journal 2018'!$B$5:$O$900,3,FALSE),0)</f>
        <v>0</v>
      </c>
      <c r="D530" s="60">
        <f>IFERROR(VLOOKUP(Tableau11[[#This Row],[Article]],'TCD journal 2018'!$B$5:$O$9000,4,FALSE),0)</f>
        <v>2</v>
      </c>
      <c r="E530" s="60">
        <f>IFERROR(VLOOKUP(Tableau11[[#This Row],[Article]],'TCD journal 2018'!$B$5:$O$9000,5,FALSE),0)</f>
        <v>1</v>
      </c>
      <c r="F530" s="60">
        <f>IFERROR(VLOOKUP(Tableau11[[#This Row],[Article]],'TCD journal 2018'!$B$5:$O$9000,6,FALSE),0)</f>
        <v>3</v>
      </c>
      <c r="G530" s="60">
        <f>IFERROR(VLOOKUP(Tableau11[[#This Row],[Article]],'TCD journal 2018'!$B$5:$O$9000,7,FALSE),0)</f>
        <v>2</v>
      </c>
      <c r="H530" s="60">
        <f>IFERROR(VLOOKUP(Tableau11[[#This Row],[Article]],'TCD journal 2018'!$B$5:$O$9000,8,FALSE),0)</f>
        <v>4</v>
      </c>
      <c r="I530" s="60">
        <f>IFERROR(VLOOKUP(Tableau11[[#This Row],[Article]],'TCD journal 2018'!$B$5:$O$9000,9,FALSE),0)</f>
        <v>4</v>
      </c>
      <c r="J530" s="60">
        <f>IFERROR(VLOOKUP(Tableau11[[#This Row],[Article]],'TCD journal 2018'!$B$5:$O$9000,10,FALSE),0)</f>
        <v>2</v>
      </c>
      <c r="K530" s="61">
        <f>IFERROR(VLOOKUP(Tableau11[[#This Row],[Article]],'TCD journal 2018'!$B$5:$O$900,11,FALSE),0)</f>
        <v>2</v>
      </c>
      <c r="L530" s="60">
        <f>IFERROR(VLOOKUP(Tableau11[[#This Row],[Article]],'TCD journal 2018'!$B$5:$O$9000,12,FALSE),0)</f>
        <v>0</v>
      </c>
      <c r="M530" s="62">
        <f>IFERROR(VLOOKUP(Tableau11[[#This Row],[Article]],'TCD journal 2018'!$B$5:$O$9000,13,FALSE),0)</f>
        <v>0</v>
      </c>
      <c r="N530" s="154">
        <f>IFERROR(VLOOKUP(Tableau11[[#This Row],[Article]],'TCD journal 2018'!$B$5:$O$9000,14,FALSE),0)</f>
        <v>20</v>
      </c>
      <c r="O530" s="73">
        <f>Tableau11[[#This Row],[Total général]]/8</f>
        <v>2.5</v>
      </c>
      <c r="P530" s="74">
        <f>ROUNDUP(Tableau11[[#This Row],[Conso mensuel]]/30,0)</f>
        <v>1</v>
      </c>
    </row>
    <row r="531" spans="1:16" ht="16.5" thickTop="1" thickBot="1" x14ac:dyDescent="0.3">
      <c r="A531" s="30" t="s">
        <v>101</v>
      </c>
      <c r="B531" s="33">
        <f t="shared" ref="B531:M531" si="262">B530/$N$530</f>
        <v>0</v>
      </c>
      <c r="C531" s="33">
        <f t="shared" si="262"/>
        <v>0</v>
      </c>
      <c r="D531" s="33">
        <f t="shared" si="262"/>
        <v>0.1</v>
      </c>
      <c r="E531" s="33">
        <f t="shared" si="262"/>
        <v>0.05</v>
      </c>
      <c r="F531" s="33">
        <f t="shared" si="262"/>
        <v>0.15</v>
      </c>
      <c r="G531" s="33">
        <f t="shared" si="262"/>
        <v>0.1</v>
      </c>
      <c r="H531" s="33">
        <f t="shared" si="262"/>
        <v>0.2</v>
      </c>
      <c r="I531" s="33">
        <f t="shared" si="262"/>
        <v>0.2</v>
      </c>
      <c r="J531" s="33">
        <f t="shared" si="262"/>
        <v>0.1</v>
      </c>
      <c r="K531" s="33">
        <f t="shared" si="262"/>
        <v>0.1</v>
      </c>
      <c r="L531" s="33">
        <f t="shared" si="262"/>
        <v>0</v>
      </c>
      <c r="M531" s="35">
        <f t="shared" si="262"/>
        <v>0</v>
      </c>
      <c r="N531" s="46">
        <f>SUM(Tableau11[[#This Row],[Janvier]:[Décembre]])</f>
        <v>1</v>
      </c>
      <c r="O531" s="69">
        <f>ROUNDUP(Tableau11[[#This Row],[Total général]]/7,0)</f>
        <v>1</v>
      </c>
      <c r="P531" s="70">
        <f>Tableau11[[#This Row],[Total général]]/(30*7)</f>
        <v>4.7619047619047623E-3</v>
      </c>
    </row>
    <row r="532" spans="1:16" ht="17.25" thickTop="1" thickBot="1" x14ac:dyDescent="0.3">
      <c r="A532" s="45">
        <v>361</v>
      </c>
      <c r="B532" s="58">
        <f>IFERROR(VLOOKUP(Tableau11[[#This Row],[Article]],'TCD journal 2018'!$B$5:$O$9000,2,FALSE),0)</f>
        <v>0</v>
      </c>
      <c r="C532" s="59">
        <f>IFERROR(VLOOKUP(Tableau11[[#This Row],[Article]],'TCD journal 2018'!$B$5:$O$900,3,FALSE),0)</f>
        <v>0</v>
      </c>
      <c r="D532" s="60">
        <f>IFERROR(VLOOKUP(Tableau11[[#This Row],[Article]],'TCD journal 2018'!$B$5:$O$9000,4,FALSE),0)</f>
        <v>0</v>
      </c>
      <c r="E532" s="60">
        <f>IFERROR(VLOOKUP(Tableau11[[#This Row],[Article]],'TCD journal 2018'!$B$5:$O$9000,5,FALSE),0)</f>
        <v>0</v>
      </c>
      <c r="F532" s="60">
        <f>IFERROR(VLOOKUP(Tableau11[[#This Row],[Article]],'TCD journal 2018'!$B$5:$O$9000,6,FALSE),0)</f>
        <v>1</v>
      </c>
      <c r="G532" s="60">
        <f>IFERROR(VLOOKUP(Tableau11[[#This Row],[Article]],'TCD journal 2018'!$B$5:$O$9000,7,FALSE),0)</f>
        <v>1</v>
      </c>
      <c r="H532" s="60">
        <f>IFERROR(VLOOKUP(Tableau11[[#This Row],[Article]],'TCD journal 2018'!$B$5:$O$9000,8,FALSE),0)</f>
        <v>0</v>
      </c>
      <c r="I532" s="60">
        <f>IFERROR(VLOOKUP(Tableau11[[#This Row],[Article]],'TCD journal 2018'!$B$5:$O$9000,9,FALSE),0)</f>
        <v>0</v>
      </c>
      <c r="J532" s="60">
        <f>IFERROR(VLOOKUP(Tableau11[[#This Row],[Article]],'TCD journal 2018'!$B$5:$O$9000,10,FALSE),0)</f>
        <v>16</v>
      </c>
      <c r="K532" s="61">
        <f>IFERROR(VLOOKUP(Tableau11[[#This Row],[Article]],'TCD journal 2018'!$B$5:$O$900,11,FALSE),0)</f>
        <v>0</v>
      </c>
      <c r="L532" s="60">
        <f>IFERROR(VLOOKUP(Tableau11[[#This Row],[Article]],'TCD journal 2018'!$B$5:$O$9000,12,FALSE),0)</f>
        <v>0</v>
      </c>
      <c r="M532" s="62">
        <f>IFERROR(VLOOKUP(Tableau11[[#This Row],[Article]],'TCD journal 2018'!$B$5:$O$9000,13,FALSE),0)</f>
        <v>0</v>
      </c>
      <c r="N532" s="154">
        <f>IFERROR(VLOOKUP(Tableau11[[#This Row],[Article]],'TCD journal 2018'!$B$5:$O$9000,14,FALSE),0)</f>
        <v>18</v>
      </c>
      <c r="O532" s="73">
        <f>Tableau11[[#This Row],[Total général]]/8</f>
        <v>2.25</v>
      </c>
      <c r="P532" s="74">
        <f>ROUNDUP(Tableau11[[#This Row],[Conso mensuel]]/30,0)</f>
        <v>1</v>
      </c>
    </row>
    <row r="533" spans="1:16" ht="16.5" thickTop="1" thickBot="1" x14ac:dyDescent="0.3">
      <c r="A533" s="31">
        <v>361</v>
      </c>
      <c r="B533" s="34">
        <f t="shared" ref="B533:M533" si="263">B532/$N$532</f>
        <v>0</v>
      </c>
      <c r="C533" s="34">
        <f t="shared" si="263"/>
        <v>0</v>
      </c>
      <c r="D533" s="34">
        <f t="shared" si="263"/>
        <v>0</v>
      </c>
      <c r="E533" s="34">
        <f t="shared" si="263"/>
        <v>0</v>
      </c>
      <c r="F533" s="34">
        <f t="shared" si="263"/>
        <v>5.5555555555555552E-2</v>
      </c>
      <c r="G533" s="34">
        <f t="shared" si="263"/>
        <v>5.5555555555555552E-2</v>
      </c>
      <c r="H533" s="34">
        <f t="shared" si="263"/>
        <v>0</v>
      </c>
      <c r="I533" s="34">
        <f t="shared" si="263"/>
        <v>0</v>
      </c>
      <c r="J533" s="33">
        <f t="shared" si="263"/>
        <v>0.88888888888888884</v>
      </c>
      <c r="K533" s="34">
        <f t="shared" si="263"/>
        <v>0</v>
      </c>
      <c r="L533" s="33">
        <f t="shared" si="263"/>
        <v>0</v>
      </c>
      <c r="M533" s="36">
        <f t="shared" si="263"/>
        <v>0</v>
      </c>
      <c r="N533" s="46">
        <f>SUM(Tableau11[[#This Row],[Janvier]:[Décembre]])</f>
        <v>1</v>
      </c>
      <c r="O533" s="69">
        <f>ROUNDUP(Tableau11[[#This Row],[Total général]]/7,0)</f>
        <v>1</v>
      </c>
      <c r="P533" s="70">
        <f>Tableau11[[#This Row],[Total général]]/(30*7)</f>
        <v>4.7619047619047623E-3</v>
      </c>
    </row>
    <row r="534" spans="1:16" ht="17.25" thickTop="1" thickBot="1" x14ac:dyDescent="0.3">
      <c r="A534" s="45">
        <v>1470</v>
      </c>
      <c r="B534" s="58">
        <f>IFERROR(VLOOKUP(Tableau11[[#This Row],[Article]],'TCD journal 2018'!$B$5:$O$9000,2,FALSE),0)</f>
        <v>0</v>
      </c>
      <c r="C534" s="59">
        <f>IFERROR(VLOOKUP(Tableau11[[#This Row],[Article]],'TCD journal 2018'!$B$5:$O$900,3,FALSE),0)</f>
        <v>0</v>
      </c>
      <c r="D534" s="60">
        <f>IFERROR(VLOOKUP(Tableau11[[#This Row],[Article]],'TCD journal 2018'!$B$5:$O$9000,4,FALSE),0)</f>
        <v>1</v>
      </c>
      <c r="E534" s="60">
        <f>IFERROR(VLOOKUP(Tableau11[[#This Row],[Article]],'TCD journal 2018'!$B$5:$O$9000,5,FALSE),0)</f>
        <v>0</v>
      </c>
      <c r="F534" s="60">
        <f>IFERROR(VLOOKUP(Tableau11[[#This Row],[Article]],'TCD journal 2018'!$B$5:$O$9000,6,FALSE),0)</f>
        <v>0</v>
      </c>
      <c r="G534" s="60">
        <f>IFERROR(VLOOKUP(Tableau11[[#This Row],[Article]],'TCD journal 2018'!$B$5:$O$9000,7,FALSE),0)</f>
        <v>1</v>
      </c>
      <c r="H534" s="60">
        <f>IFERROR(VLOOKUP(Tableau11[[#This Row],[Article]],'TCD journal 2018'!$B$5:$O$9000,8,FALSE),0)</f>
        <v>0</v>
      </c>
      <c r="I534" s="60">
        <f>IFERROR(VLOOKUP(Tableau11[[#This Row],[Article]],'TCD journal 2018'!$B$5:$O$9000,9,FALSE),0)</f>
        <v>7</v>
      </c>
      <c r="J534" s="60">
        <f>IFERROR(VLOOKUP(Tableau11[[#This Row],[Article]],'TCD journal 2018'!$B$5:$O$9000,10,FALSE),0)</f>
        <v>9</v>
      </c>
      <c r="K534" s="61">
        <f>IFERROR(VLOOKUP(Tableau11[[#This Row],[Article]],'TCD journal 2018'!$B$5:$O$900,11,FALSE),0)</f>
        <v>0</v>
      </c>
      <c r="L534" s="60">
        <f>IFERROR(VLOOKUP(Tableau11[[#This Row],[Article]],'TCD journal 2018'!$B$5:$O$9000,12,FALSE),0)</f>
        <v>0</v>
      </c>
      <c r="M534" s="62">
        <f>IFERROR(VLOOKUP(Tableau11[[#This Row],[Article]],'TCD journal 2018'!$B$5:$O$9000,13,FALSE),0)</f>
        <v>0</v>
      </c>
      <c r="N534" s="154">
        <f>IFERROR(VLOOKUP(Tableau11[[#This Row],[Article]],'TCD journal 2018'!$B$5:$O$9000,14,FALSE),0)</f>
        <v>18</v>
      </c>
      <c r="O534" s="73">
        <f>Tableau11[[#This Row],[Total général]]/8</f>
        <v>2.25</v>
      </c>
      <c r="P534" s="74">
        <f>ROUNDUP(Tableau11[[#This Row],[Conso mensuel]]/30,0)</f>
        <v>1</v>
      </c>
    </row>
    <row r="535" spans="1:16" ht="16.5" thickTop="1" thickBot="1" x14ac:dyDescent="0.3">
      <c r="A535" s="31">
        <v>1470</v>
      </c>
      <c r="B535" s="34">
        <f t="shared" ref="B535:M535" si="264">B534/$N$534</f>
        <v>0</v>
      </c>
      <c r="C535" s="34">
        <f t="shared" si="264"/>
        <v>0</v>
      </c>
      <c r="D535" s="34">
        <f t="shared" si="264"/>
        <v>5.5555555555555552E-2</v>
      </c>
      <c r="E535" s="34">
        <f t="shared" si="264"/>
        <v>0</v>
      </c>
      <c r="F535" s="34">
        <f t="shared" si="264"/>
        <v>0</v>
      </c>
      <c r="G535" s="34">
        <f t="shared" si="264"/>
        <v>5.5555555555555552E-2</v>
      </c>
      <c r="H535" s="34">
        <f t="shared" si="264"/>
        <v>0</v>
      </c>
      <c r="I535" s="34">
        <f t="shared" si="264"/>
        <v>0.3888888888888889</v>
      </c>
      <c r="J535" s="33">
        <f t="shared" si="264"/>
        <v>0.5</v>
      </c>
      <c r="K535" s="34">
        <f t="shared" si="264"/>
        <v>0</v>
      </c>
      <c r="L535" s="33">
        <f t="shared" si="264"/>
        <v>0</v>
      </c>
      <c r="M535" s="36">
        <f t="shared" si="264"/>
        <v>0</v>
      </c>
      <c r="N535" s="46">
        <f>SUM(Tableau11[[#This Row],[Janvier]:[Décembre]])</f>
        <v>1</v>
      </c>
      <c r="O535" s="69">
        <f>ROUNDUP(Tableau11[[#This Row],[Total général]]/7,0)</f>
        <v>1</v>
      </c>
      <c r="P535" s="70">
        <f>Tableau11[[#This Row],[Total général]]/(30*7)</f>
        <v>4.7619047619047623E-3</v>
      </c>
    </row>
    <row r="536" spans="1:16" ht="17.25" thickTop="1" thickBot="1" x14ac:dyDescent="0.3">
      <c r="A536" s="45">
        <v>289</v>
      </c>
      <c r="B536" s="58">
        <f>IFERROR(VLOOKUP(Tableau11[[#This Row],[Article]],'TCD journal 2018'!$B$5:$O$9000,2,FALSE),0)</f>
        <v>0</v>
      </c>
      <c r="C536" s="59">
        <f>IFERROR(VLOOKUP(Tableau11[[#This Row],[Article]],'TCD journal 2018'!$B$5:$O$900,3,FALSE),0)</f>
        <v>0</v>
      </c>
      <c r="D536" s="60">
        <f>IFERROR(VLOOKUP(Tableau11[[#This Row],[Article]],'TCD journal 2018'!$B$5:$O$9000,4,FALSE),0)</f>
        <v>3</v>
      </c>
      <c r="E536" s="60">
        <f>IFERROR(VLOOKUP(Tableau11[[#This Row],[Article]],'TCD journal 2018'!$B$5:$O$9000,5,FALSE),0)</f>
        <v>0</v>
      </c>
      <c r="F536" s="60">
        <f>IFERROR(VLOOKUP(Tableau11[[#This Row],[Article]],'TCD journal 2018'!$B$5:$O$9000,6,FALSE),0)</f>
        <v>4</v>
      </c>
      <c r="G536" s="60">
        <f>IFERROR(VLOOKUP(Tableau11[[#This Row],[Article]],'TCD journal 2018'!$B$5:$O$9000,7,FALSE),0)</f>
        <v>3</v>
      </c>
      <c r="H536" s="60">
        <f>IFERROR(VLOOKUP(Tableau11[[#This Row],[Article]],'TCD journal 2018'!$B$5:$O$9000,8,FALSE),0)</f>
        <v>0</v>
      </c>
      <c r="I536" s="60">
        <f>IFERROR(VLOOKUP(Tableau11[[#This Row],[Article]],'TCD journal 2018'!$B$5:$O$9000,9,FALSE),0)</f>
        <v>5</v>
      </c>
      <c r="J536" s="60">
        <f>IFERROR(VLOOKUP(Tableau11[[#This Row],[Article]],'TCD journal 2018'!$B$5:$O$9000,10,FALSE),0)</f>
        <v>3</v>
      </c>
      <c r="K536" s="61">
        <f>IFERROR(VLOOKUP(Tableau11[[#This Row],[Article]],'TCD journal 2018'!$B$5:$O$900,11,FALSE),0)</f>
        <v>5</v>
      </c>
      <c r="L536" s="60">
        <f>IFERROR(VLOOKUP(Tableau11[[#This Row],[Article]],'TCD journal 2018'!$B$5:$O$9000,12,FALSE),0)</f>
        <v>0</v>
      </c>
      <c r="M536" s="62">
        <f>IFERROR(VLOOKUP(Tableau11[[#This Row],[Article]],'TCD journal 2018'!$B$5:$O$9000,13,FALSE),0)</f>
        <v>0</v>
      </c>
      <c r="N536" s="154">
        <f>IFERROR(VLOOKUP(Tableau11[[#This Row],[Article]],'TCD journal 2018'!$B$5:$O$9000,14,FALSE),0)</f>
        <v>23</v>
      </c>
      <c r="O536" s="73">
        <f>Tableau11[[#This Row],[Total général]]/8</f>
        <v>2.875</v>
      </c>
      <c r="P536" s="74">
        <f>ROUNDUP(Tableau11[[#This Row],[Conso mensuel]]/30,0)</f>
        <v>1</v>
      </c>
    </row>
    <row r="537" spans="1:16" ht="16.5" thickTop="1" thickBot="1" x14ac:dyDescent="0.3">
      <c r="A537" s="31">
        <v>289</v>
      </c>
      <c r="B537" s="34">
        <f t="shared" ref="B537:M537" si="265">B536/$N$536</f>
        <v>0</v>
      </c>
      <c r="C537" s="34">
        <f t="shared" si="265"/>
        <v>0</v>
      </c>
      <c r="D537" s="34">
        <f t="shared" si="265"/>
        <v>0.13043478260869565</v>
      </c>
      <c r="E537" s="34">
        <f t="shared" si="265"/>
        <v>0</v>
      </c>
      <c r="F537" s="34">
        <f t="shared" si="265"/>
        <v>0.17391304347826086</v>
      </c>
      <c r="G537" s="34">
        <f t="shared" si="265"/>
        <v>0.13043478260869565</v>
      </c>
      <c r="H537" s="34">
        <f t="shared" si="265"/>
        <v>0</v>
      </c>
      <c r="I537" s="34">
        <f t="shared" si="265"/>
        <v>0.21739130434782608</v>
      </c>
      <c r="J537" s="33">
        <f t="shared" si="265"/>
        <v>0.13043478260869565</v>
      </c>
      <c r="K537" s="34">
        <f t="shared" si="265"/>
        <v>0.21739130434782608</v>
      </c>
      <c r="L537" s="33">
        <f t="shared" si="265"/>
        <v>0</v>
      </c>
      <c r="M537" s="36">
        <f t="shared" si="265"/>
        <v>0</v>
      </c>
      <c r="N537" s="46">
        <f>SUM(Tableau11[[#This Row],[Janvier]:[Décembre]])</f>
        <v>1</v>
      </c>
      <c r="O537" s="69">
        <f>ROUNDUP(Tableau11[[#This Row],[Total général]]/7,0)</f>
        <v>1</v>
      </c>
      <c r="P537" s="70">
        <f>Tableau11[[#This Row],[Total général]]/(30*7)</f>
        <v>4.7619047619047623E-3</v>
      </c>
    </row>
    <row r="538" spans="1:16" ht="17.25" thickTop="1" thickBot="1" x14ac:dyDescent="0.3">
      <c r="A538" s="45">
        <v>616</v>
      </c>
      <c r="B538" s="58">
        <f>IFERROR(VLOOKUP(Tableau11[[#This Row],[Article]],'TCD journal 2018'!$B$5:$O$9000,2,FALSE),0)</f>
        <v>0</v>
      </c>
      <c r="C538" s="59">
        <f>IFERROR(VLOOKUP(Tableau11[[#This Row],[Article]],'TCD journal 2018'!$B$5:$O$900,3,FALSE),0)</f>
        <v>0</v>
      </c>
      <c r="D538" s="60">
        <f>IFERROR(VLOOKUP(Tableau11[[#This Row],[Article]],'TCD journal 2018'!$B$5:$O$9000,4,FALSE),0)</f>
        <v>0</v>
      </c>
      <c r="E538" s="60">
        <f>IFERROR(VLOOKUP(Tableau11[[#This Row],[Article]],'TCD journal 2018'!$B$5:$O$9000,5,FALSE),0)</f>
        <v>3</v>
      </c>
      <c r="F538" s="60">
        <f>IFERROR(VLOOKUP(Tableau11[[#This Row],[Article]],'TCD journal 2018'!$B$5:$O$9000,6,FALSE),0)</f>
        <v>6</v>
      </c>
      <c r="G538" s="60">
        <f>IFERROR(VLOOKUP(Tableau11[[#This Row],[Article]],'TCD journal 2018'!$B$5:$O$9000,7,FALSE),0)</f>
        <v>0</v>
      </c>
      <c r="H538" s="60">
        <f>IFERROR(VLOOKUP(Tableau11[[#This Row],[Article]],'TCD journal 2018'!$B$5:$O$9000,8,FALSE),0)</f>
        <v>2</v>
      </c>
      <c r="I538" s="60">
        <f>IFERROR(VLOOKUP(Tableau11[[#This Row],[Article]],'TCD journal 2018'!$B$5:$O$9000,9,FALSE),0)</f>
        <v>5</v>
      </c>
      <c r="J538" s="60">
        <f>IFERROR(VLOOKUP(Tableau11[[#This Row],[Article]],'TCD journal 2018'!$B$5:$O$9000,10,FALSE),0)</f>
        <v>2</v>
      </c>
      <c r="K538" s="61">
        <f>IFERROR(VLOOKUP(Tableau11[[#This Row],[Article]],'TCD journal 2018'!$B$5:$O$900,11,FALSE),0)</f>
        <v>0</v>
      </c>
      <c r="L538" s="60">
        <f>IFERROR(VLOOKUP(Tableau11[[#This Row],[Article]],'TCD journal 2018'!$B$5:$O$9000,12,FALSE),0)</f>
        <v>0</v>
      </c>
      <c r="M538" s="62">
        <f>IFERROR(VLOOKUP(Tableau11[[#This Row],[Article]],'TCD journal 2018'!$B$5:$O$9000,13,FALSE),0)</f>
        <v>0</v>
      </c>
      <c r="N538" s="154">
        <f>IFERROR(VLOOKUP(Tableau11[[#This Row],[Article]],'TCD journal 2018'!$B$5:$O$9000,14,FALSE),0)</f>
        <v>18</v>
      </c>
      <c r="O538" s="73">
        <f>Tableau11[[#This Row],[Total général]]/8</f>
        <v>2.25</v>
      </c>
      <c r="P538" s="74">
        <f>ROUNDUP(Tableau11[[#This Row],[Conso mensuel]]/30,0)</f>
        <v>1</v>
      </c>
    </row>
    <row r="539" spans="1:16" ht="16.5" thickTop="1" thickBot="1" x14ac:dyDescent="0.3">
      <c r="A539" s="31">
        <v>616</v>
      </c>
      <c r="B539" s="34">
        <f t="shared" ref="B539:M539" si="266">B538/$N$538</f>
        <v>0</v>
      </c>
      <c r="C539" s="34">
        <f t="shared" si="266"/>
        <v>0</v>
      </c>
      <c r="D539" s="34">
        <f t="shared" si="266"/>
        <v>0</v>
      </c>
      <c r="E539" s="34">
        <f t="shared" si="266"/>
        <v>0.16666666666666666</v>
      </c>
      <c r="F539" s="34">
        <f t="shared" si="266"/>
        <v>0.33333333333333331</v>
      </c>
      <c r="G539" s="34">
        <f t="shared" si="266"/>
        <v>0</v>
      </c>
      <c r="H539" s="34">
        <f t="shared" si="266"/>
        <v>0.1111111111111111</v>
      </c>
      <c r="I539" s="34">
        <f t="shared" si="266"/>
        <v>0.27777777777777779</v>
      </c>
      <c r="J539" s="33">
        <f t="shared" si="266"/>
        <v>0.1111111111111111</v>
      </c>
      <c r="K539" s="34">
        <f t="shared" si="266"/>
        <v>0</v>
      </c>
      <c r="L539" s="33">
        <f t="shared" si="266"/>
        <v>0</v>
      </c>
      <c r="M539" s="36">
        <f t="shared" si="266"/>
        <v>0</v>
      </c>
      <c r="N539" s="46">
        <f>SUM(Tableau11[[#This Row],[Janvier]:[Décembre]])</f>
        <v>1</v>
      </c>
      <c r="O539" s="69">
        <f>ROUNDUP(Tableau11[[#This Row],[Total général]]/7,0)</f>
        <v>1</v>
      </c>
      <c r="P539" s="70">
        <f>Tableau11[[#This Row],[Total général]]/(30*7)</f>
        <v>4.7619047619047623E-3</v>
      </c>
    </row>
    <row r="540" spans="1:16" ht="17.25" thickTop="1" thickBot="1" x14ac:dyDescent="0.3">
      <c r="A540" s="45">
        <v>8310</v>
      </c>
      <c r="B540" s="58">
        <f>IFERROR(VLOOKUP(Tableau11[[#This Row],[Article]],'TCD journal 2018'!$B$5:$O$9000,2,FALSE),0)</f>
        <v>0</v>
      </c>
      <c r="C540" s="59">
        <f>IFERROR(VLOOKUP(Tableau11[[#This Row],[Article]],'TCD journal 2018'!$B$5:$O$900,3,FALSE),0)</f>
        <v>0</v>
      </c>
      <c r="D540" s="60">
        <f>IFERROR(VLOOKUP(Tableau11[[#This Row],[Article]],'TCD journal 2018'!$B$5:$O$9000,4,FALSE),0)</f>
        <v>4</v>
      </c>
      <c r="E540" s="60">
        <f>IFERROR(VLOOKUP(Tableau11[[#This Row],[Article]],'TCD journal 2018'!$B$5:$O$9000,5,FALSE),0)</f>
        <v>1</v>
      </c>
      <c r="F540" s="60">
        <f>IFERROR(VLOOKUP(Tableau11[[#This Row],[Article]],'TCD journal 2018'!$B$5:$O$9000,6,FALSE),0)</f>
        <v>2</v>
      </c>
      <c r="G540" s="60">
        <f>IFERROR(VLOOKUP(Tableau11[[#This Row],[Article]],'TCD journal 2018'!$B$5:$O$9000,7,FALSE),0)</f>
        <v>2</v>
      </c>
      <c r="H540" s="60">
        <f>IFERROR(VLOOKUP(Tableau11[[#This Row],[Article]],'TCD journal 2018'!$B$5:$O$9000,8,FALSE),0)</f>
        <v>1</v>
      </c>
      <c r="I540" s="60">
        <f>IFERROR(VLOOKUP(Tableau11[[#This Row],[Article]],'TCD journal 2018'!$B$5:$O$9000,9,FALSE),0)</f>
        <v>3</v>
      </c>
      <c r="J540" s="60">
        <f>IFERROR(VLOOKUP(Tableau11[[#This Row],[Article]],'TCD journal 2018'!$B$5:$O$9000,10,FALSE),0)</f>
        <v>4</v>
      </c>
      <c r="K540" s="61">
        <f>IFERROR(VLOOKUP(Tableau11[[#This Row],[Article]],'TCD journal 2018'!$B$5:$O$900,11,FALSE),0)</f>
        <v>5</v>
      </c>
      <c r="L540" s="60">
        <f>IFERROR(VLOOKUP(Tableau11[[#This Row],[Article]],'TCD journal 2018'!$B$5:$O$9000,12,FALSE),0)</f>
        <v>0</v>
      </c>
      <c r="M540" s="62">
        <f>IFERROR(VLOOKUP(Tableau11[[#This Row],[Article]],'TCD journal 2018'!$B$5:$O$9000,13,FALSE),0)</f>
        <v>0</v>
      </c>
      <c r="N540" s="154">
        <f>IFERROR(VLOOKUP(Tableau11[[#This Row],[Article]],'TCD journal 2018'!$B$5:$O$9000,14,FALSE),0)</f>
        <v>22</v>
      </c>
      <c r="O540" s="73">
        <f>Tableau11[[#This Row],[Total général]]/8</f>
        <v>2.75</v>
      </c>
      <c r="P540" s="74">
        <f>ROUNDUP(Tableau11[[#This Row],[Conso mensuel]]/30,0)</f>
        <v>1</v>
      </c>
    </row>
    <row r="541" spans="1:16" ht="16.5" thickTop="1" thickBot="1" x14ac:dyDescent="0.3">
      <c r="A541" s="31">
        <v>8310</v>
      </c>
      <c r="B541" s="34">
        <f t="shared" ref="B541:M541" si="267">B540/$N$540</f>
        <v>0</v>
      </c>
      <c r="C541" s="34">
        <f t="shared" si="267"/>
        <v>0</v>
      </c>
      <c r="D541" s="34">
        <f t="shared" si="267"/>
        <v>0.18181818181818182</v>
      </c>
      <c r="E541" s="34">
        <f t="shared" si="267"/>
        <v>4.5454545454545456E-2</v>
      </c>
      <c r="F541" s="34">
        <f t="shared" si="267"/>
        <v>9.0909090909090912E-2</v>
      </c>
      <c r="G541" s="34">
        <f t="shared" si="267"/>
        <v>9.0909090909090912E-2</v>
      </c>
      <c r="H541" s="34">
        <f t="shared" si="267"/>
        <v>4.5454545454545456E-2</v>
      </c>
      <c r="I541" s="34">
        <f t="shared" si="267"/>
        <v>0.13636363636363635</v>
      </c>
      <c r="J541" s="33">
        <f t="shared" si="267"/>
        <v>0.18181818181818182</v>
      </c>
      <c r="K541" s="34">
        <f t="shared" si="267"/>
        <v>0.22727272727272727</v>
      </c>
      <c r="L541" s="33">
        <f t="shared" si="267"/>
        <v>0</v>
      </c>
      <c r="M541" s="36">
        <f t="shared" si="267"/>
        <v>0</v>
      </c>
      <c r="N541" s="46">
        <f>SUM(Tableau11[[#This Row],[Janvier]:[Décembre]])</f>
        <v>1.0000000000000002</v>
      </c>
      <c r="O541" s="69">
        <f>ROUNDUP(Tableau11[[#This Row],[Total général]]/7,0)</f>
        <v>1</v>
      </c>
      <c r="P541" s="70">
        <f>Tableau11[[#This Row],[Total général]]/(30*7)</f>
        <v>4.7619047619047632E-3</v>
      </c>
    </row>
    <row r="542" spans="1:16" ht="17.25" thickTop="1" thickBot="1" x14ac:dyDescent="0.3">
      <c r="A542" s="45" t="s">
        <v>172</v>
      </c>
      <c r="B542" s="58">
        <f>IFERROR(VLOOKUP(Tableau11[[#This Row],[Article]],'TCD journal 2018'!$B$5:$O$9000,2,FALSE),0)</f>
        <v>0</v>
      </c>
      <c r="C542" s="59">
        <f>IFERROR(VLOOKUP(Tableau11[[#This Row],[Article]],'TCD journal 2018'!$B$5:$O$900,3,FALSE),0)</f>
        <v>0</v>
      </c>
      <c r="D542" s="60">
        <f>IFERROR(VLOOKUP(Tableau11[[#This Row],[Article]],'TCD journal 2018'!$B$5:$O$9000,4,FALSE),0)</f>
        <v>1</v>
      </c>
      <c r="E542" s="60">
        <f>IFERROR(VLOOKUP(Tableau11[[#This Row],[Article]],'TCD journal 2018'!$B$5:$O$9000,5,FALSE),0)</f>
        <v>2</v>
      </c>
      <c r="F542" s="60">
        <f>IFERROR(VLOOKUP(Tableau11[[#This Row],[Article]],'TCD journal 2018'!$B$5:$O$9000,6,FALSE),0)</f>
        <v>6</v>
      </c>
      <c r="G542" s="60">
        <f>IFERROR(VLOOKUP(Tableau11[[#This Row],[Article]],'TCD journal 2018'!$B$5:$O$9000,7,FALSE),0)</f>
        <v>2</v>
      </c>
      <c r="H542" s="60">
        <f>IFERROR(VLOOKUP(Tableau11[[#This Row],[Article]],'TCD journal 2018'!$B$5:$O$9000,8,FALSE),0)</f>
        <v>1</v>
      </c>
      <c r="I542" s="60">
        <f>IFERROR(VLOOKUP(Tableau11[[#This Row],[Article]],'TCD journal 2018'!$B$5:$O$9000,9,FALSE),0)</f>
        <v>1</v>
      </c>
      <c r="J542" s="60">
        <f>IFERROR(VLOOKUP(Tableau11[[#This Row],[Article]],'TCD journal 2018'!$B$5:$O$9000,10,FALSE),0)</f>
        <v>4</v>
      </c>
      <c r="K542" s="61">
        <f>IFERROR(VLOOKUP(Tableau11[[#This Row],[Article]],'TCD journal 2018'!$B$5:$O$900,11,FALSE),0)</f>
        <v>0</v>
      </c>
      <c r="L542" s="60">
        <f>IFERROR(VLOOKUP(Tableau11[[#This Row],[Article]],'TCD journal 2018'!$B$5:$O$9000,12,FALSE),0)</f>
        <v>0</v>
      </c>
      <c r="M542" s="62">
        <f>IFERROR(VLOOKUP(Tableau11[[#This Row],[Article]],'TCD journal 2018'!$B$5:$O$9000,13,FALSE),0)</f>
        <v>0</v>
      </c>
      <c r="N542" s="154">
        <f>IFERROR(VLOOKUP(Tableau11[[#This Row],[Article]],'TCD journal 2018'!$B$5:$O$9000,14,FALSE),0)</f>
        <v>17</v>
      </c>
      <c r="O542" s="73">
        <f>Tableau11[[#This Row],[Total général]]/8</f>
        <v>2.125</v>
      </c>
      <c r="P542" s="74">
        <f>ROUNDUP(Tableau11[[#This Row],[Conso mensuel]]/30,0)</f>
        <v>1</v>
      </c>
    </row>
    <row r="543" spans="1:16" ht="16.5" thickTop="1" thickBot="1" x14ac:dyDescent="0.3">
      <c r="A543" s="31" t="s">
        <v>172</v>
      </c>
      <c r="B543" s="34">
        <f t="shared" ref="B543:M543" si="268">B542/$N$542</f>
        <v>0</v>
      </c>
      <c r="C543" s="34">
        <f t="shared" si="268"/>
        <v>0</v>
      </c>
      <c r="D543" s="34">
        <f t="shared" si="268"/>
        <v>5.8823529411764705E-2</v>
      </c>
      <c r="E543" s="34">
        <f t="shared" si="268"/>
        <v>0.11764705882352941</v>
      </c>
      <c r="F543" s="34">
        <f t="shared" si="268"/>
        <v>0.35294117647058826</v>
      </c>
      <c r="G543" s="34">
        <f t="shared" si="268"/>
        <v>0.11764705882352941</v>
      </c>
      <c r="H543" s="34">
        <f t="shared" si="268"/>
        <v>5.8823529411764705E-2</v>
      </c>
      <c r="I543" s="34">
        <f t="shared" si="268"/>
        <v>5.8823529411764705E-2</v>
      </c>
      <c r="J543" s="33">
        <f t="shared" si="268"/>
        <v>0.23529411764705882</v>
      </c>
      <c r="K543" s="34">
        <f t="shared" si="268"/>
        <v>0</v>
      </c>
      <c r="L543" s="33">
        <f t="shared" si="268"/>
        <v>0</v>
      </c>
      <c r="M543" s="36">
        <f t="shared" si="268"/>
        <v>0</v>
      </c>
      <c r="N543" s="46">
        <f>SUM(Tableau11[[#This Row],[Janvier]:[Décembre]])</f>
        <v>1</v>
      </c>
      <c r="O543" s="71">
        <f>ROUNDUP(Tableau11[[#This Row],[Total général]]/7,0)</f>
        <v>1</v>
      </c>
      <c r="P543" s="70">
        <f>Tableau11[[#This Row],[Total général]]/(30*7)</f>
        <v>4.7619047619047623E-3</v>
      </c>
    </row>
    <row r="544" spans="1:16" ht="17.25" thickTop="1" thickBot="1" x14ac:dyDescent="0.3">
      <c r="A544" s="45">
        <v>1381</v>
      </c>
      <c r="B544" s="58">
        <f>IFERROR(VLOOKUP(Tableau11[[#This Row],[Article]],'TCD journal 2018'!$B$5:$O$9000,2,FALSE),0)</f>
        <v>0</v>
      </c>
      <c r="C544" s="59">
        <f>IFERROR(VLOOKUP(Tableau11[[#This Row],[Article]],'TCD journal 2018'!$B$5:$O$900,3,FALSE),0)</f>
        <v>0</v>
      </c>
      <c r="D544" s="60">
        <f>IFERROR(VLOOKUP(Tableau11[[#This Row],[Article]],'TCD journal 2018'!$B$5:$O$9000,4,FALSE),0)</f>
        <v>2</v>
      </c>
      <c r="E544" s="60">
        <f>IFERROR(VLOOKUP(Tableau11[[#This Row],[Article]],'TCD journal 2018'!$B$5:$O$9000,5,FALSE),0)</f>
        <v>2</v>
      </c>
      <c r="F544" s="60">
        <f>IFERROR(VLOOKUP(Tableau11[[#This Row],[Article]],'TCD journal 2018'!$B$5:$O$9000,6,FALSE),0)</f>
        <v>4</v>
      </c>
      <c r="G544" s="60">
        <f>IFERROR(VLOOKUP(Tableau11[[#This Row],[Article]],'TCD journal 2018'!$B$5:$O$9000,7,FALSE),0)</f>
        <v>3</v>
      </c>
      <c r="H544" s="60">
        <f>IFERROR(VLOOKUP(Tableau11[[#This Row],[Article]],'TCD journal 2018'!$B$5:$O$9000,8,FALSE),0)</f>
        <v>2</v>
      </c>
      <c r="I544" s="60">
        <f>IFERROR(VLOOKUP(Tableau11[[#This Row],[Article]],'TCD journal 2018'!$B$5:$O$9000,9,FALSE),0)</f>
        <v>3</v>
      </c>
      <c r="J544" s="60">
        <f>IFERROR(VLOOKUP(Tableau11[[#This Row],[Article]],'TCD journal 2018'!$B$5:$O$9000,10,FALSE),0)</f>
        <v>1</v>
      </c>
      <c r="K544" s="61">
        <f>IFERROR(VLOOKUP(Tableau11[[#This Row],[Article]],'TCD journal 2018'!$B$5:$O$900,11,FALSE),0)</f>
        <v>0</v>
      </c>
      <c r="L544" s="60">
        <f>IFERROR(VLOOKUP(Tableau11[[#This Row],[Article]],'TCD journal 2018'!$B$5:$O$9000,12,FALSE),0)</f>
        <v>0</v>
      </c>
      <c r="M544" s="62">
        <f>IFERROR(VLOOKUP(Tableau11[[#This Row],[Article]],'TCD journal 2018'!$B$5:$O$9000,13,FALSE),0)</f>
        <v>0</v>
      </c>
      <c r="N544" s="154">
        <f>IFERROR(VLOOKUP(Tableau11[[#This Row],[Article]],'TCD journal 2018'!$B$5:$O$9000,14,FALSE),0)</f>
        <v>17</v>
      </c>
      <c r="O544" s="73">
        <f>Tableau11[[#This Row],[Total général]]/8</f>
        <v>2.125</v>
      </c>
      <c r="P544" s="74">
        <f>ROUNDUP(Tableau11[[#This Row],[Conso mensuel]]/30,0)</f>
        <v>1</v>
      </c>
    </row>
    <row r="545" spans="1:16" ht="16.5" thickTop="1" thickBot="1" x14ac:dyDescent="0.3">
      <c r="A545" s="31">
        <v>1381</v>
      </c>
      <c r="B545" s="34">
        <f t="shared" ref="B545:M545" si="269">B544/$N$544</f>
        <v>0</v>
      </c>
      <c r="C545" s="34">
        <f t="shared" si="269"/>
        <v>0</v>
      </c>
      <c r="D545" s="34">
        <f t="shared" si="269"/>
        <v>0.11764705882352941</v>
      </c>
      <c r="E545" s="34">
        <f t="shared" si="269"/>
        <v>0.11764705882352941</v>
      </c>
      <c r="F545" s="34">
        <f t="shared" si="269"/>
        <v>0.23529411764705882</v>
      </c>
      <c r="G545" s="34">
        <f t="shared" si="269"/>
        <v>0.17647058823529413</v>
      </c>
      <c r="H545" s="34">
        <f t="shared" si="269"/>
        <v>0.11764705882352941</v>
      </c>
      <c r="I545" s="34">
        <f t="shared" si="269"/>
        <v>0.17647058823529413</v>
      </c>
      <c r="J545" s="33">
        <f t="shared" si="269"/>
        <v>5.8823529411764705E-2</v>
      </c>
      <c r="K545" s="34">
        <f t="shared" si="269"/>
        <v>0</v>
      </c>
      <c r="L545" s="33">
        <f t="shared" si="269"/>
        <v>0</v>
      </c>
      <c r="M545" s="36">
        <f t="shared" si="269"/>
        <v>0</v>
      </c>
      <c r="N545" s="46">
        <f>SUM(Tableau11[[#This Row],[Janvier]:[Décembre]])</f>
        <v>1</v>
      </c>
      <c r="O545" s="71">
        <f>ROUNDUP(Tableau11[[#This Row],[Total général]]/7,0)</f>
        <v>1</v>
      </c>
      <c r="P545" s="70">
        <f>Tableau11[[#This Row],[Total général]]/(30*7)</f>
        <v>4.7619047619047623E-3</v>
      </c>
    </row>
    <row r="546" spans="1:16" ht="17.25" thickTop="1" thickBot="1" x14ac:dyDescent="0.3">
      <c r="A546" s="45">
        <v>8314</v>
      </c>
      <c r="B546" s="58">
        <f>IFERROR(VLOOKUP(Tableau11[[#This Row],[Article]],'TCD journal 2018'!$B$5:$O$9000,2,FALSE),0)</f>
        <v>0</v>
      </c>
      <c r="C546" s="59">
        <f>IFERROR(VLOOKUP(Tableau11[[#This Row],[Article]],'TCD journal 2018'!$B$5:$O$900,3,FALSE),0)</f>
        <v>0</v>
      </c>
      <c r="D546" s="60">
        <f>IFERROR(VLOOKUP(Tableau11[[#This Row],[Article]],'TCD journal 2018'!$B$5:$O$9000,4,FALSE),0)</f>
        <v>5</v>
      </c>
      <c r="E546" s="60">
        <f>IFERROR(VLOOKUP(Tableau11[[#This Row],[Article]],'TCD journal 2018'!$B$5:$O$9000,5,FALSE),0)</f>
        <v>2</v>
      </c>
      <c r="F546" s="60">
        <f>IFERROR(VLOOKUP(Tableau11[[#This Row],[Article]],'TCD journal 2018'!$B$5:$O$9000,6,FALSE),0)</f>
        <v>1</v>
      </c>
      <c r="G546" s="60">
        <f>IFERROR(VLOOKUP(Tableau11[[#This Row],[Article]],'TCD journal 2018'!$B$5:$O$9000,7,FALSE),0)</f>
        <v>3</v>
      </c>
      <c r="H546" s="60">
        <f>IFERROR(VLOOKUP(Tableau11[[#This Row],[Article]],'TCD journal 2018'!$B$5:$O$9000,8,FALSE),0)</f>
        <v>0</v>
      </c>
      <c r="I546" s="60">
        <f>IFERROR(VLOOKUP(Tableau11[[#This Row],[Article]],'TCD journal 2018'!$B$5:$O$9000,9,FALSE),0)</f>
        <v>0</v>
      </c>
      <c r="J546" s="60">
        <f>IFERROR(VLOOKUP(Tableau11[[#This Row],[Article]],'TCD journal 2018'!$B$5:$O$9000,10,FALSE),0)</f>
        <v>5</v>
      </c>
      <c r="K546" s="61">
        <f>IFERROR(VLOOKUP(Tableau11[[#This Row],[Article]],'TCD journal 2018'!$B$5:$O$900,11,FALSE),0)</f>
        <v>0</v>
      </c>
      <c r="L546" s="60">
        <f>IFERROR(VLOOKUP(Tableau11[[#This Row],[Article]],'TCD journal 2018'!$B$5:$O$9000,12,FALSE),0)</f>
        <v>0</v>
      </c>
      <c r="M546" s="62">
        <f>IFERROR(VLOOKUP(Tableau11[[#This Row],[Article]],'TCD journal 2018'!$B$5:$O$9000,13,FALSE),0)</f>
        <v>0</v>
      </c>
      <c r="N546" s="154">
        <f>IFERROR(VLOOKUP(Tableau11[[#This Row],[Article]],'TCD journal 2018'!$B$5:$O$9000,14,FALSE),0)</f>
        <v>16</v>
      </c>
      <c r="O546" s="73">
        <f>Tableau11[[#This Row],[Total général]]/8</f>
        <v>2</v>
      </c>
      <c r="P546" s="74">
        <f>ROUNDUP(Tableau11[[#This Row],[Conso mensuel]]/30,0)</f>
        <v>1</v>
      </c>
    </row>
    <row r="547" spans="1:16" ht="16.5" thickTop="1" thickBot="1" x14ac:dyDescent="0.3">
      <c r="A547" s="31">
        <v>8314</v>
      </c>
      <c r="B547" s="34">
        <f t="shared" ref="B547:M547" si="270">B546/$N$546</f>
        <v>0</v>
      </c>
      <c r="C547" s="34">
        <f t="shared" si="270"/>
        <v>0</v>
      </c>
      <c r="D547" s="34">
        <f t="shared" si="270"/>
        <v>0.3125</v>
      </c>
      <c r="E547" s="34">
        <f t="shared" si="270"/>
        <v>0.125</v>
      </c>
      <c r="F547" s="34">
        <f t="shared" si="270"/>
        <v>6.25E-2</v>
      </c>
      <c r="G547" s="34">
        <f t="shared" si="270"/>
        <v>0.1875</v>
      </c>
      <c r="H547" s="34">
        <f t="shared" si="270"/>
        <v>0</v>
      </c>
      <c r="I547" s="34">
        <f t="shared" si="270"/>
        <v>0</v>
      </c>
      <c r="J547" s="33">
        <f t="shared" si="270"/>
        <v>0.3125</v>
      </c>
      <c r="K547" s="34">
        <f t="shared" si="270"/>
        <v>0</v>
      </c>
      <c r="L547" s="33">
        <f t="shared" si="270"/>
        <v>0</v>
      </c>
      <c r="M547" s="36">
        <f t="shared" si="270"/>
        <v>0</v>
      </c>
      <c r="N547" s="46">
        <f>SUM(Tableau11[[#This Row],[Janvier]:[Décembre]])</f>
        <v>1</v>
      </c>
      <c r="O547" s="71">
        <f>ROUNDUP(Tableau11[[#This Row],[Total général]]/7,0)</f>
        <v>1</v>
      </c>
      <c r="P547" s="70">
        <f>Tableau11[[#This Row],[Total général]]/(30*7)</f>
        <v>4.7619047619047623E-3</v>
      </c>
    </row>
    <row r="548" spans="1:16" ht="17.25" thickTop="1" thickBot="1" x14ac:dyDescent="0.3">
      <c r="A548" s="45">
        <v>7358</v>
      </c>
      <c r="B548" s="58">
        <f>IFERROR(VLOOKUP(Tableau11[[#This Row],[Article]],'TCD journal 2018'!$B$5:$O$9000,2,FALSE),0)</f>
        <v>0</v>
      </c>
      <c r="C548" s="59">
        <f>IFERROR(VLOOKUP(Tableau11[[#This Row],[Article]],'TCD journal 2018'!$B$5:$O$900,3,FALSE),0)</f>
        <v>0</v>
      </c>
      <c r="D548" s="60">
        <f>IFERROR(VLOOKUP(Tableau11[[#This Row],[Article]],'TCD journal 2018'!$B$5:$O$9000,4,FALSE),0)</f>
        <v>1</v>
      </c>
      <c r="E548" s="60">
        <f>IFERROR(VLOOKUP(Tableau11[[#This Row],[Article]],'TCD journal 2018'!$B$5:$O$9000,5,FALSE),0)</f>
        <v>4</v>
      </c>
      <c r="F548" s="60">
        <f>IFERROR(VLOOKUP(Tableau11[[#This Row],[Article]],'TCD journal 2018'!$B$5:$O$9000,6,FALSE),0)</f>
        <v>4</v>
      </c>
      <c r="G548" s="60">
        <f>IFERROR(VLOOKUP(Tableau11[[#This Row],[Article]],'TCD journal 2018'!$B$5:$O$9000,7,FALSE),0)</f>
        <v>4</v>
      </c>
      <c r="H548" s="60">
        <f>IFERROR(VLOOKUP(Tableau11[[#This Row],[Article]],'TCD journal 2018'!$B$5:$O$9000,8,FALSE),0)</f>
        <v>1</v>
      </c>
      <c r="I548" s="60">
        <f>IFERROR(VLOOKUP(Tableau11[[#This Row],[Article]],'TCD journal 2018'!$B$5:$O$9000,9,FALSE),0)</f>
        <v>1</v>
      </c>
      <c r="J548" s="60">
        <f>IFERROR(VLOOKUP(Tableau11[[#This Row],[Article]],'TCD journal 2018'!$B$5:$O$9000,10,FALSE),0)</f>
        <v>1</v>
      </c>
      <c r="K548" s="61">
        <f>IFERROR(VLOOKUP(Tableau11[[#This Row],[Article]],'TCD journal 2018'!$B$5:$O$900,11,FALSE),0)</f>
        <v>9</v>
      </c>
      <c r="L548" s="60">
        <f>IFERROR(VLOOKUP(Tableau11[[#This Row],[Article]],'TCD journal 2018'!$B$5:$O$9000,12,FALSE),0)</f>
        <v>0</v>
      </c>
      <c r="M548" s="62">
        <f>IFERROR(VLOOKUP(Tableau11[[#This Row],[Article]],'TCD journal 2018'!$B$5:$O$9000,13,FALSE),0)</f>
        <v>0</v>
      </c>
      <c r="N548" s="154">
        <f>IFERROR(VLOOKUP(Tableau11[[#This Row],[Article]],'TCD journal 2018'!$B$5:$O$9000,14,FALSE),0)</f>
        <v>25</v>
      </c>
      <c r="O548" s="73">
        <f>Tableau11[[#This Row],[Total général]]/8</f>
        <v>3.125</v>
      </c>
      <c r="P548" s="74">
        <f>ROUNDUP(Tableau11[[#This Row],[Conso mensuel]]/30,0)</f>
        <v>1</v>
      </c>
    </row>
    <row r="549" spans="1:16" ht="16.5" thickTop="1" thickBot="1" x14ac:dyDescent="0.3">
      <c r="A549" s="31">
        <v>7358</v>
      </c>
      <c r="B549" s="34">
        <f t="shared" ref="B549:M549" si="271">B548/$N$548</f>
        <v>0</v>
      </c>
      <c r="C549" s="34">
        <f t="shared" si="271"/>
        <v>0</v>
      </c>
      <c r="D549" s="34">
        <f t="shared" si="271"/>
        <v>0.04</v>
      </c>
      <c r="E549" s="34">
        <f t="shared" si="271"/>
        <v>0.16</v>
      </c>
      <c r="F549" s="34">
        <f t="shared" si="271"/>
        <v>0.16</v>
      </c>
      <c r="G549" s="34">
        <f t="shared" si="271"/>
        <v>0.16</v>
      </c>
      <c r="H549" s="34">
        <f t="shared" si="271"/>
        <v>0.04</v>
      </c>
      <c r="I549" s="34">
        <f t="shared" si="271"/>
        <v>0.04</v>
      </c>
      <c r="J549" s="33">
        <f t="shared" si="271"/>
        <v>0.04</v>
      </c>
      <c r="K549" s="34">
        <f t="shared" si="271"/>
        <v>0.36</v>
      </c>
      <c r="L549" s="33">
        <f t="shared" si="271"/>
        <v>0</v>
      </c>
      <c r="M549" s="36">
        <f t="shared" si="271"/>
        <v>0</v>
      </c>
      <c r="N549" s="46">
        <f>SUM(Tableau11[[#This Row],[Janvier]:[Décembre]])</f>
        <v>1</v>
      </c>
      <c r="O549" s="71">
        <f>ROUNDUP(Tableau11[[#This Row],[Total général]]/7,0)</f>
        <v>1</v>
      </c>
      <c r="P549" s="70">
        <f>Tableau11[[#This Row],[Total général]]/(30*7)</f>
        <v>4.7619047619047623E-3</v>
      </c>
    </row>
    <row r="550" spans="1:16" ht="17.25" thickTop="1" thickBot="1" x14ac:dyDescent="0.3">
      <c r="A550" s="45">
        <v>9028</v>
      </c>
      <c r="B550" s="58">
        <f>IFERROR(VLOOKUP(Tableau11[[#This Row],[Article]],'TCD journal 2018'!$B$5:$O$9000,2,FALSE),0)</f>
        <v>0</v>
      </c>
      <c r="C550" s="59">
        <f>IFERROR(VLOOKUP(Tableau11[[#This Row],[Article]],'TCD journal 2018'!$B$5:$O$900,3,FALSE),0)</f>
        <v>0</v>
      </c>
      <c r="D550" s="60">
        <f>IFERROR(VLOOKUP(Tableau11[[#This Row],[Article]],'TCD journal 2018'!$B$5:$O$9000,4,FALSE),0)</f>
        <v>1</v>
      </c>
      <c r="E550" s="60">
        <f>IFERROR(VLOOKUP(Tableau11[[#This Row],[Article]],'TCD journal 2018'!$B$5:$O$9000,5,FALSE),0)</f>
        <v>8</v>
      </c>
      <c r="F550" s="60">
        <f>IFERROR(VLOOKUP(Tableau11[[#This Row],[Article]],'TCD journal 2018'!$B$5:$O$9000,6,FALSE),0)</f>
        <v>5</v>
      </c>
      <c r="G550" s="60">
        <f>IFERROR(VLOOKUP(Tableau11[[#This Row],[Article]],'TCD journal 2018'!$B$5:$O$9000,7,FALSE),0)</f>
        <v>0</v>
      </c>
      <c r="H550" s="60">
        <f>IFERROR(VLOOKUP(Tableau11[[#This Row],[Article]],'TCD journal 2018'!$B$5:$O$9000,8,FALSE),0)</f>
        <v>0</v>
      </c>
      <c r="I550" s="60">
        <f>IFERROR(VLOOKUP(Tableau11[[#This Row],[Article]],'TCD journal 2018'!$B$5:$O$9000,9,FALSE),0)</f>
        <v>2</v>
      </c>
      <c r="J550" s="60">
        <f>IFERROR(VLOOKUP(Tableau11[[#This Row],[Article]],'TCD journal 2018'!$B$5:$O$9000,10,FALSE),0)</f>
        <v>0</v>
      </c>
      <c r="K550" s="61">
        <f>IFERROR(VLOOKUP(Tableau11[[#This Row],[Article]],'TCD journal 2018'!$B$5:$O$900,11,FALSE),0)</f>
        <v>0</v>
      </c>
      <c r="L550" s="60">
        <f>IFERROR(VLOOKUP(Tableau11[[#This Row],[Article]],'TCD journal 2018'!$B$5:$O$9000,12,FALSE),0)</f>
        <v>0</v>
      </c>
      <c r="M550" s="62">
        <f>IFERROR(VLOOKUP(Tableau11[[#This Row],[Article]],'TCD journal 2018'!$B$5:$O$9000,13,FALSE),0)</f>
        <v>0</v>
      </c>
      <c r="N550" s="154">
        <f>IFERROR(VLOOKUP(Tableau11[[#This Row],[Article]],'TCD journal 2018'!$B$5:$O$9000,14,FALSE),0)</f>
        <v>16</v>
      </c>
      <c r="O550" s="73">
        <f>Tableau11[[#This Row],[Total général]]/8</f>
        <v>2</v>
      </c>
      <c r="P550" s="74">
        <f>ROUNDUP(Tableau11[[#This Row],[Conso mensuel]]/30,0)</f>
        <v>1</v>
      </c>
    </row>
    <row r="551" spans="1:16" ht="16.5" thickTop="1" thickBot="1" x14ac:dyDescent="0.3">
      <c r="A551" s="31">
        <v>9028</v>
      </c>
      <c r="B551" s="34">
        <f t="shared" ref="B551:M551" si="272">B550/$N$550</f>
        <v>0</v>
      </c>
      <c r="C551" s="34">
        <f t="shared" si="272"/>
        <v>0</v>
      </c>
      <c r="D551" s="34">
        <f t="shared" si="272"/>
        <v>6.25E-2</v>
      </c>
      <c r="E551" s="34">
        <f t="shared" si="272"/>
        <v>0.5</v>
      </c>
      <c r="F551" s="34">
        <f t="shared" si="272"/>
        <v>0.3125</v>
      </c>
      <c r="G551" s="34">
        <f t="shared" si="272"/>
        <v>0</v>
      </c>
      <c r="H551" s="34">
        <f t="shared" si="272"/>
        <v>0</v>
      </c>
      <c r="I551" s="34">
        <f t="shared" si="272"/>
        <v>0.125</v>
      </c>
      <c r="J551" s="33">
        <f t="shared" si="272"/>
        <v>0</v>
      </c>
      <c r="K551" s="34">
        <f t="shared" si="272"/>
        <v>0</v>
      </c>
      <c r="L551" s="33">
        <f t="shared" si="272"/>
        <v>0</v>
      </c>
      <c r="M551" s="36">
        <f t="shared" si="272"/>
        <v>0</v>
      </c>
      <c r="N551" s="46">
        <f>SUM(Tableau11[[#This Row],[Janvier]:[Décembre]])</f>
        <v>1</v>
      </c>
      <c r="O551" s="71">
        <f>ROUNDUP(Tableau11[[#This Row],[Total général]]/7,0)</f>
        <v>1</v>
      </c>
      <c r="P551" s="70">
        <f>Tableau11[[#This Row],[Total général]]/(30*7)</f>
        <v>4.7619047619047623E-3</v>
      </c>
    </row>
    <row r="552" spans="1:16" ht="17.25" thickTop="1" thickBot="1" x14ac:dyDescent="0.3">
      <c r="A552" s="45">
        <v>309</v>
      </c>
      <c r="B552" s="58">
        <f>IFERROR(VLOOKUP(Tableau11[[#This Row],[Article]],'TCD journal 2018'!$B$5:$O$9000,2,FALSE),0)</f>
        <v>0</v>
      </c>
      <c r="C552" s="59">
        <f>IFERROR(VLOOKUP(Tableau11[[#This Row],[Article]],'TCD journal 2018'!$B$5:$O$900,3,FALSE),0)</f>
        <v>0</v>
      </c>
      <c r="D552" s="60">
        <f>IFERROR(VLOOKUP(Tableau11[[#This Row],[Article]],'TCD journal 2018'!$B$5:$O$9000,4,FALSE),0)</f>
        <v>3</v>
      </c>
      <c r="E552" s="60">
        <f>IFERROR(VLOOKUP(Tableau11[[#This Row],[Article]],'TCD journal 2018'!$B$5:$O$9000,5,FALSE),0)</f>
        <v>0</v>
      </c>
      <c r="F552" s="60">
        <f>IFERROR(VLOOKUP(Tableau11[[#This Row],[Article]],'TCD journal 2018'!$B$5:$O$9000,6,FALSE),0)</f>
        <v>5</v>
      </c>
      <c r="G552" s="60">
        <f>IFERROR(VLOOKUP(Tableau11[[#This Row],[Article]],'TCD journal 2018'!$B$5:$O$9000,7,FALSE),0)</f>
        <v>1</v>
      </c>
      <c r="H552" s="60">
        <f>IFERROR(VLOOKUP(Tableau11[[#This Row],[Article]],'TCD journal 2018'!$B$5:$O$9000,8,FALSE),0)</f>
        <v>1</v>
      </c>
      <c r="I552" s="60">
        <f>IFERROR(VLOOKUP(Tableau11[[#This Row],[Article]],'TCD journal 2018'!$B$5:$O$9000,9,FALSE),0)</f>
        <v>2</v>
      </c>
      <c r="J552" s="60">
        <f>IFERROR(VLOOKUP(Tableau11[[#This Row],[Article]],'TCD journal 2018'!$B$5:$O$9000,10,FALSE),0)</f>
        <v>4</v>
      </c>
      <c r="K552" s="61">
        <f>IFERROR(VLOOKUP(Tableau11[[#This Row],[Article]],'TCD journal 2018'!$B$5:$O$900,11,FALSE),0)</f>
        <v>1</v>
      </c>
      <c r="L552" s="60">
        <f>IFERROR(VLOOKUP(Tableau11[[#This Row],[Article]],'TCD journal 2018'!$B$5:$O$9000,12,FALSE),0)</f>
        <v>0</v>
      </c>
      <c r="M552" s="62">
        <f>IFERROR(VLOOKUP(Tableau11[[#This Row],[Article]],'TCD journal 2018'!$B$5:$O$9000,13,FALSE),0)</f>
        <v>0</v>
      </c>
      <c r="N552" s="154">
        <f>IFERROR(VLOOKUP(Tableau11[[#This Row],[Article]],'TCD journal 2018'!$B$5:$O$9000,14,FALSE),0)</f>
        <v>17</v>
      </c>
      <c r="O552" s="73">
        <f>Tableau11[[#This Row],[Total général]]/8</f>
        <v>2.125</v>
      </c>
      <c r="P552" s="74">
        <f>ROUNDUP(Tableau11[[#This Row],[Conso mensuel]]/30,0)</f>
        <v>1</v>
      </c>
    </row>
    <row r="553" spans="1:16" ht="16.5" thickTop="1" thickBot="1" x14ac:dyDescent="0.3">
      <c r="A553" s="31">
        <v>309</v>
      </c>
      <c r="B553" s="34">
        <f t="shared" ref="B553:M553" si="273">B552/$N$552</f>
        <v>0</v>
      </c>
      <c r="C553" s="34">
        <f t="shared" si="273"/>
        <v>0</v>
      </c>
      <c r="D553" s="34">
        <f t="shared" si="273"/>
        <v>0.17647058823529413</v>
      </c>
      <c r="E553" s="34">
        <f t="shared" si="273"/>
        <v>0</v>
      </c>
      <c r="F553" s="34">
        <f t="shared" si="273"/>
        <v>0.29411764705882354</v>
      </c>
      <c r="G553" s="34">
        <f t="shared" si="273"/>
        <v>5.8823529411764705E-2</v>
      </c>
      <c r="H553" s="34">
        <f t="shared" si="273"/>
        <v>5.8823529411764705E-2</v>
      </c>
      <c r="I553" s="34">
        <f t="shared" si="273"/>
        <v>0.11764705882352941</v>
      </c>
      <c r="J553" s="33">
        <f t="shared" si="273"/>
        <v>0.23529411764705882</v>
      </c>
      <c r="K553" s="34">
        <f t="shared" si="273"/>
        <v>5.8823529411764705E-2</v>
      </c>
      <c r="L553" s="33">
        <f t="shared" si="273"/>
        <v>0</v>
      </c>
      <c r="M553" s="36">
        <f t="shared" si="273"/>
        <v>0</v>
      </c>
      <c r="N553" s="46">
        <f>SUM(Tableau11[[#This Row],[Janvier]:[Décembre]])</f>
        <v>1</v>
      </c>
      <c r="O553" s="71">
        <f>ROUNDUP(Tableau11[[#This Row],[Total général]]/7,0)</f>
        <v>1</v>
      </c>
      <c r="P553" s="70">
        <f>Tableau11[[#This Row],[Total général]]/(30*7)</f>
        <v>4.7619047619047623E-3</v>
      </c>
    </row>
    <row r="554" spans="1:16" ht="17.25" thickTop="1" thickBot="1" x14ac:dyDescent="0.3">
      <c r="A554" s="45">
        <v>1465</v>
      </c>
      <c r="B554" s="58">
        <f>IFERROR(VLOOKUP(Tableau11[[#This Row],[Article]],'TCD journal 2018'!$B$5:$O$9000,2,FALSE),0)</f>
        <v>0</v>
      </c>
      <c r="C554" s="59">
        <f>IFERROR(VLOOKUP(Tableau11[[#This Row],[Article]],'TCD journal 2018'!$B$5:$O$900,3,FALSE),0)</f>
        <v>0</v>
      </c>
      <c r="D554" s="60">
        <f>IFERROR(VLOOKUP(Tableau11[[#This Row],[Article]],'TCD journal 2018'!$B$5:$O$9000,4,FALSE),0)</f>
        <v>2</v>
      </c>
      <c r="E554" s="60">
        <f>IFERROR(VLOOKUP(Tableau11[[#This Row],[Article]],'TCD journal 2018'!$B$5:$O$9000,5,FALSE),0)</f>
        <v>2</v>
      </c>
      <c r="F554" s="60">
        <f>IFERROR(VLOOKUP(Tableau11[[#This Row],[Article]],'TCD journal 2018'!$B$5:$O$9000,6,FALSE),0)</f>
        <v>3</v>
      </c>
      <c r="G554" s="60">
        <f>IFERROR(VLOOKUP(Tableau11[[#This Row],[Article]],'TCD journal 2018'!$B$5:$O$9000,7,FALSE),0)</f>
        <v>1</v>
      </c>
      <c r="H554" s="60">
        <f>IFERROR(VLOOKUP(Tableau11[[#This Row],[Article]],'TCD journal 2018'!$B$5:$O$9000,8,FALSE),0)</f>
        <v>3</v>
      </c>
      <c r="I554" s="60">
        <f>IFERROR(VLOOKUP(Tableau11[[#This Row],[Article]],'TCD journal 2018'!$B$5:$O$9000,9,FALSE),0)</f>
        <v>1</v>
      </c>
      <c r="J554" s="60">
        <f>IFERROR(VLOOKUP(Tableau11[[#This Row],[Article]],'TCD journal 2018'!$B$5:$O$9000,10,FALSE),0)</f>
        <v>4</v>
      </c>
      <c r="K554" s="61">
        <f>IFERROR(VLOOKUP(Tableau11[[#This Row],[Article]],'TCD journal 2018'!$B$5:$O$900,11,FALSE),0)</f>
        <v>7</v>
      </c>
      <c r="L554" s="60">
        <f>IFERROR(VLOOKUP(Tableau11[[#This Row],[Article]],'TCD journal 2018'!$B$5:$O$9000,12,FALSE),0)</f>
        <v>0</v>
      </c>
      <c r="M554" s="62">
        <f>IFERROR(VLOOKUP(Tableau11[[#This Row],[Article]],'TCD journal 2018'!$B$5:$O$9000,13,FALSE),0)</f>
        <v>0</v>
      </c>
      <c r="N554" s="154">
        <f>IFERROR(VLOOKUP(Tableau11[[#This Row],[Article]],'TCD journal 2018'!$B$5:$O$9000,14,FALSE),0)</f>
        <v>23</v>
      </c>
      <c r="O554" s="73">
        <f>Tableau11[[#This Row],[Total général]]/8</f>
        <v>2.875</v>
      </c>
      <c r="P554" s="74">
        <f>ROUNDUP(Tableau11[[#This Row],[Conso mensuel]]/30,0)</f>
        <v>1</v>
      </c>
    </row>
    <row r="555" spans="1:16" ht="16.5" thickTop="1" thickBot="1" x14ac:dyDescent="0.3">
      <c r="A555" s="31">
        <v>1465</v>
      </c>
      <c r="B555" s="34">
        <f t="shared" ref="B555:M555" si="274">B554/$N$554</f>
        <v>0</v>
      </c>
      <c r="C555" s="34">
        <f t="shared" si="274"/>
        <v>0</v>
      </c>
      <c r="D555" s="34">
        <f t="shared" si="274"/>
        <v>8.6956521739130432E-2</v>
      </c>
      <c r="E555" s="34">
        <f t="shared" si="274"/>
        <v>8.6956521739130432E-2</v>
      </c>
      <c r="F555" s="34">
        <f t="shared" si="274"/>
        <v>0.13043478260869565</v>
      </c>
      <c r="G555" s="34">
        <f t="shared" si="274"/>
        <v>4.3478260869565216E-2</v>
      </c>
      <c r="H555" s="34">
        <f t="shared" si="274"/>
        <v>0.13043478260869565</v>
      </c>
      <c r="I555" s="34">
        <f t="shared" si="274"/>
        <v>4.3478260869565216E-2</v>
      </c>
      <c r="J555" s="33">
        <f t="shared" si="274"/>
        <v>0.17391304347826086</v>
      </c>
      <c r="K555" s="34">
        <f t="shared" si="274"/>
        <v>0.30434782608695654</v>
      </c>
      <c r="L555" s="33">
        <f t="shared" si="274"/>
        <v>0</v>
      </c>
      <c r="M555" s="36">
        <f t="shared" si="274"/>
        <v>0</v>
      </c>
      <c r="N555" s="46">
        <f>SUM(Tableau11[[#This Row],[Janvier]:[Décembre]])</f>
        <v>1</v>
      </c>
      <c r="O555" s="71">
        <f>ROUNDUP(Tableau11[[#This Row],[Total général]]/7,0)</f>
        <v>1</v>
      </c>
      <c r="P555" s="70">
        <f>Tableau11[[#This Row],[Total général]]/(30*7)</f>
        <v>4.7619047619047623E-3</v>
      </c>
    </row>
    <row r="556" spans="1:16" ht="17.25" thickTop="1" thickBot="1" x14ac:dyDescent="0.3">
      <c r="A556" s="45">
        <v>1298</v>
      </c>
      <c r="B556" s="58">
        <f>IFERROR(VLOOKUP(Tableau11[[#This Row],[Article]],'TCD journal 2018'!$B$5:$O$9000,2,FALSE),0)</f>
        <v>0</v>
      </c>
      <c r="C556" s="59">
        <f>IFERROR(VLOOKUP(Tableau11[[#This Row],[Article]],'TCD journal 2018'!$B$5:$O$900,3,FALSE),0)</f>
        <v>0</v>
      </c>
      <c r="D556" s="60">
        <f>IFERROR(VLOOKUP(Tableau11[[#This Row],[Article]],'TCD journal 2018'!$B$5:$O$9000,4,FALSE),0)</f>
        <v>2</v>
      </c>
      <c r="E556" s="60">
        <f>IFERROR(VLOOKUP(Tableau11[[#This Row],[Article]],'TCD journal 2018'!$B$5:$O$9000,5,FALSE),0)</f>
        <v>6</v>
      </c>
      <c r="F556" s="60">
        <f>IFERROR(VLOOKUP(Tableau11[[#This Row],[Article]],'TCD journal 2018'!$B$5:$O$9000,6,FALSE),0)</f>
        <v>1</v>
      </c>
      <c r="G556" s="60">
        <f>IFERROR(VLOOKUP(Tableau11[[#This Row],[Article]],'TCD journal 2018'!$B$5:$O$9000,7,FALSE),0)</f>
        <v>1</v>
      </c>
      <c r="H556" s="60">
        <f>IFERROR(VLOOKUP(Tableau11[[#This Row],[Article]],'TCD journal 2018'!$B$5:$O$9000,8,FALSE),0)</f>
        <v>2</v>
      </c>
      <c r="I556" s="60">
        <f>IFERROR(VLOOKUP(Tableau11[[#This Row],[Article]],'TCD journal 2018'!$B$5:$O$9000,9,FALSE),0)</f>
        <v>0</v>
      </c>
      <c r="J556" s="60">
        <f>IFERROR(VLOOKUP(Tableau11[[#This Row],[Article]],'TCD journal 2018'!$B$5:$O$9000,10,FALSE),0)</f>
        <v>4</v>
      </c>
      <c r="K556" s="61">
        <f>IFERROR(VLOOKUP(Tableau11[[#This Row],[Article]],'TCD journal 2018'!$B$5:$O$900,11,FALSE),0)</f>
        <v>3</v>
      </c>
      <c r="L556" s="60">
        <f>IFERROR(VLOOKUP(Tableau11[[#This Row],[Article]],'TCD journal 2018'!$B$5:$O$9000,12,FALSE),0)</f>
        <v>0</v>
      </c>
      <c r="M556" s="62">
        <f>IFERROR(VLOOKUP(Tableau11[[#This Row],[Article]],'TCD journal 2018'!$B$5:$O$9000,13,FALSE),0)</f>
        <v>0</v>
      </c>
      <c r="N556" s="154">
        <f>IFERROR(VLOOKUP(Tableau11[[#This Row],[Article]],'TCD journal 2018'!$B$5:$O$9000,14,FALSE),0)</f>
        <v>19</v>
      </c>
      <c r="O556" s="73">
        <f>Tableau11[[#This Row],[Total général]]/8</f>
        <v>2.375</v>
      </c>
      <c r="P556" s="74">
        <f>ROUNDUP(Tableau11[[#This Row],[Conso mensuel]]/30,0)</f>
        <v>1</v>
      </c>
    </row>
    <row r="557" spans="1:16" ht="16.5" thickTop="1" thickBot="1" x14ac:dyDescent="0.3">
      <c r="A557" s="31">
        <v>1298</v>
      </c>
      <c r="B557" s="34">
        <f t="shared" ref="B557:M557" si="275">B556/$N$556</f>
        <v>0</v>
      </c>
      <c r="C557" s="34">
        <f t="shared" si="275"/>
        <v>0</v>
      </c>
      <c r="D557" s="34">
        <f t="shared" si="275"/>
        <v>0.10526315789473684</v>
      </c>
      <c r="E557" s="34">
        <f t="shared" si="275"/>
        <v>0.31578947368421051</v>
      </c>
      <c r="F557" s="34">
        <f t="shared" si="275"/>
        <v>5.2631578947368418E-2</v>
      </c>
      <c r="G557" s="34">
        <f t="shared" si="275"/>
        <v>5.2631578947368418E-2</v>
      </c>
      <c r="H557" s="34">
        <f t="shared" si="275"/>
        <v>0.10526315789473684</v>
      </c>
      <c r="I557" s="34">
        <f t="shared" si="275"/>
        <v>0</v>
      </c>
      <c r="J557" s="33">
        <f t="shared" si="275"/>
        <v>0.21052631578947367</v>
      </c>
      <c r="K557" s="34">
        <f t="shared" si="275"/>
        <v>0.15789473684210525</v>
      </c>
      <c r="L557" s="33">
        <f t="shared" si="275"/>
        <v>0</v>
      </c>
      <c r="M557" s="36">
        <f t="shared" si="275"/>
        <v>0</v>
      </c>
      <c r="N557" s="46">
        <f>SUM(Tableau11[[#This Row],[Janvier]:[Décembre]])</f>
        <v>1</v>
      </c>
      <c r="O557" s="71">
        <f>ROUNDUP(Tableau11[[#This Row],[Total général]]/7,0)</f>
        <v>1</v>
      </c>
      <c r="P557" s="70">
        <f>Tableau11[[#This Row],[Total général]]/(30*7)</f>
        <v>4.7619047619047623E-3</v>
      </c>
    </row>
    <row r="558" spans="1:16" ht="17.25" thickTop="1" thickBot="1" x14ac:dyDescent="0.3">
      <c r="A558" s="45">
        <v>424</v>
      </c>
      <c r="B558" s="58">
        <f>IFERROR(VLOOKUP(Tableau11[[#This Row],[Article]],'TCD journal 2018'!$B$5:$O$9000,2,FALSE),0)</f>
        <v>0</v>
      </c>
      <c r="C558" s="59">
        <f>IFERROR(VLOOKUP(Tableau11[[#This Row],[Article]],'TCD journal 2018'!$B$5:$O$900,3,FALSE),0)</f>
        <v>0</v>
      </c>
      <c r="D558" s="60">
        <f>IFERROR(VLOOKUP(Tableau11[[#This Row],[Article]],'TCD journal 2018'!$B$5:$O$9000,4,FALSE),0)</f>
        <v>1</v>
      </c>
      <c r="E558" s="60">
        <f>IFERROR(VLOOKUP(Tableau11[[#This Row],[Article]],'TCD journal 2018'!$B$5:$O$9000,5,FALSE),0)</f>
        <v>8</v>
      </c>
      <c r="F558" s="60">
        <f>IFERROR(VLOOKUP(Tableau11[[#This Row],[Article]],'TCD journal 2018'!$B$5:$O$9000,6,FALSE),0)</f>
        <v>1</v>
      </c>
      <c r="G558" s="60">
        <f>IFERROR(VLOOKUP(Tableau11[[#This Row],[Article]],'TCD journal 2018'!$B$5:$O$9000,7,FALSE),0)</f>
        <v>1</v>
      </c>
      <c r="H558" s="60">
        <f>IFERROR(VLOOKUP(Tableau11[[#This Row],[Article]],'TCD journal 2018'!$B$5:$O$9000,8,FALSE),0)</f>
        <v>2</v>
      </c>
      <c r="I558" s="60">
        <f>IFERROR(VLOOKUP(Tableau11[[#This Row],[Article]],'TCD journal 2018'!$B$5:$O$9000,9,FALSE),0)</f>
        <v>3</v>
      </c>
      <c r="J558" s="60">
        <f>IFERROR(VLOOKUP(Tableau11[[#This Row],[Article]],'TCD journal 2018'!$B$5:$O$9000,10,FALSE),0)</f>
        <v>0</v>
      </c>
      <c r="K558" s="61">
        <f>IFERROR(VLOOKUP(Tableau11[[#This Row],[Article]],'TCD journal 2018'!$B$5:$O$900,11,FALSE),0)</f>
        <v>0</v>
      </c>
      <c r="L558" s="60">
        <f>IFERROR(VLOOKUP(Tableau11[[#This Row],[Article]],'TCD journal 2018'!$B$5:$O$9000,12,FALSE),0)</f>
        <v>0</v>
      </c>
      <c r="M558" s="62">
        <f>IFERROR(VLOOKUP(Tableau11[[#This Row],[Article]],'TCD journal 2018'!$B$5:$O$9000,13,FALSE),0)</f>
        <v>0</v>
      </c>
      <c r="N558" s="154">
        <f>IFERROR(VLOOKUP(Tableau11[[#This Row],[Article]],'TCD journal 2018'!$B$5:$O$9000,14,FALSE),0)</f>
        <v>16</v>
      </c>
      <c r="O558" s="73">
        <f>Tableau11[[#This Row],[Total général]]/8</f>
        <v>2</v>
      </c>
      <c r="P558" s="74">
        <f>ROUNDUP(Tableau11[[#This Row],[Conso mensuel]]/30,0)</f>
        <v>1</v>
      </c>
    </row>
    <row r="559" spans="1:16" ht="16.5" thickTop="1" thickBot="1" x14ac:dyDescent="0.3">
      <c r="A559" s="31">
        <v>424</v>
      </c>
      <c r="B559" s="34">
        <f t="shared" ref="B559:M559" si="276">B558/$N$558</f>
        <v>0</v>
      </c>
      <c r="C559" s="34">
        <f t="shared" si="276"/>
        <v>0</v>
      </c>
      <c r="D559" s="34">
        <f t="shared" si="276"/>
        <v>6.25E-2</v>
      </c>
      <c r="E559" s="34">
        <f t="shared" si="276"/>
        <v>0.5</v>
      </c>
      <c r="F559" s="34">
        <f t="shared" si="276"/>
        <v>6.25E-2</v>
      </c>
      <c r="G559" s="34">
        <f t="shared" si="276"/>
        <v>6.25E-2</v>
      </c>
      <c r="H559" s="34">
        <f t="shared" si="276"/>
        <v>0.125</v>
      </c>
      <c r="I559" s="34">
        <f t="shared" si="276"/>
        <v>0.1875</v>
      </c>
      <c r="J559" s="33">
        <f t="shared" si="276"/>
        <v>0</v>
      </c>
      <c r="K559" s="34">
        <f t="shared" si="276"/>
        <v>0</v>
      </c>
      <c r="L559" s="33">
        <f t="shared" si="276"/>
        <v>0</v>
      </c>
      <c r="M559" s="36">
        <f t="shared" si="276"/>
        <v>0</v>
      </c>
      <c r="N559" s="46">
        <f>SUM(Tableau11[[#This Row],[Janvier]:[Décembre]])</f>
        <v>1</v>
      </c>
      <c r="O559" s="71">
        <f>ROUNDUP(Tableau11[[#This Row],[Total général]]/7,0)</f>
        <v>1</v>
      </c>
      <c r="P559" s="70">
        <f>Tableau11[[#This Row],[Total général]]/(30*7)</f>
        <v>4.7619047619047623E-3</v>
      </c>
    </row>
    <row r="560" spans="1:16" ht="17.25" thickTop="1" thickBot="1" x14ac:dyDescent="0.3">
      <c r="A560" s="45">
        <v>7977</v>
      </c>
      <c r="B560" s="58">
        <f>IFERROR(VLOOKUP(Tableau11[[#This Row],[Article]],'TCD journal 2018'!$B$5:$O$9000,2,FALSE),0)</f>
        <v>0</v>
      </c>
      <c r="C560" s="59">
        <f>IFERROR(VLOOKUP(Tableau11[[#This Row],[Article]],'TCD journal 2018'!$B$5:$O$900,3,FALSE),0)</f>
        <v>0</v>
      </c>
      <c r="D560" s="60">
        <f>IFERROR(VLOOKUP(Tableau11[[#This Row],[Article]],'TCD journal 2018'!$B$5:$O$9000,4,FALSE),0)</f>
        <v>3</v>
      </c>
      <c r="E560" s="60">
        <f>IFERROR(VLOOKUP(Tableau11[[#This Row],[Article]],'TCD journal 2018'!$B$5:$O$9000,5,FALSE),0)</f>
        <v>2</v>
      </c>
      <c r="F560" s="60">
        <f>IFERROR(VLOOKUP(Tableau11[[#This Row],[Article]],'TCD journal 2018'!$B$5:$O$9000,6,FALSE),0)</f>
        <v>2</v>
      </c>
      <c r="G560" s="60">
        <f>IFERROR(VLOOKUP(Tableau11[[#This Row],[Article]],'TCD journal 2018'!$B$5:$O$9000,7,FALSE),0)</f>
        <v>5</v>
      </c>
      <c r="H560" s="60">
        <f>IFERROR(VLOOKUP(Tableau11[[#This Row],[Article]],'TCD journal 2018'!$B$5:$O$9000,8,FALSE),0)</f>
        <v>2</v>
      </c>
      <c r="I560" s="60">
        <f>IFERROR(VLOOKUP(Tableau11[[#This Row],[Article]],'TCD journal 2018'!$B$5:$O$9000,9,FALSE),0)</f>
        <v>0</v>
      </c>
      <c r="J560" s="60">
        <f>IFERROR(VLOOKUP(Tableau11[[#This Row],[Article]],'TCD journal 2018'!$B$5:$O$9000,10,FALSE),0)</f>
        <v>1</v>
      </c>
      <c r="K560" s="61">
        <f>IFERROR(VLOOKUP(Tableau11[[#This Row],[Article]],'TCD journal 2018'!$B$5:$O$900,11,FALSE),0)</f>
        <v>0</v>
      </c>
      <c r="L560" s="60">
        <f>IFERROR(VLOOKUP(Tableau11[[#This Row],[Article]],'TCD journal 2018'!$B$5:$O$9000,12,FALSE),0)</f>
        <v>0</v>
      </c>
      <c r="M560" s="62">
        <f>IFERROR(VLOOKUP(Tableau11[[#This Row],[Article]],'TCD journal 2018'!$B$5:$O$9000,13,FALSE),0)</f>
        <v>0</v>
      </c>
      <c r="N560" s="154">
        <f>IFERROR(VLOOKUP(Tableau11[[#This Row],[Article]],'TCD journal 2018'!$B$5:$O$9000,14,FALSE),0)</f>
        <v>15</v>
      </c>
      <c r="O560" s="73">
        <f>Tableau11[[#This Row],[Total général]]/8</f>
        <v>1.875</v>
      </c>
      <c r="P560" s="74">
        <f>ROUNDUP(Tableau11[[#This Row],[Conso mensuel]]/30,0)</f>
        <v>1</v>
      </c>
    </row>
    <row r="561" spans="1:16" ht="16.5" thickTop="1" thickBot="1" x14ac:dyDescent="0.3">
      <c r="A561" s="31">
        <v>7977</v>
      </c>
      <c r="B561" s="34">
        <f t="shared" ref="B561:M561" si="277">B560/$N$560</f>
        <v>0</v>
      </c>
      <c r="C561" s="34">
        <f t="shared" si="277"/>
        <v>0</v>
      </c>
      <c r="D561" s="34">
        <f t="shared" si="277"/>
        <v>0.2</v>
      </c>
      <c r="E561" s="34">
        <f t="shared" si="277"/>
        <v>0.13333333333333333</v>
      </c>
      <c r="F561" s="34">
        <f t="shared" si="277"/>
        <v>0.13333333333333333</v>
      </c>
      <c r="G561" s="34">
        <f t="shared" si="277"/>
        <v>0.33333333333333331</v>
      </c>
      <c r="H561" s="34">
        <f t="shared" si="277"/>
        <v>0.13333333333333333</v>
      </c>
      <c r="I561" s="34">
        <f t="shared" si="277"/>
        <v>0</v>
      </c>
      <c r="J561" s="33">
        <f t="shared" si="277"/>
        <v>6.6666666666666666E-2</v>
      </c>
      <c r="K561" s="34">
        <f t="shared" si="277"/>
        <v>0</v>
      </c>
      <c r="L561" s="33">
        <f t="shared" si="277"/>
        <v>0</v>
      </c>
      <c r="M561" s="36">
        <f t="shared" si="277"/>
        <v>0</v>
      </c>
      <c r="N561" s="46">
        <f>SUM(Tableau11[[#This Row],[Janvier]:[Décembre]])</f>
        <v>1</v>
      </c>
      <c r="O561" s="71">
        <f>ROUNDUP(Tableau11[[#This Row],[Total général]]/7,0)</f>
        <v>1</v>
      </c>
      <c r="P561" s="70">
        <f>Tableau11[[#This Row],[Total général]]/(30*7)</f>
        <v>4.7619047619047623E-3</v>
      </c>
    </row>
    <row r="562" spans="1:16" ht="17.25" thickTop="1" thickBot="1" x14ac:dyDescent="0.3">
      <c r="A562" s="45">
        <v>8810</v>
      </c>
      <c r="B562" s="58">
        <f>IFERROR(VLOOKUP(Tableau11[[#This Row],[Article]],'TCD journal 2018'!$B$5:$O$9000,2,FALSE),0)</f>
        <v>0</v>
      </c>
      <c r="C562" s="59">
        <f>IFERROR(VLOOKUP(Tableau11[[#This Row],[Article]],'TCD journal 2018'!$B$5:$O$900,3,FALSE),0)</f>
        <v>0</v>
      </c>
      <c r="D562" s="60">
        <f>IFERROR(VLOOKUP(Tableau11[[#This Row],[Article]],'TCD journal 2018'!$B$5:$O$9000,4,FALSE),0)</f>
        <v>0</v>
      </c>
      <c r="E562" s="60">
        <f>IFERROR(VLOOKUP(Tableau11[[#This Row],[Article]],'TCD journal 2018'!$B$5:$O$9000,5,FALSE),0)</f>
        <v>5</v>
      </c>
      <c r="F562" s="60">
        <f>IFERROR(VLOOKUP(Tableau11[[#This Row],[Article]],'TCD journal 2018'!$B$5:$O$9000,6,FALSE),0)</f>
        <v>10</v>
      </c>
      <c r="G562" s="60">
        <f>IFERROR(VLOOKUP(Tableau11[[#This Row],[Article]],'TCD journal 2018'!$B$5:$O$9000,7,FALSE),0)</f>
        <v>0</v>
      </c>
      <c r="H562" s="60">
        <f>IFERROR(VLOOKUP(Tableau11[[#This Row],[Article]],'TCD journal 2018'!$B$5:$O$9000,8,FALSE),0)</f>
        <v>0</v>
      </c>
      <c r="I562" s="60">
        <f>IFERROR(VLOOKUP(Tableau11[[#This Row],[Article]],'TCD journal 2018'!$B$5:$O$9000,9,FALSE),0)</f>
        <v>0</v>
      </c>
      <c r="J562" s="60">
        <f>IFERROR(VLOOKUP(Tableau11[[#This Row],[Article]],'TCD journal 2018'!$B$5:$O$9000,10,FALSE),0)</f>
        <v>0</v>
      </c>
      <c r="K562" s="61">
        <f>IFERROR(VLOOKUP(Tableau11[[#This Row],[Article]],'TCD journal 2018'!$B$5:$O$900,11,FALSE),0)</f>
        <v>0</v>
      </c>
      <c r="L562" s="60">
        <f>IFERROR(VLOOKUP(Tableau11[[#This Row],[Article]],'TCD journal 2018'!$B$5:$O$9000,12,FALSE),0)</f>
        <v>0</v>
      </c>
      <c r="M562" s="62">
        <f>IFERROR(VLOOKUP(Tableau11[[#This Row],[Article]],'TCD journal 2018'!$B$5:$O$9000,13,FALSE),0)</f>
        <v>0</v>
      </c>
      <c r="N562" s="154">
        <f>IFERROR(VLOOKUP(Tableau11[[#This Row],[Article]],'TCD journal 2018'!$B$5:$O$9000,14,FALSE),0)</f>
        <v>15</v>
      </c>
      <c r="O562" s="73">
        <f>Tableau11[[#This Row],[Total général]]/8</f>
        <v>1.875</v>
      </c>
      <c r="P562" s="74">
        <f>ROUNDUP(Tableau11[[#This Row],[Conso mensuel]]/30,0)</f>
        <v>1</v>
      </c>
    </row>
    <row r="563" spans="1:16" ht="16.5" thickTop="1" thickBot="1" x14ac:dyDescent="0.3">
      <c r="A563" s="31">
        <v>8810</v>
      </c>
      <c r="B563" s="34">
        <f t="shared" ref="B563:M563" si="278">B562/$N$562</f>
        <v>0</v>
      </c>
      <c r="C563" s="34">
        <f t="shared" si="278"/>
        <v>0</v>
      </c>
      <c r="D563" s="34">
        <f t="shared" si="278"/>
        <v>0</v>
      </c>
      <c r="E563" s="34">
        <f t="shared" si="278"/>
        <v>0.33333333333333331</v>
      </c>
      <c r="F563" s="34">
        <f t="shared" si="278"/>
        <v>0.66666666666666663</v>
      </c>
      <c r="G563" s="34">
        <f t="shared" si="278"/>
        <v>0</v>
      </c>
      <c r="H563" s="34">
        <f t="shared" si="278"/>
        <v>0</v>
      </c>
      <c r="I563" s="34">
        <f t="shared" si="278"/>
        <v>0</v>
      </c>
      <c r="J563" s="33">
        <f t="shared" si="278"/>
        <v>0</v>
      </c>
      <c r="K563" s="34">
        <f t="shared" si="278"/>
        <v>0</v>
      </c>
      <c r="L563" s="33">
        <f t="shared" si="278"/>
        <v>0</v>
      </c>
      <c r="M563" s="36">
        <f t="shared" si="278"/>
        <v>0</v>
      </c>
      <c r="N563" s="46">
        <f>SUM(Tableau11[[#This Row],[Janvier]:[Décembre]])</f>
        <v>1</v>
      </c>
      <c r="O563" s="71">
        <f>ROUNDUP(Tableau11[[#This Row],[Total général]]/7,0)</f>
        <v>1</v>
      </c>
      <c r="P563" s="70">
        <f>Tableau11[[#This Row],[Total général]]/(30*7)</f>
        <v>4.7619047619047623E-3</v>
      </c>
    </row>
    <row r="564" spans="1:16" ht="17.25" thickTop="1" thickBot="1" x14ac:dyDescent="0.3">
      <c r="A564" s="45" t="s">
        <v>97</v>
      </c>
      <c r="B564" s="58">
        <f>IFERROR(VLOOKUP(Tableau11[[#This Row],[Article]],'TCD journal 2018'!$B$5:$O$9000,2,FALSE),0)</f>
        <v>0</v>
      </c>
      <c r="C564" s="59">
        <f>IFERROR(VLOOKUP(Tableau11[[#This Row],[Article]],'TCD journal 2018'!$B$5:$O$900,3,FALSE),0)</f>
        <v>0</v>
      </c>
      <c r="D564" s="60">
        <f>IFERROR(VLOOKUP(Tableau11[[#This Row],[Article]],'TCD journal 2018'!$B$5:$O$9000,4,FALSE),0)</f>
        <v>1</v>
      </c>
      <c r="E564" s="60">
        <f>IFERROR(VLOOKUP(Tableau11[[#This Row],[Article]],'TCD journal 2018'!$B$5:$O$9000,5,FALSE),0)</f>
        <v>0</v>
      </c>
      <c r="F564" s="60">
        <f>IFERROR(VLOOKUP(Tableau11[[#This Row],[Article]],'TCD journal 2018'!$B$5:$O$9000,6,FALSE),0)</f>
        <v>5</v>
      </c>
      <c r="G564" s="60">
        <f>IFERROR(VLOOKUP(Tableau11[[#This Row],[Article]],'TCD journal 2018'!$B$5:$O$9000,7,FALSE),0)</f>
        <v>2</v>
      </c>
      <c r="H564" s="60">
        <f>IFERROR(VLOOKUP(Tableau11[[#This Row],[Article]],'TCD journal 2018'!$B$5:$O$9000,8,FALSE),0)</f>
        <v>0</v>
      </c>
      <c r="I564" s="60">
        <f>IFERROR(VLOOKUP(Tableau11[[#This Row],[Article]],'TCD journal 2018'!$B$5:$O$9000,9,FALSE),0)</f>
        <v>5</v>
      </c>
      <c r="J564" s="60">
        <f>IFERROR(VLOOKUP(Tableau11[[#This Row],[Article]],'TCD journal 2018'!$B$5:$O$9000,10,FALSE),0)</f>
        <v>2</v>
      </c>
      <c r="K564" s="61">
        <f>IFERROR(VLOOKUP(Tableau11[[#This Row],[Article]],'TCD journal 2018'!$B$5:$O$900,11,FALSE),0)</f>
        <v>1</v>
      </c>
      <c r="L564" s="60">
        <f>IFERROR(VLOOKUP(Tableau11[[#This Row],[Article]],'TCD journal 2018'!$B$5:$O$9000,12,FALSE),0)</f>
        <v>0</v>
      </c>
      <c r="M564" s="62">
        <f>IFERROR(VLOOKUP(Tableau11[[#This Row],[Article]],'TCD journal 2018'!$B$5:$O$9000,13,FALSE),0)</f>
        <v>0</v>
      </c>
      <c r="N564" s="154">
        <f>IFERROR(VLOOKUP(Tableau11[[#This Row],[Article]],'TCD journal 2018'!$B$5:$O$9000,14,FALSE),0)</f>
        <v>16</v>
      </c>
      <c r="O564" s="73">
        <f>Tableau11[[#This Row],[Total général]]/8</f>
        <v>2</v>
      </c>
      <c r="P564" s="74">
        <f>ROUNDUP(Tableau11[[#This Row],[Conso mensuel]]/30,0)</f>
        <v>1</v>
      </c>
    </row>
    <row r="565" spans="1:16" ht="16.5" thickTop="1" thickBot="1" x14ac:dyDescent="0.3">
      <c r="A565" s="31" t="s">
        <v>595</v>
      </c>
      <c r="B565" s="34">
        <f t="shared" ref="B565:M565" si="279">B564/$N$564</f>
        <v>0</v>
      </c>
      <c r="C565" s="34">
        <f t="shared" si="279"/>
        <v>0</v>
      </c>
      <c r="D565" s="34">
        <f t="shared" si="279"/>
        <v>6.25E-2</v>
      </c>
      <c r="E565" s="34">
        <f t="shared" si="279"/>
        <v>0</v>
      </c>
      <c r="F565" s="34">
        <f t="shared" si="279"/>
        <v>0.3125</v>
      </c>
      <c r="G565" s="34">
        <f t="shared" si="279"/>
        <v>0.125</v>
      </c>
      <c r="H565" s="34">
        <f t="shared" si="279"/>
        <v>0</v>
      </c>
      <c r="I565" s="34">
        <f t="shared" si="279"/>
        <v>0.3125</v>
      </c>
      <c r="J565" s="33">
        <f t="shared" si="279"/>
        <v>0.125</v>
      </c>
      <c r="K565" s="34">
        <f t="shared" si="279"/>
        <v>6.25E-2</v>
      </c>
      <c r="L565" s="33">
        <f t="shared" si="279"/>
        <v>0</v>
      </c>
      <c r="M565" s="36">
        <f t="shared" si="279"/>
        <v>0</v>
      </c>
      <c r="N565" s="46">
        <f>SUM(Tableau11[[#This Row],[Janvier]:[Décembre]])</f>
        <v>1</v>
      </c>
      <c r="O565" s="71">
        <f>ROUNDUP(Tableau11[[#This Row],[Total général]]/7,0)</f>
        <v>1</v>
      </c>
      <c r="P565" s="70">
        <f>Tableau11[[#This Row],[Total général]]/(30*7)</f>
        <v>4.7619047619047623E-3</v>
      </c>
    </row>
    <row r="566" spans="1:16" ht="17.25" thickTop="1" thickBot="1" x14ac:dyDescent="0.3">
      <c r="A566" s="45">
        <v>8844</v>
      </c>
      <c r="B566" s="58">
        <f>IFERROR(VLOOKUP(Tableau11[[#This Row],[Article]],'TCD journal 2018'!$B$5:$O$9000,2,FALSE),0)</f>
        <v>0</v>
      </c>
      <c r="C566" s="59">
        <f>IFERROR(VLOOKUP(Tableau11[[#This Row],[Article]],'TCD journal 2018'!$B$5:$O$900,3,FALSE),0)</f>
        <v>0</v>
      </c>
      <c r="D566" s="60">
        <f>IFERROR(VLOOKUP(Tableau11[[#This Row],[Article]],'TCD journal 2018'!$B$5:$O$9000,4,FALSE),0)</f>
        <v>0</v>
      </c>
      <c r="E566" s="60">
        <f>IFERROR(VLOOKUP(Tableau11[[#This Row],[Article]],'TCD journal 2018'!$B$5:$O$9000,5,FALSE),0)</f>
        <v>5</v>
      </c>
      <c r="F566" s="60">
        <f>IFERROR(VLOOKUP(Tableau11[[#This Row],[Article]],'TCD journal 2018'!$B$5:$O$9000,6,FALSE),0)</f>
        <v>5</v>
      </c>
      <c r="G566" s="60">
        <f>IFERROR(VLOOKUP(Tableau11[[#This Row],[Article]],'TCD journal 2018'!$B$5:$O$9000,7,FALSE),0)</f>
        <v>1</v>
      </c>
      <c r="H566" s="60">
        <f>IFERROR(VLOOKUP(Tableau11[[#This Row],[Article]],'TCD journal 2018'!$B$5:$O$9000,8,FALSE),0)</f>
        <v>1</v>
      </c>
      <c r="I566" s="60">
        <f>IFERROR(VLOOKUP(Tableau11[[#This Row],[Article]],'TCD journal 2018'!$B$5:$O$9000,9,FALSE),0)</f>
        <v>1</v>
      </c>
      <c r="J566" s="60">
        <f>IFERROR(VLOOKUP(Tableau11[[#This Row],[Article]],'TCD journal 2018'!$B$5:$O$9000,10,FALSE),0)</f>
        <v>2</v>
      </c>
      <c r="K566" s="61">
        <f>IFERROR(VLOOKUP(Tableau11[[#This Row],[Article]],'TCD journal 2018'!$B$5:$O$900,11,FALSE),0)</f>
        <v>3</v>
      </c>
      <c r="L566" s="60">
        <f>IFERROR(VLOOKUP(Tableau11[[#This Row],[Article]],'TCD journal 2018'!$B$5:$O$9000,12,FALSE),0)</f>
        <v>0</v>
      </c>
      <c r="M566" s="62">
        <f>IFERROR(VLOOKUP(Tableau11[[#This Row],[Article]],'TCD journal 2018'!$B$5:$O$9000,13,FALSE),0)</f>
        <v>0</v>
      </c>
      <c r="N566" s="154">
        <f>IFERROR(VLOOKUP(Tableau11[[#This Row],[Article]],'TCD journal 2018'!$B$5:$O$9000,14,FALSE),0)</f>
        <v>18</v>
      </c>
      <c r="O566" s="73">
        <f>Tableau11[[#This Row],[Total général]]/8</f>
        <v>2.25</v>
      </c>
      <c r="P566" s="74">
        <f>ROUNDUP(Tableau11[[#This Row],[Conso mensuel]]/30,0)</f>
        <v>1</v>
      </c>
    </row>
    <row r="567" spans="1:16" ht="16.5" thickTop="1" thickBot="1" x14ac:dyDescent="0.3">
      <c r="A567" s="31">
        <v>8844</v>
      </c>
      <c r="B567" s="34">
        <f t="shared" ref="B567:M567" si="280">B566/$N$566</f>
        <v>0</v>
      </c>
      <c r="C567" s="34">
        <f t="shared" si="280"/>
        <v>0</v>
      </c>
      <c r="D567" s="34">
        <f t="shared" si="280"/>
        <v>0</v>
      </c>
      <c r="E567" s="34">
        <f t="shared" si="280"/>
        <v>0.27777777777777779</v>
      </c>
      <c r="F567" s="34">
        <f t="shared" si="280"/>
        <v>0.27777777777777779</v>
      </c>
      <c r="G567" s="34">
        <f t="shared" si="280"/>
        <v>5.5555555555555552E-2</v>
      </c>
      <c r="H567" s="34">
        <f t="shared" si="280"/>
        <v>5.5555555555555552E-2</v>
      </c>
      <c r="I567" s="34">
        <f t="shared" si="280"/>
        <v>5.5555555555555552E-2</v>
      </c>
      <c r="J567" s="33">
        <f t="shared" si="280"/>
        <v>0.1111111111111111</v>
      </c>
      <c r="K567" s="34">
        <f t="shared" si="280"/>
        <v>0.16666666666666666</v>
      </c>
      <c r="L567" s="33">
        <f t="shared" si="280"/>
        <v>0</v>
      </c>
      <c r="M567" s="36">
        <f t="shared" si="280"/>
        <v>0</v>
      </c>
      <c r="N567" s="46">
        <f>SUM(Tableau11[[#This Row],[Janvier]:[Décembre]])</f>
        <v>1.0000000000000002</v>
      </c>
      <c r="O567" s="71">
        <f>ROUNDUP(Tableau11[[#This Row],[Total général]]/7,0)</f>
        <v>1</v>
      </c>
      <c r="P567" s="70">
        <f>Tableau11[[#This Row],[Total général]]/(30*7)</f>
        <v>4.7619047619047632E-3</v>
      </c>
    </row>
    <row r="568" spans="1:16" ht="17.25" thickTop="1" thickBot="1" x14ac:dyDescent="0.3">
      <c r="A568" s="45">
        <v>7956</v>
      </c>
      <c r="B568" s="58">
        <f>IFERROR(VLOOKUP(Tableau11[[#This Row],[Article]],'TCD journal 2018'!$B$5:$O$9000,2,FALSE),0)</f>
        <v>0</v>
      </c>
      <c r="C568" s="59">
        <f>IFERROR(VLOOKUP(Tableau11[[#This Row],[Article]],'TCD journal 2018'!$B$5:$O$900,3,FALSE),0)</f>
        <v>0</v>
      </c>
      <c r="D568" s="60">
        <f>IFERROR(VLOOKUP(Tableau11[[#This Row],[Article]],'TCD journal 2018'!$B$5:$O$9000,4,FALSE),0)</f>
        <v>0</v>
      </c>
      <c r="E568" s="60">
        <f>IFERROR(VLOOKUP(Tableau11[[#This Row],[Article]],'TCD journal 2018'!$B$5:$O$9000,5,FALSE),0)</f>
        <v>4</v>
      </c>
      <c r="F568" s="60">
        <f>IFERROR(VLOOKUP(Tableau11[[#This Row],[Article]],'TCD journal 2018'!$B$5:$O$9000,6,FALSE),0)</f>
        <v>0</v>
      </c>
      <c r="G568" s="60">
        <f>IFERROR(VLOOKUP(Tableau11[[#This Row],[Article]],'TCD journal 2018'!$B$5:$O$9000,7,FALSE),0)</f>
        <v>1</v>
      </c>
      <c r="H568" s="60">
        <f>IFERROR(VLOOKUP(Tableau11[[#This Row],[Article]],'TCD journal 2018'!$B$5:$O$9000,8,FALSE),0)</f>
        <v>10</v>
      </c>
      <c r="I568" s="60">
        <f>IFERROR(VLOOKUP(Tableau11[[#This Row],[Article]],'TCD journal 2018'!$B$5:$O$9000,9,FALSE),0)</f>
        <v>0</v>
      </c>
      <c r="J568" s="60">
        <f>IFERROR(VLOOKUP(Tableau11[[#This Row],[Article]],'TCD journal 2018'!$B$5:$O$9000,10,FALSE),0)</f>
        <v>0</v>
      </c>
      <c r="K568" s="61">
        <f>IFERROR(VLOOKUP(Tableau11[[#This Row],[Article]],'TCD journal 2018'!$B$5:$O$900,11,FALSE),0)</f>
        <v>1</v>
      </c>
      <c r="L568" s="60">
        <f>IFERROR(VLOOKUP(Tableau11[[#This Row],[Article]],'TCD journal 2018'!$B$5:$O$9000,12,FALSE),0)</f>
        <v>0</v>
      </c>
      <c r="M568" s="62">
        <f>IFERROR(VLOOKUP(Tableau11[[#This Row],[Article]],'TCD journal 2018'!$B$5:$O$9000,13,FALSE),0)</f>
        <v>0</v>
      </c>
      <c r="N568" s="154">
        <f>IFERROR(VLOOKUP(Tableau11[[#This Row],[Article]],'TCD journal 2018'!$B$5:$O$9000,14,FALSE),0)</f>
        <v>16</v>
      </c>
      <c r="O568" s="73">
        <f>Tableau11[[#This Row],[Total général]]/8</f>
        <v>2</v>
      </c>
      <c r="P568" s="74">
        <f>ROUNDUP(Tableau11[[#This Row],[Conso mensuel]]/30,0)</f>
        <v>1</v>
      </c>
    </row>
    <row r="569" spans="1:16" ht="16.5" thickTop="1" thickBot="1" x14ac:dyDescent="0.3">
      <c r="A569" s="31">
        <v>7956</v>
      </c>
      <c r="B569" s="34">
        <f t="shared" ref="B569:M569" si="281">B568/$N$568</f>
        <v>0</v>
      </c>
      <c r="C569" s="34">
        <f t="shared" si="281"/>
        <v>0</v>
      </c>
      <c r="D569" s="34">
        <f t="shared" si="281"/>
        <v>0</v>
      </c>
      <c r="E569" s="34">
        <f t="shared" si="281"/>
        <v>0.25</v>
      </c>
      <c r="F569" s="34">
        <f t="shared" si="281"/>
        <v>0</v>
      </c>
      <c r="G569" s="34">
        <f t="shared" si="281"/>
        <v>6.25E-2</v>
      </c>
      <c r="H569" s="34">
        <f t="shared" si="281"/>
        <v>0.625</v>
      </c>
      <c r="I569" s="34">
        <f t="shared" si="281"/>
        <v>0</v>
      </c>
      <c r="J569" s="33">
        <f t="shared" si="281"/>
        <v>0</v>
      </c>
      <c r="K569" s="34">
        <f t="shared" si="281"/>
        <v>6.25E-2</v>
      </c>
      <c r="L569" s="33">
        <f t="shared" si="281"/>
        <v>0</v>
      </c>
      <c r="M569" s="36">
        <f t="shared" si="281"/>
        <v>0</v>
      </c>
      <c r="N569" s="46">
        <f>SUM(Tableau11[[#This Row],[Janvier]:[Décembre]])</f>
        <v>1</v>
      </c>
      <c r="O569" s="71">
        <f>ROUNDUP(Tableau11[[#This Row],[Total général]]/7,0)</f>
        <v>1</v>
      </c>
      <c r="P569" s="70">
        <f>Tableau11[[#This Row],[Total général]]/(30*7)</f>
        <v>4.7619047619047623E-3</v>
      </c>
    </row>
    <row r="570" spans="1:16" ht="17.25" thickTop="1" thickBot="1" x14ac:dyDescent="0.3">
      <c r="A570" s="45">
        <v>9089</v>
      </c>
      <c r="B570" s="58">
        <f>IFERROR(VLOOKUP(Tableau11[[#This Row],[Article]],'TCD journal 2018'!$B$5:$O$9000,2,FALSE),0)</f>
        <v>0</v>
      </c>
      <c r="C570" s="59">
        <f>IFERROR(VLOOKUP(Tableau11[[#This Row],[Article]],'TCD journal 2018'!$B$5:$O$900,3,FALSE),0)</f>
        <v>0</v>
      </c>
      <c r="D570" s="60">
        <f>IFERROR(VLOOKUP(Tableau11[[#This Row],[Article]],'TCD journal 2018'!$B$5:$O$9000,4,FALSE),0)</f>
        <v>1</v>
      </c>
      <c r="E570" s="60">
        <f>IFERROR(VLOOKUP(Tableau11[[#This Row],[Article]],'TCD journal 2018'!$B$5:$O$9000,5,FALSE),0)</f>
        <v>3</v>
      </c>
      <c r="F570" s="60">
        <f>IFERROR(VLOOKUP(Tableau11[[#This Row],[Article]],'TCD journal 2018'!$B$5:$O$9000,6,FALSE),0)</f>
        <v>5</v>
      </c>
      <c r="G570" s="60">
        <f>IFERROR(VLOOKUP(Tableau11[[#This Row],[Article]],'TCD journal 2018'!$B$5:$O$9000,7,FALSE),0)</f>
        <v>5</v>
      </c>
      <c r="H570" s="60">
        <f>IFERROR(VLOOKUP(Tableau11[[#This Row],[Article]],'TCD journal 2018'!$B$5:$O$9000,8,FALSE),0)</f>
        <v>0</v>
      </c>
      <c r="I570" s="60">
        <f>IFERROR(VLOOKUP(Tableau11[[#This Row],[Article]],'TCD journal 2018'!$B$5:$O$9000,9,FALSE),0)</f>
        <v>0</v>
      </c>
      <c r="J570" s="60">
        <f>IFERROR(VLOOKUP(Tableau11[[#This Row],[Article]],'TCD journal 2018'!$B$5:$O$9000,10,FALSE),0)</f>
        <v>0</v>
      </c>
      <c r="K570" s="61">
        <f>IFERROR(VLOOKUP(Tableau11[[#This Row],[Article]],'TCD journal 2018'!$B$5:$O$900,11,FALSE),0)</f>
        <v>0</v>
      </c>
      <c r="L570" s="60">
        <f>IFERROR(VLOOKUP(Tableau11[[#This Row],[Article]],'TCD journal 2018'!$B$5:$O$9000,12,FALSE),0)</f>
        <v>0</v>
      </c>
      <c r="M570" s="62">
        <f>IFERROR(VLOOKUP(Tableau11[[#This Row],[Article]],'TCD journal 2018'!$B$5:$O$9000,13,FALSE),0)</f>
        <v>0</v>
      </c>
      <c r="N570" s="154">
        <f>IFERROR(VLOOKUP(Tableau11[[#This Row],[Article]],'TCD journal 2018'!$B$5:$O$9000,14,FALSE),0)</f>
        <v>14</v>
      </c>
      <c r="O570" s="73">
        <f>Tableau11[[#This Row],[Total général]]/8</f>
        <v>1.75</v>
      </c>
      <c r="P570" s="74">
        <f>ROUNDUP(Tableau11[[#This Row],[Conso mensuel]]/30,0)</f>
        <v>1</v>
      </c>
    </row>
    <row r="571" spans="1:16" ht="16.5" thickTop="1" thickBot="1" x14ac:dyDescent="0.3">
      <c r="A571" s="31">
        <v>9089</v>
      </c>
      <c r="B571" s="34">
        <f t="shared" ref="B571:M571" si="282">B570/$N$570</f>
        <v>0</v>
      </c>
      <c r="C571" s="34">
        <f t="shared" si="282"/>
        <v>0</v>
      </c>
      <c r="D571" s="34">
        <f t="shared" si="282"/>
        <v>7.1428571428571425E-2</v>
      </c>
      <c r="E571" s="34">
        <f t="shared" si="282"/>
        <v>0.21428571428571427</v>
      </c>
      <c r="F571" s="34">
        <f t="shared" si="282"/>
        <v>0.35714285714285715</v>
      </c>
      <c r="G571" s="34">
        <f t="shared" si="282"/>
        <v>0.35714285714285715</v>
      </c>
      <c r="H571" s="34">
        <f t="shared" si="282"/>
        <v>0</v>
      </c>
      <c r="I571" s="34">
        <f t="shared" si="282"/>
        <v>0</v>
      </c>
      <c r="J571" s="33">
        <f t="shared" si="282"/>
        <v>0</v>
      </c>
      <c r="K571" s="34">
        <f t="shared" si="282"/>
        <v>0</v>
      </c>
      <c r="L571" s="33">
        <f t="shared" si="282"/>
        <v>0</v>
      </c>
      <c r="M571" s="36">
        <f t="shared" si="282"/>
        <v>0</v>
      </c>
      <c r="N571" s="46">
        <f>SUM(Tableau11[[#This Row],[Janvier]:[Décembre]])</f>
        <v>1</v>
      </c>
      <c r="O571" s="71">
        <f>ROUNDUP(Tableau11[[#This Row],[Total général]]/7,0)</f>
        <v>1</v>
      </c>
      <c r="P571" s="70">
        <f>Tableau11[[#This Row],[Total général]]/(30*7)</f>
        <v>4.7619047619047623E-3</v>
      </c>
    </row>
    <row r="572" spans="1:16" ht="17.25" thickTop="1" thickBot="1" x14ac:dyDescent="0.3">
      <c r="A572" s="45">
        <v>4866</v>
      </c>
      <c r="B572" s="58">
        <f>IFERROR(VLOOKUP(Tableau11[[#This Row],[Article]],'TCD journal 2018'!$B$5:$O$9000,2,FALSE),0)</f>
        <v>0</v>
      </c>
      <c r="C572" s="59">
        <f>IFERROR(VLOOKUP(Tableau11[[#This Row],[Article]],'TCD journal 2018'!$B$5:$O$900,3,FALSE),0)</f>
        <v>0</v>
      </c>
      <c r="D572" s="60">
        <f>IFERROR(VLOOKUP(Tableau11[[#This Row],[Article]],'TCD journal 2018'!$B$5:$O$9000,4,FALSE),0)</f>
        <v>2</v>
      </c>
      <c r="E572" s="60">
        <f>IFERROR(VLOOKUP(Tableau11[[#This Row],[Article]],'TCD journal 2018'!$B$5:$O$9000,5,FALSE),0)</f>
        <v>2</v>
      </c>
      <c r="F572" s="60">
        <f>IFERROR(VLOOKUP(Tableau11[[#This Row],[Article]],'TCD journal 2018'!$B$5:$O$9000,6,FALSE),0)</f>
        <v>2</v>
      </c>
      <c r="G572" s="60">
        <f>IFERROR(VLOOKUP(Tableau11[[#This Row],[Article]],'TCD journal 2018'!$B$5:$O$9000,7,FALSE),0)</f>
        <v>1</v>
      </c>
      <c r="H572" s="60">
        <f>IFERROR(VLOOKUP(Tableau11[[#This Row],[Article]],'TCD journal 2018'!$B$5:$O$9000,8,FALSE),0)</f>
        <v>0</v>
      </c>
      <c r="I572" s="60">
        <f>IFERROR(VLOOKUP(Tableau11[[#This Row],[Article]],'TCD journal 2018'!$B$5:$O$9000,9,FALSE),0)</f>
        <v>3</v>
      </c>
      <c r="J572" s="60">
        <f>IFERROR(VLOOKUP(Tableau11[[#This Row],[Article]],'TCD journal 2018'!$B$5:$O$9000,10,FALSE),0)</f>
        <v>4</v>
      </c>
      <c r="K572" s="61">
        <f>IFERROR(VLOOKUP(Tableau11[[#This Row],[Article]],'TCD journal 2018'!$B$5:$O$900,11,FALSE),0)</f>
        <v>4</v>
      </c>
      <c r="L572" s="60">
        <f>IFERROR(VLOOKUP(Tableau11[[#This Row],[Article]],'TCD journal 2018'!$B$5:$O$9000,12,FALSE),0)</f>
        <v>0</v>
      </c>
      <c r="M572" s="62">
        <f>IFERROR(VLOOKUP(Tableau11[[#This Row],[Article]],'TCD journal 2018'!$B$5:$O$9000,13,FALSE),0)</f>
        <v>0</v>
      </c>
      <c r="N572" s="154">
        <f>IFERROR(VLOOKUP(Tableau11[[#This Row],[Article]],'TCD journal 2018'!$B$5:$O$9000,14,FALSE),0)</f>
        <v>18</v>
      </c>
      <c r="O572" s="73">
        <f>Tableau11[[#This Row],[Total général]]/8</f>
        <v>2.25</v>
      </c>
      <c r="P572" s="74">
        <f>ROUNDUP(Tableau11[[#This Row],[Conso mensuel]]/30,0)</f>
        <v>1</v>
      </c>
    </row>
    <row r="573" spans="1:16" ht="16.5" thickTop="1" thickBot="1" x14ac:dyDescent="0.3">
      <c r="A573" s="31">
        <v>4866</v>
      </c>
      <c r="B573" s="34">
        <f t="shared" ref="B573:M573" si="283">B572/$N$572</f>
        <v>0</v>
      </c>
      <c r="C573" s="34">
        <f t="shared" si="283"/>
        <v>0</v>
      </c>
      <c r="D573" s="34">
        <f t="shared" si="283"/>
        <v>0.1111111111111111</v>
      </c>
      <c r="E573" s="34">
        <f t="shared" si="283"/>
        <v>0.1111111111111111</v>
      </c>
      <c r="F573" s="34">
        <f t="shared" si="283"/>
        <v>0.1111111111111111</v>
      </c>
      <c r="G573" s="34">
        <f t="shared" si="283"/>
        <v>5.5555555555555552E-2</v>
      </c>
      <c r="H573" s="34">
        <f t="shared" si="283"/>
        <v>0</v>
      </c>
      <c r="I573" s="34">
        <f t="shared" si="283"/>
        <v>0.16666666666666666</v>
      </c>
      <c r="J573" s="33">
        <f t="shared" si="283"/>
        <v>0.22222222222222221</v>
      </c>
      <c r="K573" s="34">
        <f t="shared" si="283"/>
        <v>0.22222222222222221</v>
      </c>
      <c r="L573" s="33">
        <f t="shared" si="283"/>
        <v>0</v>
      </c>
      <c r="M573" s="36">
        <f t="shared" si="283"/>
        <v>0</v>
      </c>
      <c r="N573" s="46">
        <f>SUM(Tableau11[[#This Row],[Janvier]:[Décembre]])</f>
        <v>0.99999999999999989</v>
      </c>
      <c r="O573" s="71">
        <f>ROUNDUP(Tableau11[[#This Row],[Total général]]/7,0)</f>
        <v>1</v>
      </c>
      <c r="P573" s="70">
        <f>Tableau11[[#This Row],[Total général]]/(30*7)</f>
        <v>4.7619047619047615E-3</v>
      </c>
    </row>
    <row r="574" spans="1:16" ht="17.25" thickTop="1" thickBot="1" x14ac:dyDescent="0.3">
      <c r="A574" s="45">
        <v>766</v>
      </c>
      <c r="B574" s="58">
        <f>IFERROR(VLOOKUP(Tableau11[[#This Row],[Article]],'TCD journal 2018'!$B$5:$O$9000,2,FALSE),0)</f>
        <v>0</v>
      </c>
      <c r="C574" s="59">
        <f>IFERROR(VLOOKUP(Tableau11[[#This Row],[Article]],'TCD journal 2018'!$B$5:$O$900,3,FALSE),0)</f>
        <v>0</v>
      </c>
      <c r="D574" s="60">
        <f>IFERROR(VLOOKUP(Tableau11[[#This Row],[Article]],'TCD journal 2018'!$B$5:$O$9000,4,FALSE),0)</f>
        <v>2</v>
      </c>
      <c r="E574" s="60">
        <f>IFERROR(VLOOKUP(Tableau11[[#This Row],[Article]],'TCD journal 2018'!$B$5:$O$9000,5,FALSE),0)</f>
        <v>4</v>
      </c>
      <c r="F574" s="60">
        <f>IFERROR(VLOOKUP(Tableau11[[#This Row],[Article]],'TCD journal 2018'!$B$5:$O$9000,6,FALSE),0)</f>
        <v>0</v>
      </c>
      <c r="G574" s="60">
        <f>IFERROR(VLOOKUP(Tableau11[[#This Row],[Article]],'TCD journal 2018'!$B$5:$O$9000,7,FALSE),0)</f>
        <v>2</v>
      </c>
      <c r="H574" s="60">
        <f>IFERROR(VLOOKUP(Tableau11[[#This Row],[Article]],'TCD journal 2018'!$B$5:$O$9000,8,FALSE),0)</f>
        <v>3</v>
      </c>
      <c r="I574" s="60">
        <f>IFERROR(VLOOKUP(Tableau11[[#This Row],[Article]],'TCD journal 2018'!$B$5:$O$9000,9,FALSE),0)</f>
        <v>2</v>
      </c>
      <c r="J574" s="60">
        <f>IFERROR(VLOOKUP(Tableau11[[#This Row],[Article]],'TCD journal 2018'!$B$5:$O$9000,10,FALSE),0)</f>
        <v>1</v>
      </c>
      <c r="K574" s="61">
        <f>IFERROR(VLOOKUP(Tableau11[[#This Row],[Article]],'TCD journal 2018'!$B$5:$O$900,11,FALSE),0)</f>
        <v>1</v>
      </c>
      <c r="L574" s="60">
        <f>IFERROR(VLOOKUP(Tableau11[[#This Row],[Article]],'TCD journal 2018'!$B$5:$O$9000,12,FALSE),0)</f>
        <v>0</v>
      </c>
      <c r="M574" s="62">
        <f>IFERROR(VLOOKUP(Tableau11[[#This Row],[Article]],'TCD journal 2018'!$B$5:$O$9000,13,FALSE),0)</f>
        <v>0</v>
      </c>
      <c r="N574" s="154">
        <f>IFERROR(VLOOKUP(Tableau11[[#This Row],[Article]],'TCD journal 2018'!$B$5:$O$9000,14,FALSE),0)</f>
        <v>15</v>
      </c>
      <c r="O574" s="73">
        <f>Tableau11[[#This Row],[Total général]]/8</f>
        <v>1.875</v>
      </c>
      <c r="P574" s="74">
        <f>ROUNDUP(Tableau11[[#This Row],[Conso mensuel]]/30,0)</f>
        <v>1</v>
      </c>
    </row>
    <row r="575" spans="1:16" ht="16.5" thickTop="1" thickBot="1" x14ac:dyDescent="0.3">
      <c r="A575" s="31">
        <v>766</v>
      </c>
      <c r="B575" s="34">
        <f t="shared" ref="B575:M575" si="284">B574/$N$574</f>
        <v>0</v>
      </c>
      <c r="C575" s="34">
        <f t="shared" si="284"/>
        <v>0</v>
      </c>
      <c r="D575" s="34">
        <f t="shared" si="284"/>
        <v>0.13333333333333333</v>
      </c>
      <c r="E575" s="34">
        <f t="shared" si="284"/>
        <v>0.26666666666666666</v>
      </c>
      <c r="F575" s="34">
        <f t="shared" si="284"/>
        <v>0</v>
      </c>
      <c r="G575" s="34">
        <f t="shared" si="284"/>
        <v>0.13333333333333333</v>
      </c>
      <c r="H575" s="34">
        <f t="shared" si="284"/>
        <v>0.2</v>
      </c>
      <c r="I575" s="34">
        <f t="shared" si="284"/>
        <v>0.13333333333333333</v>
      </c>
      <c r="J575" s="33">
        <f t="shared" si="284"/>
        <v>6.6666666666666666E-2</v>
      </c>
      <c r="K575" s="34">
        <f t="shared" si="284"/>
        <v>6.6666666666666666E-2</v>
      </c>
      <c r="L575" s="33">
        <f t="shared" si="284"/>
        <v>0</v>
      </c>
      <c r="M575" s="36">
        <f t="shared" si="284"/>
        <v>0</v>
      </c>
      <c r="N575" s="46">
        <f>SUM(Tableau11[[#This Row],[Janvier]:[Décembre]])</f>
        <v>1</v>
      </c>
      <c r="O575" s="71">
        <f>ROUNDUP(Tableau11[[#This Row],[Total général]]/7,0)</f>
        <v>1</v>
      </c>
      <c r="P575" s="70">
        <f>Tableau11[[#This Row],[Total général]]/(30*7)</f>
        <v>4.7619047619047623E-3</v>
      </c>
    </row>
    <row r="576" spans="1:16" ht="17.25" thickTop="1" thickBot="1" x14ac:dyDescent="0.3">
      <c r="A576" s="45">
        <v>821</v>
      </c>
      <c r="B576" s="58">
        <f>IFERROR(VLOOKUP(Tableau11[[#This Row],[Article]],'TCD journal 2018'!$B$5:$O$9000,2,FALSE),0)</f>
        <v>0</v>
      </c>
      <c r="C576" s="59">
        <f>IFERROR(VLOOKUP(Tableau11[[#This Row],[Article]],'TCD journal 2018'!$B$5:$O$900,3,FALSE),0)</f>
        <v>0</v>
      </c>
      <c r="D576" s="60">
        <f>IFERROR(VLOOKUP(Tableau11[[#This Row],[Article]],'TCD journal 2018'!$B$5:$O$9000,4,FALSE),0)</f>
        <v>0</v>
      </c>
      <c r="E576" s="60">
        <f>IFERROR(VLOOKUP(Tableau11[[#This Row],[Article]],'TCD journal 2018'!$B$5:$O$9000,5,FALSE),0)</f>
        <v>0</v>
      </c>
      <c r="F576" s="60">
        <f>IFERROR(VLOOKUP(Tableau11[[#This Row],[Article]],'TCD journal 2018'!$B$5:$O$9000,6,FALSE),0)</f>
        <v>10</v>
      </c>
      <c r="G576" s="60">
        <f>IFERROR(VLOOKUP(Tableau11[[#This Row],[Article]],'TCD journal 2018'!$B$5:$O$9000,7,FALSE),0)</f>
        <v>0</v>
      </c>
      <c r="H576" s="60">
        <f>IFERROR(VLOOKUP(Tableau11[[#This Row],[Article]],'TCD journal 2018'!$B$5:$O$9000,8,FALSE),0)</f>
        <v>0</v>
      </c>
      <c r="I576" s="60">
        <f>IFERROR(VLOOKUP(Tableau11[[#This Row],[Article]],'TCD journal 2018'!$B$5:$O$9000,9,FALSE),0)</f>
        <v>4</v>
      </c>
      <c r="J576" s="60">
        <f>IFERROR(VLOOKUP(Tableau11[[#This Row],[Article]],'TCD journal 2018'!$B$5:$O$9000,10,FALSE),0)</f>
        <v>0</v>
      </c>
      <c r="K576" s="61">
        <f>IFERROR(VLOOKUP(Tableau11[[#This Row],[Article]],'TCD journal 2018'!$B$5:$O$900,11,FALSE),0)</f>
        <v>20</v>
      </c>
      <c r="L576" s="60">
        <f>IFERROR(VLOOKUP(Tableau11[[#This Row],[Article]],'TCD journal 2018'!$B$5:$O$9000,12,FALSE),0)</f>
        <v>0</v>
      </c>
      <c r="M576" s="62">
        <f>IFERROR(VLOOKUP(Tableau11[[#This Row],[Article]],'TCD journal 2018'!$B$5:$O$9000,13,FALSE),0)</f>
        <v>0</v>
      </c>
      <c r="N576" s="154">
        <f>IFERROR(VLOOKUP(Tableau11[[#This Row],[Article]],'TCD journal 2018'!$B$5:$O$9000,14,FALSE),0)</f>
        <v>34</v>
      </c>
      <c r="O576" s="73">
        <f>Tableau11[[#This Row],[Total général]]/8</f>
        <v>4.25</v>
      </c>
      <c r="P576" s="74">
        <f>ROUNDUP(Tableau11[[#This Row],[Conso mensuel]]/30,0)</f>
        <v>1</v>
      </c>
    </row>
    <row r="577" spans="1:16" ht="16.5" thickTop="1" thickBot="1" x14ac:dyDescent="0.3">
      <c r="A577" s="31">
        <v>821</v>
      </c>
      <c r="B577" s="34">
        <f t="shared" ref="B577:M577" si="285">B576/$N$576</f>
        <v>0</v>
      </c>
      <c r="C577" s="34">
        <f t="shared" si="285"/>
        <v>0</v>
      </c>
      <c r="D577" s="34">
        <f t="shared" si="285"/>
        <v>0</v>
      </c>
      <c r="E577" s="34">
        <f t="shared" si="285"/>
        <v>0</v>
      </c>
      <c r="F577" s="34">
        <f t="shared" si="285"/>
        <v>0.29411764705882354</v>
      </c>
      <c r="G577" s="34">
        <f t="shared" si="285"/>
        <v>0</v>
      </c>
      <c r="H577" s="34">
        <f t="shared" si="285"/>
        <v>0</v>
      </c>
      <c r="I577" s="34">
        <f t="shared" si="285"/>
        <v>0.11764705882352941</v>
      </c>
      <c r="J577" s="33">
        <f t="shared" si="285"/>
        <v>0</v>
      </c>
      <c r="K577" s="34">
        <f t="shared" si="285"/>
        <v>0.58823529411764708</v>
      </c>
      <c r="L577" s="33">
        <f t="shared" si="285"/>
        <v>0</v>
      </c>
      <c r="M577" s="36">
        <f t="shared" si="285"/>
        <v>0</v>
      </c>
      <c r="N577" s="46">
        <f>SUM(Tableau11[[#This Row],[Janvier]:[Décembre]])</f>
        <v>1</v>
      </c>
      <c r="O577" s="71">
        <f>ROUNDUP(Tableau11[[#This Row],[Total général]]/7,0)</f>
        <v>1</v>
      </c>
      <c r="P577" s="70">
        <f>Tableau11[[#This Row],[Total général]]/(30*7)</f>
        <v>4.7619047619047623E-3</v>
      </c>
    </row>
    <row r="578" spans="1:16" ht="17.25" thickTop="1" thickBot="1" x14ac:dyDescent="0.3">
      <c r="A578" s="45">
        <v>1448</v>
      </c>
      <c r="B578" s="58">
        <f>IFERROR(VLOOKUP(Tableau11[[#This Row],[Article]],'TCD journal 2018'!$B$5:$O$9000,2,FALSE),0)</f>
        <v>0</v>
      </c>
      <c r="C578" s="59">
        <f>IFERROR(VLOOKUP(Tableau11[[#This Row],[Article]],'TCD journal 2018'!$B$5:$O$900,3,FALSE),0)</f>
        <v>0</v>
      </c>
      <c r="D578" s="60">
        <f>IFERROR(VLOOKUP(Tableau11[[#This Row],[Article]],'TCD journal 2018'!$B$5:$O$9000,4,FALSE),0)</f>
        <v>0</v>
      </c>
      <c r="E578" s="60">
        <f>IFERROR(VLOOKUP(Tableau11[[#This Row],[Article]],'TCD journal 2018'!$B$5:$O$9000,5,FALSE),0)</f>
        <v>4</v>
      </c>
      <c r="F578" s="60">
        <f>IFERROR(VLOOKUP(Tableau11[[#This Row],[Article]],'TCD journal 2018'!$B$5:$O$9000,6,FALSE),0)</f>
        <v>0</v>
      </c>
      <c r="G578" s="60">
        <f>IFERROR(VLOOKUP(Tableau11[[#This Row],[Article]],'TCD journal 2018'!$B$5:$O$9000,7,FALSE),0)</f>
        <v>0</v>
      </c>
      <c r="H578" s="60">
        <f>IFERROR(VLOOKUP(Tableau11[[#This Row],[Article]],'TCD journal 2018'!$B$5:$O$9000,8,FALSE),0)</f>
        <v>0</v>
      </c>
      <c r="I578" s="60">
        <f>IFERROR(VLOOKUP(Tableau11[[#This Row],[Article]],'TCD journal 2018'!$B$5:$O$9000,9,FALSE),0)</f>
        <v>10</v>
      </c>
      <c r="J578" s="60">
        <f>IFERROR(VLOOKUP(Tableau11[[#This Row],[Article]],'TCD journal 2018'!$B$5:$O$9000,10,FALSE),0)</f>
        <v>0</v>
      </c>
      <c r="K578" s="61">
        <f>IFERROR(VLOOKUP(Tableau11[[#This Row],[Article]],'TCD journal 2018'!$B$5:$O$900,11,FALSE),0)</f>
        <v>0</v>
      </c>
      <c r="L578" s="60">
        <f>IFERROR(VLOOKUP(Tableau11[[#This Row],[Article]],'TCD journal 2018'!$B$5:$O$9000,12,FALSE),0)</f>
        <v>0</v>
      </c>
      <c r="M578" s="62">
        <f>IFERROR(VLOOKUP(Tableau11[[#This Row],[Article]],'TCD journal 2018'!$B$5:$O$9000,13,FALSE),0)</f>
        <v>0</v>
      </c>
      <c r="N578" s="154">
        <f>IFERROR(VLOOKUP(Tableau11[[#This Row],[Article]],'TCD journal 2018'!$B$5:$O$9000,14,FALSE),0)</f>
        <v>14</v>
      </c>
      <c r="O578" s="73">
        <f>Tableau11[[#This Row],[Total général]]/8</f>
        <v>1.75</v>
      </c>
      <c r="P578" s="74">
        <f>ROUNDUP(Tableau11[[#This Row],[Conso mensuel]]/30,0)</f>
        <v>1</v>
      </c>
    </row>
    <row r="579" spans="1:16" ht="16.5" thickTop="1" thickBot="1" x14ac:dyDescent="0.3">
      <c r="A579" s="31">
        <v>1448</v>
      </c>
      <c r="B579" s="34">
        <f t="shared" ref="B579:M579" si="286">B578/$N$578</f>
        <v>0</v>
      </c>
      <c r="C579" s="34">
        <f t="shared" si="286"/>
        <v>0</v>
      </c>
      <c r="D579" s="34">
        <f t="shared" si="286"/>
        <v>0</v>
      </c>
      <c r="E579" s="34">
        <f t="shared" si="286"/>
        <v>0.2857142857142857</v>
      </c>
      <c r="F579" s="34">
        <f t="shared" si="286"/>
        <v>0</v>
      </c>
      <c r="G579" s="34">
        <f t="shared" si="286"/>
        <v>0</v>
      </c>
      <c r="H579" s="34">
        <f t="shared" si="286"/>
        <v>0</v>
      </c>
      <c r="I579" s="34">
        <f t="shared" si="286"/>
        <v>0.7142857142857143</v>
      </c>
      <c r="J579" s="33">
        <f t="shared" si="286"/>
        <v>0</v>
      </c>
      <c r="K579" s="34">
        <f t="shared" si="286"/>
        <v>0</v>
      </c>
      <c r="L579" s="33">
        <f t="shared" si="286"/>
        <v>0</v>
      </c>
      <c r="M579" s="36">
        <f t="shared" si="286"/>
        <v>0</v>
      </c>
      <c r="N579" s="46">
        <f>SUM(Tableau11[[#This Row],[Janvier]:[Décembre]])</f>
        <v>1</v>
      </c>
      <c r="O579" s="71">
        <f>ROUNDUP(Tableau11[[#This Row],[Total général]]/7,0)</f>
        <v>1</v>
      </c>
      <c r="P579" s="70">
        <f>Tableau11[[#This Row],[Total général]]/(30*7)</f>
        <v>4.7619047619047623E-3</v>
      </c>
    </row>
    <row r="580" spans="1:16" ht="17.25" thickTop="1" thickBot="1" x14ac:dyDescent="0.3">
      <c r="A580" s="45">
        <v>822</v>
      </c>
      <c r="B580" s="58">
        <f>IFERROR(VLOOKUP(Tableau11[[#This Row],[Article]],'TCD journal 2018'!$B$5:$O$9000,2,FALSE),0)</f>
        <v>0</v>
      </c>
      <c r="C580" s="59">
        <f>IFERROR(VLOOKUP(Tableau11[[#This Row],[Article]],'TCD journal 2018'!$B$5:$O$900,3,FALSE),0)</f>
        <v>0</v>
      </c>
      <c r="D580" s="60">
        <f>IFERROR(VLOOKUP(Tableau11[[#This Row],[Article]],'TCD journal 2018'!$B$5:$O$9000,4,FALSE),0)</f>
        <v>4</v>
      </c>
      <c r="E580" s="60">
        <f>IFERROR(VLOOKUP(Tableau11[[#This Row],[Article]],'TCD journal 2018'!$B$5:$O$9000,5,FALSE),0)</f>
        <v>2</v>
      </c>
      <c r="F580" s="60">
        <f>IFERROR(VLOOKUP(Tableau11[[#This Row],[Article]],'TCD journal 2018'!$B$5:$O$9000,6,FALSE),0)</f>
        <v>2</v>
      </c>
      <c r="G580" s="60">
        <f>IFERROR(VLOOKUP(Tableau11[[#This Row],[Article]],'TCD journal 2018'!$B$5:$O$9000,7,FALSE),0)</f>
        <v>4</v>
      </c>
      <c r="H580" s="60">
        <f>IFERROR(VLOOKUP(Tableau11[[#This Row],[Article]],'TCD journal 2018'!$B$5:$O$9000,8,FALSE),0)</f>
        <v>0</v>
      </c>
      <c r="I580" s="60">
        <f>IFERROR(VLOOKUP(Tableau11[[#This Row],[Article]],'TCD journal 2018'!$B$5:$O$9000,9,FALSE),0)</f>
        <v>0</v>
      </c>
      <c r="J580" s="60">
        <f>IFERROR(VLOOKUP(Tableau11[[#This Row],[Article]],'TCD journal 2018'!$B$5:$O$9000,10,FALSE),0)</f>
        <v>2</v>
      </c>
      <c r="K580" s="61">
        <f>IFERROR(VLOOKUP(Tableau11[[#This Row],[Article]],'TCD journal 2018'!$B$5:$O$900,11,FALSE),0)</f>
        <v>0</v>
      </c>
      <c r="L580" s="60">
        <f>IFERROR(VLOOKUP(Tableau11[[#This Row],[Article]],'TCD journal 2018'!$B$5:$O$9000,12,FALSE),0)</f>
        <v>0</v>
      </c>
      <c r="M580" s="62">
        <f>IFERROR(VLOOKUP(Tableau11[[#This Row],[Article]],'TCD journal 2018'!$B$5:$O$9000,13,FALSE),0)</f>
        <v>0</v>
      </c>
      <c r="N580" s="154">
        <f>IFERROR(VLOOKUP(Tableau11[[#This Row],[Article]],'TCD journal 2018'!$B$5:$O$9000,14,FALSE),0)</f>
        <v>14</v>
      </c>
      <c r="O580" s="73">
        <f>Tableau11[[#This Row],[Total général]]/8</f>
        <v>1.75</v>
      </c>
      <c r="P580" s="74">
        <f>ROUNDUP(Tableau11[[#This Row],[Conso mensuel]]/30,0)</f>
        <v>1</v>
      </c>
    </row>
    <row r="581" spans="1:16" ht="16.5" thickTop="1" thickBot="1" x14ac:dyDescent="0.3">
      <c r="A581" s="31">
        <v>822</v>
      </c>
      <c r="B581" s="34">
        <f t="shared" ref="B581:M581" si="287">B580/$N$580</f>
        <v>0</v>
      </c>
      <c r="C581" s="34">
        <f t="shared" si="287"/>
        <v>0</v>
      </c>
      <c r="D581" s="34">
        <f t="shared" si="287"/>
        <v>0.2857142857142857</v>
      </c>
      <c r="E581" s="34">
        <f t="shared" si="287"/>
        <v>0.14285714285714285</v>
      </c>
      <c r="F581" s="34">
        <f t="shared" si="287"/>
        <v>0.14285714285714285</v>
      </c>
      <c r="G581" s="34">
        <f t="shared" si="287"/>
        <v>0.2857142857142857</v>
      </c>
      <c r="H581" s="34">
        <f t="shared" si="287"/>
        <v>0</v>
      </c>
      <c r="I581" s="34">
        <f t="shared" si="287"/>
        <v>0</v>
      </c>
      <c r="J581" s="33">
        <f t="shared" si="287"/>
        <v>0.14285714285714285</v>
      </c>
      <c r="K581" s="34">
        <f t="shared" si="287"/>
        <v>0</v>
      </c>
      <c r="L581" s="33">
        <f t="shared" si="287"/>
        <v>0</v>
      </c>
      <c r="M581" s="36">
        <f t="shared" si="287"/>
        <v>0</v>
      </c>
      <c r="N581" s="46">
        <f>SUM(Tableau11[[#This Row],[Janvier]:[Décembre]])</f>
        <v>1</v>
      </c>
      <c r="O581" s="71">
        <f>ROUNDUP(Tableau11[[#This Row],[Total général]]/7,0)</f>
        <v>1</v>
      </c>
      <c r="P581" s="70">
        <f>Tableau11[[#This Row],[Total général]]/(30*7)</f>
        <v>4.7619047619047623E-3</v>
      </c>
    </row>
    <row r="582" spans="1:16" ht="17.25" thickTop="1" thickBot="1" x14ac:dyDescent="0.3">
      <c r="A582" s="45">
        <v>8686</v>
      </c>
      <c r="B582" s="58">
        <f>IFERROR(VLOOKUP(Tableau11[[#This Row],[Article]],'TCD journal 2018'!$B$5:$O$9000,2,FALSE),0)</f>
        <v>0</v>
      </c>
      <c r="C582" s="59">
        <f>IFERROR(VLOOKUP(Tableau11[[#This Row],[Article]],'TCD journal 2018'!$B$5:$O$900,3,FALSE),0)</f>
        <v>0</v>
      </c>
      <c r="D582" s="60">
        <f>IFERROR(VLOOKUP(Tableau11[[#This Row],[Article]],'TCD journal 2018'!$B$5:$O$9000,4,FALSE),0)</f>
        <v>0</v>
      </c>
      <c r="E582" s="60">
        <f>IFERROR(VLOOKUP(Tableau11[[#This Row],[Article]],'TCD journal 2018'!$B$5:$O$9000,5,FALSE),0)</f>
        <v>3</v>
      </c>
      <c r="F582" s="60">
        <f>IFERROR(VLOOKUP(Tableau11[[#This Row],[Article]],'TCD journal 2018'!$B$5:$O$9000,6,FALSE),0)</f>
        <v>10</v>
      </c>
      <c r="G582" s="60">
        <f>IFERROR(VLOOKUP(Tableau11[[#This Row],[Article]],'TCD journal 2018'!$B$5:$O$9000,7,FALSE),0)</f>
        <v>0</v>
      </c>
      <c r="H582" s="60">
        <f>IFERROR(VLOOKUP(Tableau11[[#This Row],[Article]],'TCD journal 2018'!$B$5:$O$9000,8,FALSE),0)</f>
        <v>0</v>
      </c>
      <c r="I582" s="60">
        <f>IFERROR(VLOOKUP(Tableau11[[#This Row],[Article]],'TCD journal 2018'!$B$5:$O$9000,9,FALSE),0)</f>
        <v>0</v>
      </c>
      <c r="J582" s="60">
        <f>IFERROR(VLOOKUP(Tableau11[[#This Row],[Article]],'TCD journal 2018'!$B$5:$O$9000,10,FALSE),0)</f>
        <v>0</v>
      </c>
      <c r="K582" s="61">
        <f>IFERROR(VLOOKUP(Tableau11[[#This Row],[Article]],'TCD journal 2018'!$B$5:$O$900,11,FALSE),0)</f>
        <v>0</v>
      </c>
      <c r="L582" s="60">
        <f>IFERROR(VLOOKUP(Tableau11[[#This Row],[Article]],'TCD journal 2018'!$B$5:$O$9000,12,FALSE),0)</f>
        <v>0</v>
      </c>
      <c r="M582" s="62">
        <f>IFERROR(VLOOKUP(Tableau11[[#This Row],[Article]],'TCD journal 2018'!$B$5:$O$9000,13,FALSE),0)</f>
        <v>0</v>
      </c>
      <c r="N582" s="154">
        <f>IFERROR(VLOOKUP(Tableau11[[#This Row],[Article]],'TCD journal 2018'!$B$5:$O$9000,14,FALSE),0)</f>
        <v>13</v>
      </c>
      <c r="O582" s="73">
        <f>Tableau11[[#This Row],[Total général]]/8</f>
        <v>1.625</v>
      </c>
      <c r="P582" s="74">
        <f>ROUNDUP(Tableau11[[#This Row],[Conso mensuel]]/30,0)</f>
        <v>1</v>
      </c>
    </row>
    <row r="583" spans="1:16" ht="16.5" thickTop="1" thickBot="1" x14ac:dyDescent="0.3">
      <c r="A583" s="31">
        <v>8686</v>
      </c>
      <c r="B583" s="34">
        <f t="shared" ref="B583:M583" si="288">B582/$N$582</f>
        <v>0</v>
      </c>
      <c r="C583" s="34">
        <f t="shared" si="288"/>
        <v>0</v>
      </c>
      <c r="D583" s="34">
        <f t="shared" si="288"/>
        <v>0</v>
      </c>
      <c r="E583" s="34">
        <f t="shared" si="288"/>
        <v>0.23076923076923078</v>
      </c>
      <c r="F583" s="34">
        <f t="shared" si="288"/>
        <v>0.76923076923076927</v>
      </c>
      <c r="G583" s="34">
        <f t="shared" si="288"/>
        <v>0</v>
      </c>
      <c r="H583" s="34">
        <f t="shared" si="288"/>
        <v>0</v>
      </c>
      <c r="I583" s="34">
        <f t="shared" si="288"/>
        <v>0</v>
      </c>
      <c r="J583" s="33">
        <f t="shared" si="288"/>
        <v>0</v>
      </c>
      <c r="K583" s="34">
        <f t="shared" si="288"/>
        <v>0</v>
      </c>
      <c r="L583" s="33">
        <f t="shared" si="288"/>
        <v>0</v>
      </c>
      <c r="M583" s="36">
        <f t="shared" si="288"/>
        <v>0</v>
      </c>
      <c r="N583" s="46">
        <f>SUM(Tableau11[[#This Row],[Janvier]:[Décembre]])</f>
        <v>1</v>
      </c>
      <c r="O583" s="71">
        <f>ROUNDUP(Tableau11[[#This Row],[Total général]]/7,0)</f>
        <v>1</v>
      </c>
      <c r="P583" s="70">
        <f>Tableau11[[#This Row],[Total général]]/(30*7)</f>
        <v>4.7619047619047623E-3</v>
      </c>
    </row>
    <row r="584" spans="1:16" ht="17.25" thickTop="1" thickBot="1" x14ac:dyDescent="0.3">
      <c r="A584" s="45">
        <v>767</v>
      </c>
      <c r="B584" s="58">
        <f>IFERROR(VLOOKUP(Tableau11[[#This Row],[Article]],'TCD journal 2018'!$B$5:$O$9000,2,FALSE),0)</f>
        <v>0</v>
      </c>
      <c r="C584" s="59">
        <f>IFERROR(VLOOKUP(Tableau11[[#This Row],[Article]],'TCD journal 2018'!$B$5:$O$900,3,FALSE),0)</f>
        <v>0</v>
      </c>
      <c r="D584" s="60">
        <f>IFERROR(VLOOKUP(Tableau11[[#This Row],[Article]],'TCD journal 2018'!$B$5:$O$9000,4,FALSE),0)</f>
        <v>1</v>
      </c>
      <c r="E584" s="60">
        <f>IFERROR(VLOOKUP(Tableau11[[#This Row],[Article]],'TCD journal 2018'!$B$5:$O$9000,5,FALSE),0)</f>
        <v>5</v>
      </c>
      <c r="F584" s="60">
        <f>IFERROR(VLOOKUP(Tableau11[[#This Row],[Article]],'TCD journal 2018'!$B$5:$O$9000,6,FALSE),0)</f>
        <v>1</v>
      </c>
      <c r="G584" s="60">
        <f>IFERROR(VLOOKUP(Tableau11[[#This Row],[Article]],'TCD journal 2018'!$B$5:$O$9000,7,FALSE),0)</f>
        <v>1</v>
      </c>
      <c r="H584" s="60">
        <f>IFERROR(VLOOKUP(Tableau11[[#This Row],[Article]],'TCD journal 2018'!$B$5:$O$9000,8,FALSE),0)</f>
        <v>3</v>
      </c>
      <c r="I584" s="60">
        <f>IFERROR(VLOOKUP(Tableau11[[#This Row],[Article]],'TCD journal 2018'!$B$5:$O$9000,9,FALSE),0)</f>
        <v>2</v>
      </c>
      <c r="J584" s="60">
        <f>IFERROR(VLOOKUP(Tableau11[[#This Row],[Article]],'TCD journal 2018'!$B$5:$O$9000,10,FALSE),0)</f>
        <v>0</v>
      </c>
      <c r="K584" s="61">
        <f>IFERROR(VLOOKUP(Tableau11[[#This Row],[Article]],'TCD journal 2018'!$B$5:$O$900,11,FALSE),0)</f>
        <v>2</v>
      </c>
      <c r="L584" s="60">
        <f>IFERROR(VLOOKUP(Tableau11[[#This Row],[Article]],'TCD journal 2018'!$B$5:$O$9000,12,FALSE),0)</f>
        <v>0</v>
      </c>
      <c r="M584" s="62">
        <f>IFERROR(VLOOKUP(Tableau11[[#This Row],[Article]],'TCD journal 2018'!$B$5:$O$9000,13,FALSE),0)</f>
        <v>0</v>
      </c>
      <c r="N584" s="154">
        <f>IFERROR(VLOOKUP(Tableau11[[#This Row],[Article]],'TCD journal 2018'!$B$5:$O$9000,14,FALSE),0)</f>
        <v>15</v>
      </c>
      <c r="O584" s="73">
        <f>Tableau11[[#This Row],[Total général]]/8</f>
        <v>1.875</v>
      </c>
      <c r="P584" s="74">
        <f>ROUNDUP(Tableau11[[#This Row],[Conso mensuel]]/30,0)</f>
        <v>1</v>
      </c>
    </row>
    <row r="585" spans="1:16" ht="16.5" thickTop="1" thickBot="1" x14ac:dyDescent="0.3">
      <c r="A585" s="31">
        <v>767</v>
      </c>
      <c r="B585" s="34">
        <f t="shared" ref="B585:M585" si="289">B584/$N$584</f>
        <v>0</v>
      </c>
      <c r="C585" s="34">
        <f t="shared" si="289"/>
        <v>0</v>
      </c>
      <c r="D585" s="34">
        <f t="shared" si="289"/>
        <v>6.6666666666666666E-2</v>
      </c>
      <c r="E585" s="34">
        <f t="shared" si="289"/>
        <v>0.33333333333333331</v>
      </c>
      <c r="F585" s="34">
        <f t="shared" si="289"/>
        <v>6.6666666666666666E-2</v>
      </c>
      <c r="G585" s="34">
        <f t="shared" si="289"/>
        <v>6.6666666666666666E-2</v>
      </c>
      <c r="H585" s="34">
        <f t="shared" si="289"/>
        <v>0.2</v>
      </c>
      <c r="I585" s="34">
        <f t="shared" si="289"/>
        <v>0.13333333333333333</v>
      </c>
      <c r="J585" s="33">
        <f t="shared" si="289"/>
        <v>0</v>
      </c>
      <c r="K585" s="34">
        <f t="shared" si="289"/>
        <v>0.13333333333333333</v>
      </c>
      <c r="L585" s="33">
        <f t="shared" si="289"/>
        <v>0</v>
      </c>
      <c r="M585" s="36">
        <f t="shared" si="289"/>
        <v>0</v>
      </c>
      <c r="N585" s="46">
        <f>SUM(Tableau11[[#This Row],[Janvier]:[Décembre]])</f>
        <v>1</v>
      </c>
      <c r="O585" s="71">
        <f>ROUNDUP(Tableau11[[#This Row],[Total général]]/7,0)</f>
        <v>1</v>
      </c>
      <c r="P585" s="70">
        <f>Tableau11[[#This Row],[Total général]]/(30*7)</f>
        <v>4.7619047619047623E-3</v>
      </c>
    </row>
    <row r="586" spans="1:16" ht="17.25" thickTop="1" thickBot="1" x14ac:dyDescent="0.3">
      <c r="A586" s="45">
        <v>1578</v>
      </c>
      <c r="B586" s="58">
        <f>IFERROR(VLOOKUP(Tableau11[[#This Row],[Article]],'TCD journal 2018'!$B$5:$O$9000,2,FALSE),0)</f>
        <v>0</v>
      </c>
      <c r="C586" s="59">
        <f>IFERROR(VLOOKUP(Tableau11[[#This Row],[Article]],'TCD journal 2018'!$B$5:$O$900,3,FALSE),0)</f>
        <v>0</v>
      </c>
      <c r="D586" s="60">
        <f>IFERROR(VLOOKUP(Tableau11[[#This Row],[Article]],'TCD journal 2018'!$B$5:$O$9000,4,FALSE),0)</f>
        <v>0</v>
      </c>
      <c r="E586" s="60">
        <f>IFERROR(VLOOKUP(Tableau11[[#This Row],[Article]],'TCD journal 2018'!$B$5:$O$9000,5,FALSE),0)</f>
        <v>0</v>
      </c>
      <c r="F586" s="60">
        <f>IFERROR(VLOOKUP(Tableau11[[#This Row],[Article]],'TCD journal 2018'!$B$5:$O$9000,6,FALSE),0)</f>
        <v>10</v>
      </c>
      <c r="G586" s="60">
        <f>IFERROR(VLOOKUP(Tableau11[[#This Row],[Article]],'TCD journal 2018'!$B$5:$O$9000,7,FALSE),0)</f>
        <v>0</v>
      </c>
      <c r="H586" s="60">
        <f>IFERROR(VLOOKUP(Tableau11[[#This Row],[Article]],'TCD journal 2018'!$B$5:$O$9000,8,FALSE),0)</f>
        <v>0</v>
      </c>
      <c r="I586" s="60">
        <f>IFERROR(VLOOKUP(Tableau11[[#This Row],[Article]],'TCD journal 2018'!$B$5:$O$9000,9,FALSE),0)</f>
        <v>3</v>
      </c>
      <c r="J586" s="60">
        <f>IFERROR(VLOOKUP(Tableau11[[#This Row],[Article]],'TCD journal 2018'!$B$5:$O$9000,10,FALSE),0)</f>
        <v>0</v>
      </c>
      <c r="K586" s="61">
        <f>IFERROR(VLOOKUP(Tableau11[[#This Row],[Article]],'TCD journal 2018'!$B$5:$O$900,11,FALSE),0)</f>
        <v>0</v>
      </c>
      <c r="L586" s="60">
        <f>IFERROR(VLOOKUP(Tableau11[[#This Row],[Article]],'TCD journal 2018'!$B$5:$O$9000,12,FALSE),0)</f>
        <v>0</v>
      </c>
      <c r="M586" s="62">
        <f>IFERROR(VLOOKUP(Tableau11[[#This Row],[Article]],'TCD journal 2018'!$B$5:$O$9000,13,FALSE),0)</f>
        <v>0</v>
      </c>
      <c r="N586" s="154">
        <f>IFERROR(VLOOKUP(Tableau11[[#This Row],[Article]],'TCD journal 2018'!$B$5:$O$9000,14,FALSE),0)</f>
        <v>13</v>
      </c>
      <c r="O586" s="73">
        <f>Tableau11[[#This Row],[Total général]]/8</f>
        <v>1.625</v>
      </c>
      <c r="P586" s="74">
        <f>ROUNDUP(Tableau11[[#This Row],[Conso mensuel]]/30,0)</f>
        <v>1</v>
      </c>
    </row>
    <row r="587" spans="1:16" ht="16.5" thickTop="1" thickBot="1" x14ac:dyDescent="0.3">
      <c r="A587" s="31">
        <v>1578</v>
      </c>
      <c r="B587" s="34">
        <f t="shared" ref="B587:M587" si="290">B586/$N$586</f>
        <v>0</v>
      </c>
      <c r="C587" s="34">
        <f t="shared" si="290"/>
        <v>0</v>
      </c>
      <c r="D587" s="34">
        <f t="shared" si="290"/>
        <v>0</v>
      </c>
      <c r="E587" s="34">
        <f t="shared" si="290"/>
        <v>0</v>
      </c>
      <c r="F587" s="34">
        <f t="shared" si="290"/>
        <v>0.76923076923076927</v>
      </c>
      <c r="G587" s="34">
        <f t="shared" si="290"/>
        <v>0</v>
      </c>
      <c r="H587" s="34">
        <f t="shared" si="290"/>
        <v>0</v>
      </c>
      <c r="I587" s="34">
        <f t="shared" si="290"/>
        <v>0.23076923076923078</v>
      </c>
      <c r="J587" s="33">
        <f t="shared" si="290"/>
        <v>0</v>
      </c>
      <c r="K587" s="34">
        <f t="shared" si="290"/>
        <v>0</v>
      </c>
      <c r="L587" s="33">
        <f t="shared" si="290"/>
        <v>0</v>
      </c>
      <c r="M587" s="36">
        <f t="shared" si="290"/>
        <v>0</v>
      </c>
      <c r="N587" s="46">
        <f>SUM(Tableau11[[#This Row],[Janvier]:[Décembre]])</f>
        <v>1</v>
      </c>
      <c r="O587" s="71">
        <f>ROUNDUP(Tableau11[[#This Row],[Total général]]/7,0)</f>
        <v>1</v>
      </c>
      <c r="P587" s="70">
        <f>Tableau11[[#This Row],[Total général]]/(30*7)</f>
        <v>4.7619047619047623E-3</v>
      </c>
    </row>
    <row r="588" spans="1:16" ht="17.25" thickTop="1" thickBot="1" x14ac:dyDescent="0.3">
      <c r="A588" s="45">
        <v>1923</v>
      </c>
      <c r="B588" s="58">
        <f>IFERROR(VLOOKUP(Tableau11[[#This Row],[Article]],'TCD journal 2018'!$B$5:$O$9000,2,FALSE),0)</f>
        <v>0</v>
      </c>
      <c r="C588" s="59">
        <f>IFERROR(VLOOKUP(Tableau11[[#This Row],[Article]],'TCD journal 2018'!$B$5:$O$900,3,FALSE),0)</f>
        <v>0</v>
      </c>
      <c r="D588" s="60">
        <f>IFERROR(VLOOKUP(Tableau11[[#This Row],[Article]],'TCD journal 2018'!$B$5:$O$9000,4,FALSE),0)</f>
        <v>13</v>
      </c>
      <c r="E588" s="60">
        <f>IFERROR(VLOOKUP(Tableau11[[#This Row],[Article]],'TCD journal 2018'!$B$5:$O$9000,5,FALSE),0)</f>
        <v>0</v>
      </c>
      <c r="F588" s="60">
        <f>IFERROR(VLOOKUP(Tableau11[[#This Row],[Article]],'TCD journal 2018'!$B$5:$O$9000,6,FALSE),0)</f>
        <v>0</v>
      </c>
      <c r="G588" s="60">
        <f>IFERROR(VLOOKUP(Tableau11[[#This Row],[Article]],'TCD journal 2018'!$B$5:$O$9000,7,FALSE),0)</f>
        <v>0</v>
      </c>
      <c r="H588" s="60">
        <f>IFERROR(VLOOKUP(Tableau11[[#This Row],[Article]],'TCD journal 2018'!$B$5:$O$9000,8,FALSE),0)</f>
        <v>0</v>
      </c>
      <c r="I588" s="60">
        <f>IFERROR(VLOOKUP(Tableau11[[#This Row],[Article]],'TCD journal 2018'!$B$5:$O$9000,9,FALSE),0)</f>
        <v>0</v>
      </c>
      <c r="J588" s="60">
        <f>IFERROR(VLOOKUP(Tableau11[[#This Row],[Article]],'TCD journal 2018'!$B$5:$O$9000,10,FALSE),0)</f>
        <v>0</v>
      </c>
      <c r="K588" s="61">
        <f>IFERROR(VLOOKUP(Tableau11[[#This Row],[Article]],'TCD journal 2018'!$B$5:$O$900,11,FALSE),0)</f>
        <v>0</v>
      </c>
      <c r="L588" s="60">
        <f>IFERROR(VLOOKUP(Tableau11[[#This Row],[Article]],'TCD journal 2018'!$B$5:$O$9000,12,FALSE),0)</f>
        <v>0</v>
      </c>
      <c r="M588" s="62">
        <f>IFERROR(VLOOKUP(Tableau11[[#This Row],[Article]],'TCD journal 2018'!$B$5:$O$9000,13,FALSE),0)</f>
        <v>0</v>
      </c>
      <c r="N588" s="154">
        <f>IFERROR(VLOOKUP(Tableau11[[#This Row],[Article]],'TCD journal 2018'!$B$5:$O$9000,14,FALSE),0)</f>
        <v>13</v>
      </c>
      <c r="O588" s="73">
        <f>Tableau11[[#This Row],[Total général]]/8</f>
        <v>1.625</v>
      </c>
      <c r="P588" s="74">
        <f>ROUNDUP(Tableau11[[#This Row],[Conso mensuel]]/30,0)</f>
        <v>1</v>
      </c>
    </row>
    <row r="589" spans="1:16" ht="16.5" thickTop="1" thickBot="1" x14ac:dyDescent="0.3">
      <c r="A589" s="31">
        <v>1923</v>
      </c>
      <c r="B589" s="34">
        <f t="shared" ref="B589:M589" si="291">B588/$N$588</f>
        <v>0</v>
      </c>
      <c r="C589" s="34">
        <f t="shared" si="291"/>
        <v>0</v>
      </c>
      <c r="D589" s="34">
        <f t="shared" si="291"/>
        <v>1</v>
      </c>
      <c r="E589" s="34">
        <f t="shared" si="291"/>
        <v>0</v>
      </c>
      <c r="F589" s="34">
        <f t="shared" si="291"/>
        <v>0</v>
      </c>
      <c r="G589" s="34">
        <f t="shared" si="291"/>
        <v>0</v>
      </c>
      <c r="H589" s="34">
        <f t="shared" si="291"/>
        <v>0</v>
      </c>
      <c r="I589" s="34">
        <f t="shared" si="291"/>
        <v>0</v>
      </c>
      <c r="J589" s="33">
        <f t="shared" si="291"/>
        <v>0</v>
      </c>
      <c r="K589" s="34">
        <f t="shared" si="291"/>
        <v>0</v>
      </c>
      <c r="L589" s="33">
        <f t="shared" si="291"/>
        <v>0</v>
      </c>
      <c r="M589" s="36">
        <f t="shared" si="291"/>
        <v>0</v>
      </c>
      <c r="N589" s="46">
        <f>SUM(Tableau11[[#This Row],[Janvier]:[Décembre]])</f>
        <v>1</v>
      </c>
      <c r="O589" s="71">
        <f>ROUNDUP(Tableau11[[#This Row],[Total général]]/7,0)</f>
        <v>1</v>
      </c>
      <c r="P589" s="70">
        <f>Tableau11[[#This Row],[Total général]]/(30*7)</f>
        <v>4.7619047619047623E-3</v>
      </c>
    </row>
    <row r="590" spans="1:16" ht="17.25" thickTop="1" thickBot="1" x14ac:dyDescent="0.3">
      <c r="A590" s="45">
        <v>2233</v>
      </c>
      <c r="B590" s="58">
        <f>IFERROR(VLOOKUP(Tableau11[[#This Row],[Article]],'TCD journal 2018'!$B$5:$O$9000,2,FALSE),0)</f>
        <v>0</v>
      </c>
      <c r="C590" s="59">
        <f>IFERROR(VLOOKUP(Tableau11[[#This Row],[Article]],'TCD journal 2018'!$B$5:$O$900,3,FALSE),0)</f>
        <v>0</v>
      </c>
      <c r="D590" s="60">
        <f>IFERROR(VLOOKUP(Tableau11[[#This Row],[Article]],'TCD journal 2018'!$B$5:$O$9000,4,FALSE),0)</f>
        <v>0</v>
      </c>
      <c r="E590" s="60">
        <f>IFERROR(VLOOKUP(Tableau11[[#This Row],[Article]],'TCD journal 2018'!$B$5:$O$9000,5,FALSE),0)</f>
        <v>0</v>
      </c>
      <c r="F590" s="60">
        <f>IFERROR(VLOOKUP(Tableau11[[#This Row],[Article]],'TCD journal 2018'!$B$5:$O$9000,6,FALSE),0)</f>
        <v>0</v>
      </c>
      <c r="G590" s="60">
        <f>IFERROR(VLOOKUP(Tableau11[[#This Row],[Article]],'TCD journal 2018'!$B$5:$O$9000,7,FALSE),0)</f>
        <v>6</v>
      </c>
      <c r="H590" s="60">
        <f>IFERROR(VLOOKUP(Tableau11[[#This Row],[Article]],'TCD journal 2018'!$B$5:$O$9000,8,FALSE),0)</f>
        <v>0</v>
      </c>
      <c r="I590" s="60">
        <f>IFERROR(VLOOKUP(Tableau11[[#This Row],[Article]],'TCD journal 2018'!$B$5:$O$9000,9,FALSE),0)</f>
        <v>1</v>
      </c>
      <c r="J590" s="60">
        <f>IFERROR(VLOOKUP(Tableau11[[#This Row],[Article]],'TCD journal 2018'!$B$5:$O$9000,10,FALSE),0)</f>
        <v>6</v>
      </c>
      <c r="K590" s="61">
        <f>IFERROR(VLOOKUP(Tableau11[[#This Row],[Article]],'TCD journal 2018'!$B$5:$O$900,11,FALSE),0)</f>
        <v>1</v>
      </c>
      <c r="L590" s="60">
        <f>IFERROR(VLOOKUP(Tableau11[[#This Row],[Article]],'TCD journal 2018'!$B$5:$O$9000,12,FALSE),0)</f>
        <v>0</v>
      </c>
      <c r="M590" s="62">
        <f>IFERROR(VLOOKUP(Tableau11[[#This Row],[Article]],'TCD journal 2018'!$B$5:$O$9000,13,FALSE),0)</f>
        <v>0</v>
      </c>
      <c r="N590" s="154">
        <f>IFERROR(VLOOKUP(Tableau11[[#This Row],[Article]],'TCD journal 2018'!$B$5:$O$9000,14,FALSE),0)</f>
        <v>14</v>
      </c>
      <c r="O590" s="73">
        <f>Tableau11[[#This Row],[Total général]]/8</f>
        <v>1.75</v>
      </c>
      <c r="P590" s="74">
        <f>ROUNDUP(Tableau11[[#This Row],[Conso mensuel]]/30,0)</f>
        <v>1</v>
      </c>
    </row>
    <row r="591" spans="1:16" ht="16.5" thickTop="1" thickBot="1" x14ac:dyDescent="0.3">
      <c r="A591" s="31">
        <v>2233</v>
      </c>
      <c r="B591" s="34">
        <f t="shared" ref="B591:M591" si="292">B590/$N$590</f>
        <v>0</v>
      </c>
      <c r="C591" s="34">
        <f t="shared" si="292"/>
        <v>0</v>
      </c>
      <c r="D591" s="34">
        <f t="shared" si="292"/>
        <v>0</v>
      </c>
      <c r="E591" s="34">
        <f t="shared" si="292"/>
        <v>0</v>
      </c>
      <c r="F591" s="34">
        <f t="shared" si="292"/>
        <v>0</v>
      </c>
      <c r="G591" s="34">
        <f t="shared" si="292"/>
        <v>0.42857142857142855</v>
      </c>
      <c r="H591" s="34">
        <f t="shared" si="292"/>
        <v>0</v>
      </c>
      <c r="I591" s="34">
        <f t="shared" si="292"/>
        <v>7.1428571428571425E-2</v>
      </c>
      <c r="J591" s="33">
        <f t="shared" si="292"/>
        <v>0.42857142857142855</v>
      </c>
      <c r="K591" s="34">
        <f t="shared" si="292"/>
        <v>7.1428571428571425E-2</v>
      </c>
      <c r="L591" s="33">
        <f t="shared" si="292"/>
        <v>0</v>
      </c>
      <c r="M591" s="36">
        <f t="shared" si="292"/>
        <v>0</v>
      </c>
      <c r="N591" s="46">
        <f>SUM(Tableau11[[#This Row],[Janvier]:[Décembre]])</f>
        <v>1</v>
      </c>
      <c r="O591" s="71">
        <f>ROUNDUP(Tableau11[[#This Row],[Total général]]/7,0)</f>
        <v>1</v>
      </c>
      <c r="P591" s="70">
        <f>Tableau11[[#This Row],[Total général]]/(30*7)</f>
        <v>4.7619047619047623E-3</v>
      </c>
    </row>
    <row r="592" spans="1:16" ht="17.25" thickTop="1" thickBot="1" x14ac:dyDescent="0.3">
      <c r="A592" s="45">
        <v>741</v>
      </c>
      <c r="B592" s="58">
        <f>IFERROR(VLOOKUP(Tableau11[[#This Row],[Article]],'TCD journal 2018'!$B$5:$O$9000,2,FALSE),0)</f>
        <v>0</v>
      </c>
      <c r="C592" s="59">
        <f>IFERROR(VLOOKUP(Tableau11[[#This Row],[Article]],'TCD journal 2018'!$B$5:$O$900,3,FALSE),0)</f>
        <v>0</v>
      </c>
      <c r="D592" s="60">
        <f>IFERROR(VLOOKUP(Tableau11[[#This Row],[Article]],'TCD journal 2018'!$B$5:$O$9000,4,FALSE),0)</f>
        <v>2</v>
      </c>
      <c r="E592" s="60">
        <f>IFERROR(VLOOKUP(Tableau11[[#This Row],[Article]],'TCD journal 2018'!$B$5:$O$9000,5,FALSE),0)</f>
        <v>1</v>
      </c>
      <c r="F592" s="60">
        <f>IFERROR(VLOOKUP(Tableau11[[#This Row],[Article]],'TCD journal 2018'!$B$5:$O$9000,6,FALSE),0)</f>
        <v>1</v>
      </c>
      <c r="G592" s="60">
        <f>IFERROR(VLOOKUP(Tableau11[[#This Row],[Article]],'TCD journal 2018'!$B$5:$O$9000,7,FALSE),0)</f>
        <v>2</v>
      </c>
      <c r="H592" s="60">
        <f>IFERROR(VLOOKUP(Tableau11[[#This Row],[Article]],'TCD journal 2018'!$B$5:$O$9000,8,FALSE),0)</f>
        <v>2</v>
      </c>
      <c r="I592" s="60">
        <f>IFERROR(VLOOKUP(Tableau11[[#This Row],[Article]],'TCD journal 2018'!$B$5:$O$9000,9,FALSE),0)</f>
        <v>2</v>
      </c>
      <c r="J592" s="60">
        <f>IFERROR(VLOOKUP(Tableau11[[#This Row],[Article]],'TCD journal 2018'!$B$5:$O$9000,10,FALSE),0)</f>
        <v>3</v>
      </c>
      <c r="K592" s="61">
        <f>IFERROR(VLOOKUP(Tableau11[[#This Row],[Article]],'TCD journal 2018'!$B$5:$O$900,11,FALSE),0)</f>
        <v>1</v>
      </c>
      <c r="L592" s="60">
        <f>IFERROR(VLOOKUP(Tableau11[[#This Row],[Article]],'TCD journal 2018'!$B$5:$O$9000,12,FALSE),0)</f>
        <v>0</v>
      </c>
      <c r="M592" s="62">
        <f>IFERROR(VLOOKUP(Tableau11[[#This Row],[Article]],'TCD journal 2018'!$B$5:$O$9000,13,FALSE),0)</f>
        <v>0</v>
      </c>
      <c r="N592" s="154">
        <f>IFERROR(VLOOKUP(Tableau11[[#This Row],[Article]],'TCD journal 2018'!$B$5:$O$9000,14,FALSE),0)</f>
        <v>14</v>
      </c>
      <c r="O592" s="73">
        <f>Tableau11[[#This Row],[Total général]]/8</f>
        <v>1.75</v>
      </c>
      <c r="P592" s="74">
        <f>ROUNDUP(Tableau11[[#This Row],[Conso mensuel]]/30,0)</f>
        <v>1</v>
      </c>
    </row>
    <row r="593" spans="1:16" ht="16.5" thickTop="1" thickBot="1" x14ac:dyDescent="0.3">
      <c r="A593" s="31">
        <v>741</v>
      </c>
      <c r="B593" s="34">
        <f t="shared" ref="B593:M593" si="293">B592/$N$592</f>
        <v>0</v>
      </c>
      <c r="C593" s="34">
        <f t="shared" si="293"/>
        <v>0</v>
      </c>
      <c r="D593" s="34">
        <f t="shared" si="293"/>
        <v>0.14285714285714285</v>
      </c>
      <c r="E593" s="34">
        <f t="shared" si="293"/>
        <v>7.1428571428571425E-2</v>
      </c>
      <c r="F593" s="34">
        <f t="shared" si="293"/>
        <v>7.1428571428571425E-2</v>
      </c>
      <c r="G593" s="34">
        <f t="shared" si="293"/>
        <v>0.14285714285714285</v>
      </c>
      <c r="H593" s="34">
        <f t="shared" si="293"/>
        <v>0.14285714285714285</v>
      </c>
      <c r="I593" s="34">
        <f t="shared" si="293"/>
        <v>0.14285714285714285</v>
      </c>
      <c r="J593" s="33">
        <f t="shared" si="293"/>
        <v>0.21428571428571427</v>
      </c>
      <c r="K593" s="34">
        <f t="shared" si="293"/>
        <v>7.1428571428571425E-2</v>
      </c>
      <c r="L593" s="33">
        <f t="shared" si="293"/>
        <v>0</v>
      </c>
      <c r="M593" s="36">
        <f t="shared" si="293"/>
        <v>0</v>
      </c>
      <c r="N593" s="46">
        <f>SUM(Tableau11[[#This Row],[Janvier]:[Décembre]])</f>
        <v>0.99999999999999989</v>
      </c>
      <c r="O593" s="71">
        <f>ROUNDUP(Tableau11[[#This Row],[Total général]]/7,0)</f>
        <v>1</v>
      </c>
      <c r="P593" s="70">
        <f>Tableau11[[#This Row],[Total général]]/(30*7)</f>
        <v>4.7619047619047615E-3</v>
      </c>
    </row>
    <row r="594" spans="1:16" ht="17.25" thickTop="1" thickBot="1" x14ac:dyDescent="0.3">
      <c r="A594" s="45">
        <v>1002</v>
      </c>
      <c r="B594" s="58">
        <f>IFERROR(VLOOKUP(Tableau11[[#This Row],[Article]],'TCD journal 2018'!$B$5:$O$9000,2,FALSE),0)</f>
        <v>0</v>
      </c>
      <c r="C594" s="59">
        <f>IFERROR(VLOOKUP(Tableau11[[#This Row],[Article]],'TCD journal 2018'!$B$5:$O$900,3,FALSE),0)</f>
        <v>0</v>
      </c>
      <c r="D594" s="60">
        <f>IFERROR(VLOOKUP(Tableau11[[#This Row],[Article]],'TCD journal 2018'!$B$5:$O$9000,4,FALSE),0)</f>
        <v>0</v>
      </c>
      <c r="E594" s="60">
        <f>IFERROR(VLOOKUP(Tableau11[[#This Row],[Article]],'TCD journal 2018'!$B$5:$O$9000,5,FALSE),0)</f>
        <v>2</v>
      </c>
      <c r="F594" s="60">
        <f>IFERROR(VLOOKUP(Tableau11[[#This Row],[Article]],'TCD journal 2018'!$B$5:$O$9000,6,FALSE),0)</f>
        <v>2</v>
      </c>
      <c r="G594" s="60">
        <f>IFERROR(VLOOKUP(Tableau11[[#This Row],[Article]],'TCD journal 2018'!$B$5:$O$9000,7,FALSE),0)</f>
        <v>6</v>
      </c>
      <c r="H594" s="60">
        <f>IFERROR(VLOOKUP(Tableau11[[#This Row],[Article]],'TCD journal 2018'!$B$5:$O$9000,8,FALSE),0)</f>
        <v>2</v>
      </c>
      <c r="I594" s="60">
        <f>IFERROR(VLOOKUP(Tableau11[[#This Row],[Article]],'TCD journal 2018'!$B$5:$O$9000,9,FALSE),0)</f>
        <v>1</v>
      </c>
      <c r="J594" s="60">
        <f>IFERROR(VLOOKUP(Tableau11[[#This Row],[Article]],'TCD journal 2018'!$B$5:$O$9000,10,FALSE),0)</f>
        <v>0</v>
      </c>
      <c r="K594" s="61">
        <f>IFERROR(VLOOKUP(Tableau11[[#This Row],[Article]],'TCD journal 2018'!$B$5:$O$900,11,FALSE),0)</f>
        <v>1</v>
      </c>
      <c r="L594" s="60">
        <f>IFERROR(VLOOKUP(Tableau11[[#This Row],[Article]],'TCD journal 2018'!$B$5:$O$9000,12,FALSE),0)</f>
        <v>0</v>
      </c>
      <c r="M594" s="62">
        <f>IFERROR(VLOOKUP(Tableau11[[#This Row],[Article]],'TCD journal 2018'!$B$5:$O$9000,13,FALSE),0)</f>
        <v>0</v>
      </c>
      <c r="N594" s="154">
        <f>IFERROR(VLOOKUP(Tableau11[[#This Row],[Article]],'TCD journal 2018'!$B$5:$O$9000,14,FALSE),0)</f>
        <v>14</v>
      </c>
      <c r="O594" s="73">
        <f>Tableau11[[#This Row],[Total général]]/8</f>
        <v>1.75</v>
      </c>
      <c r="P594" s="74">
        <f>ROUNDUP(Tableau11[[#This Row],[Conso mensuel]]/30,0)</f>
        <v>1</v>
      </c>
    </row>
    <row r="595" spans="1:16" ht="16.5" thickTop="1" thickBot="1" x14ac:dyDescent="0.3">
      <c r="A595" s="31">
        <v>1002</v>
      </c>
      <c r="B595" s="34">
        <f t="shared" ref="B595:M595" si="294">B594/$N$594</f>
        <v>0</v>
      </c>
      <c r="C595" s="34">
        <f t="shared" si="294"/>
        <v>0</v>
      </c>
      <c r="D595" s="34">
        <f t="shared" si="294"/>
        <v>0</v>
      </c>
      <c r="E595" s="34">
        <f t="shared" si="294"/>
        <v>0.14285714285714285</v>
      </c>
      <c r="F595" s="34">
        <f t="shared" si="294"/>
        <v>0.14285714285714285</v>
      </c>
      <c r="G595" s="34">
        <f t="shared" si="294"/>
        <v>0.42857142857142855</v>
      </c>
      <c r="H595" s="34">
        <f t="shared" si="294"/>
        <v>0.14285714285714285</v>
      </c>
      <c r="I595" s="34">
        <f t="shared" si="294"/>
        <v>7.1428571428571425E-2</v>
      </c>
      <c r="J595" s="33">
        <f t="shared" si="294"/>
        <v>0</v>
      </c>
      <c r="K595" s="34">
        <f t="shared" si="294"/>
        <v>7.1428571428571425E-2</v>
      </c>
      <c r="L595" s="33">
        <f t="shared" si="294"/>
        <v>0</v>
      </c>
      <c r="M595" s="36">
        <f t="shared" si="294"/>
        <v>0</v>
      </c>
      <c r="N595" s="46">
        <f>SUM(Tableau11[[#This Row],[Janvier]:[Décembre]])</f>
        <v>0.99999999999999978</v>
      </c>
      <c r="O595" s="71">
        <f>ROUNDUP(Tableau11[[#This Row],[Total général]]/7,0)</f>
        <v>1</v>
      </c>
      <c r="P595" s="70">
        <f>Tableau11[[#This Row],[Total général]]/(30*7)</f>
        <v>4.7619047619047606E-3</v>
      </c>
    </row>
    <row r="596" spans="1:16" ht="17.25" thickTop="1" thickBot="1" x14ac:dyDescent="0.3">
      <c r="A596" s="45">
        <v>462</v>
      </c>
      <c r="B596" s="58">
        <f>IFERROR(VLOOKUP(Tableau11[[#This Row],[Article]],'TCD journal 2018'!$B$5:$O$9000,2,FALSE),0)</f>
        <v>0</v>
      </c>
      <c r="C596" s="59">
        <f>IFERROR(VLOOKUP(Tableau11[[#This Row],[Article]],'TCD journal 2018'!$B$5:$O$900,3,FALSE),0)</f>
        <v>0</v>
      </c>
      <c r="D596" s="60">
        <f>IFERROR(VLOOKUP(Tableau11[[#This Row],[Article]],'TCD journal 2018'!$B$5:$O$9000,4,FALSE),0)</f>
        <v>1</v>
      </c>
      <c r="E596" s="60">
        <f>IFERROR(VLOOKUP(Tableau11[[#This Row],[Article]],'TCD journal 2018'!$B$5:$O$9000,5,FALSE),0)</f>
        <v>1</v>
      </c>
      <c r="F596" s="60">
        <f>IFERROR(VLOOKUP(Tableau11[[#This Row],[Article]],'TCD journal 2018'!$B$5:$O$9000,6,FALSE),0)</f>
        <v>1</v>
      </c>
      <c r="G596" s="60">
        <f>IFERROR(VLOOKUP(Tableau11[[#This Row],[Article]],'TCD journal 2018'!$B$5:$O$9000,7,FALSE),0)</f>
        <v>5</v>
      </c>
      <c r="H596" s="60">
        <f>IFERROR(VLOOKUP(Tableau11[[#This Row],[Article]],'TCD journal 2018'!$B$5:$O$9000,8,FALSE),0)</f>
        <v>1</v>
      </c>
      <c r="I596" s="60">
        <f>IFERROR(VLOOKUP(Tableau11[[#This Row],[Article]],'TCD journal 2018'!$B$5:$O$9000,9,FALSE),0)</f>
        <v>1</v>
      </c>
      <c r="J596" s="60">
        <f>IFERROR(VLOOKUP(Tableau11[[#This Row],[Article]],'TCD journal 2018'!$B$5:$O$9000,10,FALSE),0)</f>
        <v>3</v>
      </c>
      <c r="K596" s="61">
        <f>IFERROR(VLOOKUP(Tableau11[[#This Row],[Article]],'TCD journal 2018'!$B$5:$O$900,11,FALSE),0)</f>
        <v>3</v>
      </c>
      <c r="L596" s="60">
        <f>IFERROR(VLOOKUP(Tableau11[[#This Row],[Article]],'TCD journal 2018'!$B$5:$O$9000,12,FALSE),0)</f>
        <v>0</v>
      </c>
      <c r="M596" s="62">
        <f>IFERROR(VLOOKUP(Tableau11[[#This Row],[Article]],'TCD journal 2018'!$B$5:$O$9000,13,FALSE),0)</f>
        <v>0</v>
      </c>
      <c r="N596" s="154">
        <f>IFERROR(VLOOKUP(Tableau11[[#This Row],[Article]],'TCD journal 2018'!$B$5:$O$9000,14,FALSE),0)</f>
        <v>16</v>
      </c>
      <c r="O596" s="73">
        <f>Tableau11[[#This Row],[Total général]]/8</f>
        <v>2</v>
      </c>
      <c r="P596" s="74">
        <f>ROUNDUP(Tableau11[[#This Row],[Conso mensuel]]/30,0)</f>
        <v>1</v>
      </c>
    </row>
    <row r="597" spans="1:16" ht="16.5" thickTop="1" thickBot="1" x14ac:dyDescent="0.3">
      <c r="A597" s="31">
        <v>462</v>
      </c>
      <c r="B597" s="34">
        <f t="shared" ref="B597:M597" si="295">B596/$N$596</f>
        <v>0</v>
      </c>
      <c r="C597" s="34">
        <f t="shared" si="295"/>
        <v>0</v>
      </c>
      <c r="D597" s="34">
        <f t="shared" si="295"/>
        <v>6.25E-2</v>
      </c>
      <c r="E597" s="34">
        <f t="shared" si="295"/>
        <v>6.25E-2</v>
      </c>
      <c r="F597" s="34">
        <f t="shared" si="295"/>
        <v>6.25E-2</v>
      </c>
      <c r="G597" s="34">
        <f t="shared" si="295"/>
        <v>0.3125</v>
      </c>
      <c r="H597" s="34">
        <f t="shared" si="295"/>
        <v>6.25E-2</v>
      </c>
      <c r="I597" s="34">
        <f t="shared" si="295"/>
        <v>6.25E-2</v>
      </c>
      <c r="J597" s="33">
        <f t="shared" si="295"/>
        <v>0.1875</v>
      </c>
      <c r="K597" s="34">
        <f t="shared" si="295"/>
        <v>0.1875</v>
      </c>
      <c r="L597" s="33">
        <f t="shared" si="295"/>
        <v>0</v>
      </c>
      <c r="M597" s="36">
        <f t="shared" si="295"/>
        <v>0</v>
      </c>
      <c r="N597" s="46">
        <f>SUM(Tableau11[[#This Row],[Janvier]:[Décembre]])</f>
        <v>1</v>
      </c>
      <c r="O597" s="71">
        <f>ROUNDUP(Tableau11[[#This Row],[Total général]]/7,0)</f>
        <v>1</v>
      </c>
      <c r="P597" s="70">
        <f>Tableau11[[#This Row],[Total général]]/(30*7)</f>
        <v>4.7619047619047623E-3</v>
      </c>
    </row>
    <row r="598" spans="1:16" ht="17.25" thickTop="1" thickBot="1" x14ac:dyDescent="0.3">
      <c r="A598" s="45">
        <v>3001</v>
      </c>
      <c r="B598" s="58">
        <f>IFERROR(VLOOKUP(Tableau11[[#This Row],[Article]],'TCD journal 2018'!$B$5:$O$9000,2,FALSE),0)</f>
        <v>0</v>
      </c>
      <c r="C598" s="59">
        <f>IFERROR(VLOOKUP(Tableau11[[#This Row],[Article]],'TCD journal 2018'!$B$5:$O$900,3,FALSE),0)</f>
        <v>0</v>
      </c>
      <c r="D598" s="60">
        <f>IFERROR(VLOOKUP(Tableau11[[#This Row],[Article]],'TCD journal 2018'!$B$5:$O$9000,4,FALSE),0)</f>
        <v>4</v>
      </c>
      <c r="E598" s="60">
        <f>IFERROR(VLOOKUP(Tableau11[[#This Row],[Article]],'TCD journal 2018'!$B$5:$O$9000,5,FALSE),0)</f>
        <v>1</v>
      </c>
      <c r="F598" s="60">
        <f>IFERROR(VLOOKUP(Tableau11[[#This Row],[Article]],'TCD journal 2018'!$B$5:$O$9000,6,FALSE),0)</f>
        <v>2</v>
      </c>
      <c r="G598" s="60">
        <f>IFERROR(VLOOKUP(Tableau11[[#This Row],[Article]],'TCD journal 2018'!$B$5:$O$9000,7,FALSE),0)</f>
        <v>2</v>
      </c>
      <c r="H598" s="60">
        <f>IFERROR(VLOOKUP(Tableau11[[#This Row],[Article]],'TCD journal 2018'!$B$5:$O$9000,8,FALSE),0)</f>
        <v>0</v>
      </c>
      <c r="I598" s="60">
        <f>IFERROR(VLOOKUP(Tableau11[[#This Row],[Article]],'TCD journal 2018'!$B$5:$O$9000,9,FALSE),0)</f>
        <v>0</v>
      </c>
      <c r="J598" s="60">
        <f>IFERROR(VLOOKUP(Tableau11[[#This Row],[Article]],'TCD journal 2018'!$B$5:$O$9000,10,FALSE),0)</f>
        <v>4</v>
      </c>
      <c r="K598" s="61">
        <f>IFERROR(VLOOKUP(Tableau11[[#This Row],[Article]],'TCD journal 2018'!$B$5:$O$900,11,FALSE),0)</f>
        <v>5</v>
      </c>
      <c r="L598" s="60">
        <f>IFERROR(VLOOKUP(Tableau11[[#This Row],[Article]],'TCD journal 2018'!$B$5:$O$9000,12,FALSE),0)</f>
        <v>0</v>
      </c>
      <c r="M598" s="62">
        <f>IFERROR(VLOOKUP(Tableau11[[#This Row],[Article]],'TCD journal 2018'!$B$5:$O$9000,13,FALSE),0)</f>
        <v>0</v>
      </c>
      <c r="N598" s="154">
        <f>IFERROR(VLOOKUP(Tableau11[[#This Row],[Article]],'TCD journal 2018'!$B$5:$O$9000,14,FALSE),0)</f>
        <v>18</v>
      </c>
      <c r="O598" s="73">
        <f>Tableau11[[#This Row],[Total général]]/8</f>
        <v>2.25</v>
      </c>
      <c r="P598" s="74">
        <f>ROUNDUP(Tableau11[[#This Row],[Conso mensuel]]/30,0)</f>
        <v>1</v>
      </c>
    </row>
    <row r="599" spans="1:16" ht="16.5" thickTop="1" thickBot="1" x14ac:dyDescent="0.3">
      <c r="A599" s="31">
        <v>3001</v>
      </c>
      <c r="B599" s="34">
        <f t="shared" ref="B599:M599" si="296">B598/$N$598</f>
        <v>0</v>
      </c>
      <c r="C599" s="34">
        <f t="shared" si="296"/>
        <v>0</v>
      </c>
      <c r="D599" s="34">
        <f t="shared" si="296"/>
        <v>0.22222222222222221</v>
      </c>
      <c r="E599" s="34">
        <f t="shared" si="296"/>
        <v>5.5555555555555552E-2</v>
      </c>
      <c r="F599" s="34">
        <f t="shared" si="296"/>
        <v>0.1111111111111111</v>
      </c>
      <c r="G599" s="34">
        <f t="shared" si="296"/>
        <v>0.1111111111111111</v>
      </c>
      <c r="H599" s="34">
        <f t="shared" si="296"/>
        <v>0</v>
      </c>
      <c r="I599" s="34">
        <f t="shared" si="296"/>
        <v>0</v>
      </c>
      <c r="J599" s="33">
        <f t="shared" si="296"/>
        <v>0.22222222222222221</v>
      </c>
      <c r="K599" s="34">
        <f t="shared" si="296"/>
        <v>0.27777777777777779</v>
      </c>
      <c r="L599" s="33">
        <f t="shared" si="296"/>
        <v>0</v>
      </c>
      <c r="M599" s="36">
        <f t="shared" si="296"/>
        <v>0</v>
      </c>
      <c r="N599" s="46">
        <f>SUM(Tableau11[[#This Row],[Janvier]:[Décembre]])</f>
        <v>1</v>
      </c>
      <c r="O599" s="72">
        <f>ROUNDUP(Tableau11[[#This Row],[Total général]]/7,0)</f>
        <v>1</v>
      </c>
      <c r="P599" s="68">
        <f>Tableau11[[#This Row],[Total général]]/(30*7)</f>
        <v>4.7619047619047623E-3</v>
      </c>
    </row>
    <row r="600" spans="1:16" ht="17.25" thickTop="1" thickBot="1" x14ac:dyDescent="0.3">
      <c r="A600" s="45">
        <v>5113</v>
      </c>
      <c r="B600" s="58">
        <f>IFERROR(VLOOKUP(Tableau11[[#This Row],[Article]],'TCD journal 2018'!$B$5:$O$9000,2,FALSE),0)</f>
        <v>0</v>
      </c>
      <c r="C600" s="59">
        <f>IFERROR(VLOOKUP(Tableau11[[#This Row],[Article]],'TCD journal 2018'!$B$5:$O$900,3,FALSE),0)</f>
        <v>0</v>
      </c>
      <c r="D600" s="60">
        <f>IFERROR(VLOOKUP(Tableau11[[#This Row],[Article]],'TCD journal 2018'!$B$5:$O$9000,4,FALSE),0)</f>
        <v>0</v>
      </c>
      <c r="E600" s="60">
        <f>IFERROR(VLOOKUP(Tableau11[[#This Row],[Article]],'TCD journal 2018'!$B$5:$O$9000,5,FALSE),0)</f>
        <v>2</v>
      </c>
      <c r="F600" s="60">
        <f>IFERROR(VLOOKUP(Tableau11[[#This Row],[Article]],'TCD journal 2018'!$B$5:$O$9000,6,FALSE),0)</f>
        <v>10</v>
      </c>
      <c r="G600" s="60">
        <f>IFERROR(VLOOKUP(Tableau11[[#This Row],[Article]],'TCD journal 2018'!$B$5:$O$9000,7,FALSE),0)</f>
        <v>0</v>
      </c>
      <c r="H600" s="60">
        <f>IFERROR(VLOOKUP(Tableau11[[#This Row],[Article]],'TCD journal 2018'!$B$5:$O$9000,8,FALSE),0)</f>
        <v>0</v>
      </c>
      <c r="I600" s="60">
        <f>IFERROR(VLOOKUP(Tableau11[[#This Row],[Article]],'TCD journal 2018'!$B$5:$O$9000,9,FALSE),0)</f>
        <v>0</v>
      </c>
      <c r="J600" s="60">
        <f>IFERROR(VLOOKUP(Tableau11[[#This Row],[Article]],'TCD journal 2018'!$B$5:$O$9000,10,FALSE),0)</f>
        <v>0</v>
      </c>
      <c r="K600" s="61">
        <f>IFERROR(VLOOKUP(Tableau11[[#This Row],[Article]],'TCD journal 2018'!$B$5:$O$900,11,FALSE),0)</f>
        <v>0</v>
      </c>
      <c r="L600" s="60">
        <f>IFERROR(VLOOKUP(Tableau11[[#This Row],[Article]],'TCD journal 2018'!$B$5:$O$9000,12,FALSE),0)</f>
        <v>0</v>
      </c>
      <c r="M600" s="62">
        <f>IFERROR(VLOOKUP(Tableau11[[#This Row],[Article]],'TCD journal 2018'!$B$5:$O$9000,13,FALSE),0)</f>
        <v>0</v>
      </c>
      <c r="N600" s="154">
        <f>IFERROR(VLOOKUP(Tableau11[[#This Row],[Article]],'TCD journal 2018'!$B$5:$O$9000,14,FALSE),0)</f>
        <v>12</v>
      </c>
      <c r="O600" s="73">
        <f>Tableau11[[#This Row],[Total général]]/8</f>
        <v>1.5</v>
      </c>
      <c r="P600" s="74">
        <f>ROUNDUP(Tableau11[[#This Row],[Conso mensuel]]/30,0)</f>
        <v>1</v>
      </c>
    </row>
    <row r="601" spans="1:16" ht="16.5" thickTop="1" thickBot="1" x14ac:dyDescent="0.3">
      <c r="A601" s="31">
        <v>5113</v>
      </c>
      <c r="B601" s="34">
        <f t="shared" ref="B601:M601" si="297">B600/$N$600</f>
        <v>0</v>
      </c>
      <c r="C601" s="34">
        <f t="shared" si="297"/>
        <v>0</v>
      </c>
      <c r="D601" s="34">
        <f t="shared" si="297"/>
        <v>0</v>
      </c>
      <c r="E601" s="34">
        <f t="shared" si="297"/>
        <v>0.16666666666666666</v>
      </c>
      <c r="F601" s="34">
        <f t="shared" si="297"/>
        <v>0.83333333333333337</v>
      </c>
      <c r="G601" s="34">
        <f t="shared" si="297"/>
        <v>0</v>
      </c>
      <c r="H601" s="34">
        <f t="shared" si="297"/>
        <v>0</v>
      </c>
      <c r="I601" s="34">
        <f t="shared" si="297"/>
        <v>0</v>
      </c>
      <c r="J601" s="33">
        <f t="shared" si="297"/>
        <v>0</v>
      </c>
      <c r="K601" s="34">
        <f t="shared" si="297"/>
        <v>0</v>
      </c>
      <c r="L601" s="33">
        <f t="shared" si="297"/>
        <v>0</v>
      </c>
      <c r="M601" s="36">
        <f t="shared" si="297"/>
        <v>0</v>
      </c>
      <c r="N601" s="46">
        <f>SUM(Tableau11[[#This Row],[Janvier]:[Décembre]])</f>
        <v>1</v>
      </c>
      <c r="O601" s="72">
        <f>ROUNDUP(Tableau11[[#This Row],[Total général]]/7,0)</f>
        <v>1</v>
      </c>
      <c r="P601" s="68">
        <f>Tableau11[[#This Row],[Total général]]/(30*7)</f>
        <v>4.7619047619047623E-3</v>
      </c>
    </row>
    <row r="602" spans="1:16" ht="17.25" thickTop="1" thickBot="1" x14ac:dyDescent="0.3">
      <c r="A602" s="45">
        <v>5115</v>
      </c>
      <c r="B602" s="58">
        <f>IFERROR(VLOOKUP(Tableau11[[#This Row],[Article]],'TCD journal 2018'!$B$5:$O$9000,2,FALSE),0)</f>
        <v>0</v>
      </c>
      <c r="C602" s="59">
        <f>IFERROR(VLOOKUP(Tableau11[[#This Row],[Article]],'TCD journal 2018'!$B$5:$O$900,3,FALSE),0)</f>
        <v>0</v>
      </c>
      <c r="D602" s="60">
        <f>IFERROR(VLOOKUP(Tableau11[[#This Row],[Article]],'TCD journal 2018'!$B$5:$O$9000,4,FALSE),0)</f>
        <v>0</v>
      </c>
      <c r="E602" s="60">
        <f>IFERROR(VLOOKUP(Tableau11[[#This Row],[Article]],'TCD journal 2018'!$B$5:$O$9000,5,FALSE),0)</f>
        <v>2</v>
      </c>
      <c r="F602" s="60">
        <f>IFERROR(VLOOKUP(Tableau11[[#This Row],[Article]],'TCD journal 2018'!$B$5:$O$9000,6,FALSE),0)</f>
        <v>10</v>
      </c>
      <c r="G602" s="60">
        <f>IFERROR(VLOOKUP(Tableau11[[#This Row],[Article]],'TCD journal 2018'!$B$5:$O$9000,7,FALSE),0)</f>
        <v>0</v>
      </c>
      <c r="H602" s="60">
        <f>IFERROR(VLOOKUP(Tableau11[[#This Row],[Article]],'TCD journal 2018'!$B$5:$O$9000,8,FALSE),0)</f>
        <v>0</v>
      </c>
      <c r="I602" s="60">
        <f>IFERROR(VLOOKUP(Tableau11[[#This Row],[Article]],'TCD journal 2018'!$B$5:$O$9000,9,FALSE),0)</f>
        <v>0</v>
      </c>
      <c r="J602" s="60">
        <f>IFERROR(VLOOKUP(Tableau11[[#This Row],[Article]],'TCD journal 2018'!$B$5:$O$9000,10,FALSE),0)</f>
        <v>0</v>
      </c>
      <c r="K602" s="61">
        <f>IFERROR(VLOOKUP(Tableau11[[#This Row],[Article]],'TCD journal 2018'!$B$5:$O$900,11,FALSE),0)</f>
        <v>0</v>
      </c>
      <c r="L602" s="60">
        <f>IFERROR(VLOOKUP(Tableau11[[#This Row],[Article]],'TCD journal 2018'!$B$5:$O$9000,12,FALSE),0)</f>
        <v>0</v>
      </c>
      <c r="M602" s="62">
        <f>IFERROR(VLOOKUP(Tableau11[[#This Row],[Article]],'TCD journal 2018'!$B$5:$O$9000,13,FALSE),0)</f>
        <v>0</v>
      </c>
      <c r="N602" s="154">
        <f>IFERROR(VLOOKUP(Tableau11[[#This Row],[Article]],'TCD journal 2018'!$B$5:$O$9000,14,FALSE),0)</f>
        <v>12</v>
      </c>
      <c r="O602" s="73">
        <f>Tableau11[[#This Row],[Total général]]/8</f>
        <v>1.5</v>
      </c>
      <c r="P602" s="74">
        <f>ROUNDUP(Tableau11[[#This Row],[Conso mensuel]]/30,0)</f>
        <v>1</v>
      </c>
    </row>
    <row r="603" spans="1:16" ht="16.5" thickTop="1" thickBot="1" x14ac:dyDescent="0.3">
      <c r="A603" s="31">
        <v>5115</v>
      </c>
      <c r="B603" s="34">
        <f t="shared" ref="B603:M603" si="298">B602/$N$602</f>
        <v>0</v>
      </c>
      <c r="C603" s="34">
        <f t="shared" si="298"/>
        <v>0</v>
      </c>
      <c r="D603" s="34">
        <f t="shared" si="298"/>
        <v>0</v>
      </c>
      <c r="E603" s="34">
        <f t="shared" si="298"/>
        <v>0.16666666666666666</v>
      </c>
      <c r="F603" s="34">
        <f t="shared" si="298"/>
        <v>0.83333333333333337</v>
      </c>
      <c r="G603" s="34">
        <f t="shared" si="298"/>
        <v>0</v>
      </c>
      <c r="H603" s="34">
        <f t="shared" si="298"/>
        <v>0</v>
      </c>
      <c r="I603" s="34">
        <f t="shared" si="298"/>
        <v>0</v>
      </c>
      <c r="J603" s="33">
        <f t="shared" si="298"/>
        <v>0</v>
      </c>
      <c r="K603" s="34">
        <f t="shared" si="298"/>
        <v>0</v>
      </c>
      <c r="L603" s="33">
        <f t="shared" si="298"/>
        <v>0</v>
      </c>
      <c r="M603" s="36">
        <f t="shared" si="298"/>
        <v>0</v>
      </c>
      <c r="N603" s="46">
        <f>SUM(Tableau11[[#This Row],[Janvier]:[Décembre]])</f>
        <v>1</v>
      </c>
      <c r="O603" s="72">
        <f>ROUNDUP(Tableau11[[#This Row],[Total général]]/7,0)</f>
        <v>1</v>
      </c>
      <c r="P603" s="68">
        <f>Tableau11[[#This Row],[Total général]]/(30*7)</f>
        <v>4.7619047619047623E-3</v>
      </c>
    </row>
    <row r="604" spans="1:16" ht="17.25" thickTop="1" thickBot="1" x14ac:dyDescent="0.3">
      <c r="A604" s="45">
        <v>9701</v>
      </c>
      <c r="B604" s="58">
        <f>IFERROR(VLOOKUP(Tableau11[[#This Row],[Article]],'TCD journal 2018'!$B$5:$O$9000,2,FALSE),0)</f>
        <v>0</v>
      </c>
      <c r="C604" s="59">
        <f>IFERROR(VLOOKUP(Tableau11[[#This Row],[Article]],'TCD journal 2018'!$B$5:$O$900,3,FALSE),0)</f>
        <v>0</v>
      </c>
      <c r="D604" s="60">
        <f>IFERROR(VLOOKUP(Tableau11[[#This Row],[Article]],'TCD journal 2018'!$B$5:$O$9000,4,FALSE),0)</f>
        <v>0</v>
      </c>
      <c r="E604" s="60">
        <f>IFERROR(VLOOKUP(Tableau11[[#This Row],[Article]],'TCD journal 2018'!$B$5:$O$9000,5,FALSE),0)</f>
        <v>2</v>
      </c>
      <c r="F604" s="60">
        <f>IFERROR(VLOOKUP(Tableau11[[#This Row],[Article]],'TCD journal 2018'!$B$5:$O$9000,6,FALSE),0)</f>
        <v>0</v>
      </c>
      <c r="G604" s="60">
        <f>IFERROR(VLOOKUP(Tableau11[[#This Row],[Article]],'TCD journal 2018'!$B$5:$O$9000,7,FALSE),0)</f>
        <v>0</v>
      </c>
      <c r="H604" s="60">
        <f>IFERROR(VLOOKUP(Tableau11[[#This Row],[Article]],'TCD journal 2018'!$B$5:$O$9000,8,FALSE),0)</f>
        <v>0</v>
      </c>
      <c r="I604" s="60">
        <f>IFERROR(VLOOKUP(Tableau11[[#This Row],[Article]],'TCD journal 2018'!$B$5:$O$9000,9,FALSE),0)</f>
        <v>4</v>
      </c>
      <c r="J604" s="60">
        <f>IFERROR(VLOOKUP(Tableau11[[#This Row],[Article]],'TCD journal 2018'!$B$5:$O$9000,10,FALSE),0)</f>
        <v>6</v>
      </c>
      <c r="K604" s="61">
        <f>IFERROR(VLOOKUP(Tableau11[[#This Row],[Article]],'TCD journal 2018'!$B$5:$O$900,11,FALSE),0)</f>
        <v>4</v>
      </c>
      <c r="L604" s="60">
        <f>IFERROR(VLOOKUP(Tableau11[[#This Row],[Article]],'TCD journal 2018'!$B$5:$O$9000,12,FALSE),0)</f>
        <v>0</v>
      </c>
      <c r="M604" s="62">
        <f>IFERROR(VLOOKUP(Tableau11[[#This Row],[Article]],'TCD journal 2018'!$B$5:$O$9000,13,FALSE),0)</f>
        <v>0</v>
      </c>
      <c r="N604" s="154">
        <f>IFERROR(VLOOKUP(Tableau11[[#This Row],[Article]],'TCD journal 2018'!$B$5:$O$9000,14,FALSE),0)</f>
        <v>16</v>
      </c>
      <c r="O604" s="73">
        <f>Tableau11[[#This Row],[Total général]]/8</f>
        <v>2</v>
      </c>
      <c r="P604" s="74">
        <f>ROUNDUP(Tableau11[[#This Row],[Conso mensuel]]/30,0)</f>
        <v>1</v>
      </c>
    </row>
    <row r="605" spans="1:16" ht="16.5" thickTop="1" thickBot="1" x14ac:dyDescent="0.3">
      <c r="A605" s="31">
        <v>9701</v>
      </c>
      <c r="B605" s="34">
        <f t="shared" ref="B605:M605" si="299">B604/$N$604</f>
        <v>0</v>
      </c>
      <c r="C605" s="34">
        <f t="shared" si="299"/>
        <v>0</v>
      </c>
      <c r="D605" s="34">
        <f t="shared" si="299"/>
        <v>0</v>
      </c>
      <c r="E605" s="34">
        <f t="shared" si="299"/>
        <v>0.125</v>
      </c>
      <c r="F605" s="34">
        <f t="shared" si="299"/>
        <v>0</v>
      </c>
      <c r="G605" s="34">
        <f t="shared" si="299"/>
        <v>0</v>
      </c>
      <c r="H605" s="34">
        <f t="shared" si="299"/>
        <v>0</v>
      </c>
      <c r="I605" s="34">
        <f t="shared" si="299"/>
        <v>0.25</v>
      </c>
      <c r="J605" s="33">
        <f t="shared" si="299"/>
        <v>0.375</v>
      </c>
      <c r="K605" s="34">
        <f t="shared" si="299"/>
        <v>0.25</v>
      </c>
      <c r="L605" s="33">
        <f t="shared" si="299"/>
        <v>0</v>
      </c>
      <c r="M605" s="36">
        <f t="shared" si="299"/>
        <v>0</v>
      </c>
      <c r="N605" s="46">
        <f>SUM(Tableau11[[#This Row],[Janvier]:[Décembre]])</f>
        <v>1</v>
      </c>
      <c r="O605" s="72">
        <f>ROUNDUP(Tableau11[[#This Row],[Total général]]/7,0)</f>
        <v>1</v>
      </c>
      <c r="P605" s="68">
        <f>Tableau11[[#This Row],[Total général]]/(30*7)</f>
        <v>4.7619047619047623E-3</v>
      </c>
    </row>
    <row r="606" spans="1:16" ht="17.25" thickTop="1" thickBot="1" x14ac:dyDescent="0.3">
      <c r="A606" s="45">
        <v>762</v>
      </c>
      <c r="B606" s="58">
        <f>IFERROR(VLOOKUP(Tableau11[[#This Row],[Article]],'TCD journal 2018'!$B$5:$O$9000,2,FALSE),0)</f>
        <v>0</v>
      </c>
      <c r="C606" s="59">
        <f>IFERROR(VLOOKUP(Tableau11[[#This Row],[Article]],'TCD journal 2018'!$B$5:$O$900,3,FALSE),0)</f>
        <v>0</v>
      </c>
      <c r="D606" s="60">
        <f>IFERROR(VLOOKUP(Tableau11[[#This Row],[Article]],'TCD journal 2018'!$B$5:$O$9000,4,FALSE),0)</f>
        <v>0</v>
      </c>
      <c r="E606" s="60">
        <f>IFERROR(VLOOKUP(Tableau11[[#This Row],[Article]],'TCD journal 2018'!$B$5:$O$9000,5,FALSE),0)</f>
        <v>3</v>
      </c>
      <c r="F606" s="60">
        <f>IFERROR(VLOOKUP(Tableau11[[#This Row],[Article]],'TCD journal 2018'!$B$5:$O$9000,6,FALSE),0)</f>
        <v>0</v>
      </c>
      <c r="G606" s="60">
        <f>IFERROR(VLOOKUP(Tableau11[[#This Row],[Article]],'TCD journal 2018'!$B$5:$O$9000,7,FALSE),0)</f>
        <v>9</v>
      </c>
      <c r="H606" s="60">
        <f>IFERROR(VLOOKUP(Tableau11[[#This Row],[Article]],'TCD journal 2018'!$B$5:$O$9000,8,FALSE),0)</f>
        <v>0</v>
      </c>
      <c r="I606" s="60">
        <f>IFERROR(VLOOKUP(Tableau11[[#This Row],[Article]],'TCD journal 2018'!$B$5:$O$9000,9,FALSE),0)</f>
        <v>0</v>
      </c>
      <c r="J606" s="60">
        <f>IFERROR(VLOOKUP(Tableau11[[#This Row],[Article]],'TCD journal 2018'!$B$5:$O$9000,10,FALSE),0)</f>
        <v>0</v>
      </c>
      <c r="K606" s="61">
        <f>IFERROR(VLOOKUP(Tableau11[[#This Row],[Article]],'TCD journal 2018'!$B$5:$O$900,11,FALSE),0)</f>
        <v>0</v>
      </c>
      <c r="L606" s="60">
        <f>IFERROR(VLOOKUP(Tableau11[[#This Row],[Article]],'TCD journal 2018'!$B$5:$O$9000,12,FALSE),0)</f>
        <v>0</v>
      </c>
      <c r="M606" s="62">
        <f>IFERROR(VLOOKUP(Tableau11[[#This Row],[Article]],'TCD journal 2018'!$B$5:$O$9000,13,FALSE),0)</f>
        <v>0</v>
      </c>
      <c r="N606" s="154">
        <f>IFERROR(VLOOKUP(Tableau11[[#This Row],[Article]],'TCD journal 2018'!$B$5:$O$9000,14,FALSE),0)</f>
        <v>12</v>
      </c>
      <c r="O606" s="73">
        <f>Tableau11[[#This Row],[Total général]]/8</f>
        <v>1.5</v>
      </c>
      <c r="P606" s="74">
        <f>ROUNDUP(Tableau11[[#This Row],[Conso mensuel]]/30,0)</f>
        <v>1</v>
      </c>
    </row>
    <row r="607" spans="1:16" ht="16.5" thickTop="1" thickBot="1" x14ac:dyDescent="0.3">
      <c r="A607" s="31">
        <v>762</v>
      </c>
      <c r="B607" s="34">
        <f t="shared" ref="B607:M607" si="300">B606/$N$606</f>
        <v>0</v>
      </c>
      <c r="C607" s="34">
        <f t="shared" si="300"/>
        <v>0</v>
      </c>
      <c r="D607" s="34">
        <f t="shared" si="300"/>
        <v>0</v>
      </c>
      <c r="E607" s="34">
        <f t="shared" si="300"/>
        <v>0.25</v>
      </c>
      <c r="F607" s="34">
        <f t="shared" si="300"/>
        <v>0</v>
      </c>
      <c r="G607" s="34">
        <f t="shared" si="300"/>
        <v>0.75</v>
      </c>
      <c r="H607" s="34">
        <f t="shared" si="300"/>
        <v>0</v>
      </c>
      <c r="I607" s="34">
        <f t="shared" si="300"/>
        <v>0</v>
      </c>
      <c r="J607" s="33">
        <f t="shared" si="300"/>
        <v>0</v>
      </c>
      <c r="K607" s="34">
        <f t="shared" si="300"/>
        <v>0</v>
      </c>
      <c r="L607" s="33">
        <f t="shared" si="300"/>
        <v>0</v>
      </c>
      <c r="M607" s="36">
        <f t="shared" si="300"/>
        <v>0</v>
      </c>
      <c r="N607" s="46">
        <f>SUM(Tableau11[[#This Row],[Janvier]:[Décembre]])</f>
        <v>1</v>
      </c>
      <c r="O607" s="72">
        <f>ROUNDUP(Tableau11[[#This Row],[Total général]]/7,0)</f>
        <v>1</v>
      </c>
      <c r="P607" s="68">
        <f>Tableau11[[#This Row],[Total général]]/(30*7)</f>
        <v>4.7619047619047623E-3</v>
      </c>
    </row>
    <row r="608" spans="1:16" ht="17.25" thickTop="1" thickBot="1" x14ac:dyDescent="0.3">
      <c r="A608" s="45">
        <v>615</v>
      </c>
      <c r="B608" s="58">
        <f>IFERROR(VLOOKUP(Tableau11[[#This Row],[Article]],'TCD journal 2018'!$B$5:$O$9000,2,FALSE),0)</f>
        <v>0</v>
      </c>
      <c r="C608" s="59">
        <f>IFERROR(VLOOKUP(Tableau11[[#This Row],[Article]],'TCD journal 2018'!$B$5:$O$900,3,FALSE),0)</f>
        <v>0</v>
      </c>
      <c r="D608" s="60">
        <f>IFERROR(VLOOKUP(Tableau11[[#This Row],[Article]],'TCD journal 2018'!$B$5:$O$9000,4,FALSE),0)</f>
        <v>0</v>
      </c>
      <c r="E608" s="60">
        <f>IFERROR(VLOOKUP(Tableau11[[#This Row],[Article]],'TCD journal 2018'!$B$5:$O$9000,5,FALSE),0)</f>
        <v>3</v>
      </c>
      <c r="F608" s="60">
        <f>IFERROR(VLOOKUP(Tableau11[[#This Row],[Article]],'TCD journal 2018'!$B$5:$O$9000,6,FALSE),0)</f>
        <v>3</v>
      </c>
      <c r="G608" s="60">
        <f>IFERROR(VLOOKUP(Tableau11[[#This Row],[Article]],'TCD journal 2018'!$B$5:$O$9000,7,FALSE),0)</f>
        <v>1</v>
      </c>
      <c r="H608" s="60">
        <f>IFERROR(VLOOKUP(Tableau11[[#This Row],[Article]],'TCD journal 2018'!$B$5:$O$9000,8,FALSE),0)</f>
        <v>3</v>
      </c>
      <c r="I608" s="60">
        <f>IFERROR(VLOOKUP(Tableau11[[#This Row],[Article]],'TCD journal 2018'!$B$5:$O$9000,9,FALSE),0)</f>
        <v>1</v>
      </c>
      <c r="J608" s="60">
        <f>IFERROR(VLOOKUP(Tableau11[[#This Row],[Article]],'TCD journal 2018'!$B$5:$O$9000,10,FALSE),0)</f>
        <v>1</v>
      </c>
      <c r="K608" s="61">
        <f>IFERROR(VLOOKUP(Tableau11[[#This Row],[Article]],'TCD journal 2018'!$B$5:$O$900,11,FALSE),0)</f>
        <v>2</v>
      </c>
      <c r="L608" s="60">
        <f>IFERROR(VLOOKUP(Tableau11[[#This Row],[Article]],'TCD journal 2018'!$B$5:$O$9000,12,FALSE),0)</f>
        <v>0</v>
      </c>
      <c r="M608" s="62">
        <f>IFERROR(VLOOKUP(Tableau11[[#This Row],[Article]],'TCD journal 2018'!$B$5:$O$9000,13,FALSE),0)</f>
        <v>0</v>
      </c>
      <c r="N608" s="154">
        <f>IFERROR(VLOOKUP(Tableau11[[#This Row],[Article]],'TCD journal 2018'!$B$5:$O$9000,14,FALSE),0)</f>
        <v>14</v>
      </c>
      <c r="O608" s="73">
        <f>Tableau11[[#This Row],[Total général]]/8</f>
        <v>1.75</v>
      </c>
      <c r="P608" s="74">
        <f>ROUNDUP(Tableau11[[#This Row],[Conso mensuel]]/30,0)</f>
        <v>1</v>
      </c>
    </row>
    <row r="609" spans="1:16" ht="16.5" thickTop="1" thickBot="1" x14ac:dyDescent="0.3">
      <c r="A609" s="31">
        <v>615</v>
      </c>
      <c r="B609" s="34">
        <f t="shared" ref="B609:M609" si="301">B608/$N$608</f>
        <v>0</v>
      </c>
      <c r="C609" s="34">
        <f t="shared" si="301"/>
        <v>0</v>
      </c>
      <c r="D609" s="34">
        <f t="shared" si="301"/>
        <v>0</v>
      </c>
      <c r="E609" s="34">
        <f t="shared" si="301"/>
        <v>0.21428571428571427</v>
      </c>
      <c r="F609" s="34">
        <f t="shared" si="301"/>
        <v>0.21428571428571427</v>
      </c>
      <c r="G609" s="34">
        <f t="shared" si="301"/>
        <v>7.1428571428571425E-2</v>
      </c>
      <c r="H609" s="34">
        <f t="shared" si="301"/>
        <v>0.21428571428571427</v>
      </c>
      <c r="I609" s="34">
        <f t="shared" si="301"/>
        <v>7.1428571428571425E-2</v>
      </c>
      <c r="J609" s="33">
        <f t="shared" si="301"/>
        <v>7.1428571428571425E-2</v>
      </c>
      <c r="K609" s="34">
        <f t="shared" si="301"/>
        <v>0.14285714285714285</v>
      </c>
      <c r="L609" s="33">
        <f t="shared" si="301"/>
        <v>0</v>
      </c>
      <c r="M609" s="36">
        <f t="shared" si="301"/>
        <v>0</v>
      </c>
      <c r="N609" s="46">
        <f>SUM(Tableau11[[#This Row],[Janvier]:[Décembre]])</f>
        <v>1</v>
      </c>
      <c r="O609" s="72">
        <f>ROUNDUP(Tableau11[[#This Row],[Total général]]/7,0)</f>
        <v>1</v>
      </c>
      <c r="P609" s="68">
        <f>Tableau11[[#This Row],[Total général]]/(30*7)</f>
        <v>4.7619047619047623E-3</v>
      </c>
    </row>
    <row r="610" spans="1:16" ht="17.25" thickTop="1" thickBot="1" x14ac:dyDescent="0.3">
      <c r="A610" s="45">
        <v>4278</v>
      </c>
      <c r="B610" s="58">
        <f>IFERROR(VLOOKUP(Tableau11[[#This Row],[Article]],'TCD journal 2018'!$B$5:$O$9000,2,FALSE),0)</f>
        <v>0</v>
      </c>
      <c r="C610" s="59">
        <f>IFERROR(VLOOKUP(Tableau11[[#This Row],[Article]],'TCD journal 2018'!$B$5:$O$900,3,FALSE),0)</f>
        <v>0</v>
      </c>
      <c r="D610" s="60">
        <f>IFERROR(VLOOKUP(Tableau11[[#This Row],[Article]],'TCD journal 2018'!$B$5:$O$9000,4,FALSE),0)</f>
        <v>0</v>
      </c>
      <c r="E610" s="60">
        <f>IFERROR(VLOOKUP(Tableau11[[#This Row],[Article]],'TCD journal 2018'!$B$5:$O$9000,5,FALSE),0)</f>
        <v>2</v>
      </c>
      <c r="F610" s="60">
        <f>IFERROR(VLOOKUP(Tableau11[[#This Row],[Article]],'TCD journal 2018'!$B$5:$O$9000,6,FALSE),0)</f>
        <v>6</v>
      </c>
      <c r="G610" s="60">
        <f>IFERROR(VLOOKUP(Tableau11[[#This Row],[Article]],'TCD journal 2018'!$B$5:$O$9000,7,FALSE),0)</f>
        <v>3</v>
      </c>
      <c r="H610" s="60">
        <f>IFERROR(VLOOKUP(Tableau11[[#This Row],[Article]],'TCD journal 2018'!$B$5:$O$9000,8,FALSE),0)</f>
        <v>0</v>
      </c>
      <c r="I610" s="60">
        <f>IFERROR(VLOOKUP(Tableau11[[#This Row],[Article]],'TCD journal 2018'!$B$5:$O$9000,9,FALSE),0)</f>
        <v>0</v>
      </c>
      <c r="J610" s="60">
        <f>IFERROR(VLOOKUP(Tableau11[[#This Row],[Article]],'TCD journal 2018'!$B$5:$O$9000,10,FALSE),0)</f>
        <v>0</v>
      </c>
      <c r="K610" s="61">
        <f>IFERROR(VLOOKUP(Tableau11[[#This Row],[Article]],'TCD journal 2018'!$B$5:$O$900,11,FALSE),0)</f>
        <v>3</v>
      </c>
      <c r="L610" s="60">
        <f>IFERROR(VLOOKUP(Tableau11[[#This Row],[Article]],'TCD journal 2018'!$B$5:$O$9000,12,FALSE),0)</f>
        <v>0</v>
      </c>
      <c r="M610" s="62">
        <f>IFERROR(VLOOKUP(Tableau11[[#This Row],[Article]],'TCD journal 2018'!$B$5:$O$9000,13,FALSE),0)</f>
        <v>0</v>
      </c>
      <c r="N610" s="154">
        <f>IFERROR(VLOOKUP(Tableau11[[#This Row],[Article]],'TCD journal 2018'!$B$5:$O$9000,14,FALSE),0)</f>
        <v>14</v>
      </c>
      <c r="O610" s="73">
        <f>Tableau11[[#This Row],[Total général]]/8</f>
        <v>1.75</v>
      </c>
      <c r="P610" s="74">
        <f>ROUNDUP(Tableau11[[#This Row],[Conso mensuel]]/30,0)</f>
        <v>1</v>
      </c>
    </row>
    <row r="611" spans="1:16" ht="16.5" thickTop="1" thickBot="1" x14ac:dyDescent="0.3">
      <c r="A611" s="30">
        <v>4278</v>
      </c>
      <c r="B611" s="33">
        <f t="shared" ref="B611:M611" si="302">B610/$N$610</f>
        <v>0</v>
      </c>
      <c r="C611" s="33">
        <f t="shared" si="302"/>
        <v>0</v>
      </c>
      <c r="D611" s="33">
        <f t="shared" si="302"/>
        <v>0</v>
      </c>
      <c r="E611" s="33">
        <f t="shared" si="302"/>
        <v>0.14285714285714285</v>
      </c>
      <c r="F611" s="33">
        <f t="shared" si="302"/>
        <v>0.42857142857142855</v>
      </c>
      <c r="G611" s="33">
        <f t="shared" si="302"/>
        <v>0.21428571428571427</v>
      </c>
      <c r="H611" s="33">
        <f t="shared" si="302"/>
        <v>0</v>
      </c>
      <c r="I611" s="33">
        <f t="shared" si="302"/>
        <v>0</v>
      </c>
      <c r="J611" s="33">
        <f t="shared" si="302"/>
        <v>0</v>
      </c>
      <c r="K611" s="33">
        <f t="shared" si="302"/>
        <v>0.21428571428571427</v>
      </c>
      <c r="L611" s="33">
        <f t="shared" si="302"/>
        <v>0</v>
      </c>
      <c r="M611" s="35">
        <f t="shared" si="302"/>
        <v>0</v>
      </c>
      <c r="N611" s="46">
        <f>SUM(Tableau11[[#This Row],[Janvier]:[Décembre]])</f>
        <v>1</v>
      </c>
      <c r="O611" s="72">
        <f>ROUNDUP(Tableau11[[#This Row],[Total général]]/7,0)</f>
        <v>1</v>
      </c>
      <c r="P611" s="68">
        <f>Tableau11[[#This Row],[Total général]]/(30*7)</f>
        <v>4.7619047619047623E-3</v>
      </c>
    </row>
    <row r="612" spans="1:16" ht="17.25" thickTop="1" thickBot="1" x14ac:dyDescent="0.3">
      <c r="A612" s="47">
        <v>10361</v>
      </c>
      <c r="B612" s="58">
        <f>IFERROR(VLOOKUP(Tableau11[[#This Row],[Article]],'TCD journal 2018'!$B$5:$O$9000,2,FALSE),0)</f>
        <v>0</v>
      </c>
      <c r="C612" s="59">
        <f>IFERROR(VLOOKUP(Tableau11[[#This Row],[Article]],'TCD journal 2018'!$B$5:$O$900,3,FALSE),0)</f>
        <v>0</v>
      </c>
      <c r="D612" s="60">
        <f>IFERROR(VLOOKUP(Tableau11[[#This Row],[Article]],'TCD journal 2018'!$B$5:$O$9000,4,FALSE),0)</f>
        <v>0</v>
      </c>
      <c r="E612" s="60">
        <f>IFERROR(VLOOKUP(Tableau11[[#This Row],[Article]],'TCD journal 2018'!$B$5:$O$9000,5,FALSE),0)</f>
        <v>0</v>
      </c>
      <c r="F612" s="60">
        <f>IFERROR(VLOOKUP(Tableau11[[#This Row],[Article]],'TCD journal 2018'!$B$5:$O$9000,6,FALSE),0)</f>
        <v>0</v>
      </c>
      <c r="G612" s="60">
        <f>IFERROR(VLOOKUP(Tableau11[[#This Row],[Article]],'TCD journal 2018'!$B$5:$O$9000,7,FALSE),0)</f>
        <v>0</v>
      </c>
      <c r="H612" s="60">
        <f>IFERROR(VLOOKUP(Tableau11[[#This Row],[Article]],'TCD journal 2018'!$B$5:$O$9000,8,FALSE),0)</f>
        <v>0</v>
      </c>
      <c r="I612" s="60">
        <f>IFERROR(VLOOKUP(Tableau11[[#This Row],[Article]],'TCD journal 2018'!$B$5:$O$9000,9,FALSE),0)</f>
        <v>0</v>
      </c>
      <c r="J612" s="60">
        <f>IFERROR(VLOOKUP(Tableau11[[#This Row],[Article]],'TCD journal 2018'!$B$5:$O$9000,10,FALSE),0)</f>
        <v>11</v>
      </c>
      <c r="K612" s="61">
        <f>IFERROR(VLOOKUP(Tableau11[[#This Row],[Article]],'TCD journal 2018'!$B$5:$O$900,11,FALSE),0)</f>
        <v>0</v>
      </c>
      <c r="L612" s="60">
        <f>IFERROR(VLOOKUP(Tableau11[[#This Row],[Article]],'TCD journal 2018'!$B$5:$O$9000,12,FALSE),0)</f>
        <v>0</v>
      </c>
      <c r="M612" s="62">
        <f>IFERROR(VLOOKUP(Tableau11[[#This Row],[Article]],'TCD journal 2018'!$B$5:$O$9000,13,FALSE),0)</f>
        <v>0</v>
      </c>
      <c r="N612" s="154">
        <f>IFERROR(VLOOKUP(Tableau11[[#This Row],[Article]],'TCD journal 2018'!$B$5:$O$9000,14,FALSE),0)</f>
        <v>11</v>
      </c>
      <c r="O612" s="73">
        <f>Tableau11[[#This Row],[Total général]]/8</f>
        <v>1.375</v>
      </c>
      <c r="P612" s="74">
        <f>ROUNDUP(Tableau11[[#This Row],[Conso mensuel]]/30,0)</f>
        <v>1</v>
      </c>
    </row>
    <row r="613" spans="1:16" ht="16.5" thickTop="1" thickBot="1" x14ac:dyDescent="0.3">
      <c r="A613" s="32">
        <v>10361</v>
      </c>
      <c r="B613" s="34">
        <f t="shared" ref="B613:M613" si="303">B612/$N$612</f>
        <v>0</v>
      </c>
      <c r="C613" s="34">
        <f t="shared" si="303"/>
        <v>0</v>
      </c>
      <c r="D613" s="34">
        <f t="shared" si="303"/>
        <v>0</v>
      </c>
      <c r="E613" s="34">
        <f t="shared" si="303"/>
        <v>0</v>
      </c>
      <c r="F613" s="34">
        <f t="shared" si="303"/>
        <v>0</v>
      </c>
      <c r="G613" s="34">
        <f t="shared" si="303"/>
        <v>0</v>
      </c>
      <c r="H613" s="34">
        <f t="shared" si="303"/>
        <v>0</v>
      </c>
      <c r="I613" s="34">
        <f t="shared" si="303"/>
        <v>0</v>
      </c>
      <c r="J613" s="33">
        <f t="shared" si="303"/>
        <v>1</v>
      </c>
      <c r="K613" s="34">
        <f t="shared" si="303"/>
        <v>0</v>
      </c>
      <c r="L613" s="33">
        <f t="shared" si="303"/>
        <v>0</v>
      </c>
      <c r="M613" s="36">
        <f t="shared" si="303"/>
        <v>0</v>
      </c>
      <c r="N613" s="46">
        <f>SUM(Tableau11[[#This Row],[Janvier]:[Décembre]])</f>
        <v>1</v>
      </c>
      <c r="O613" s="72">
        <f>ROUNDUP(Tableau11[[#This Row],[Total général]]/7,0)</f>
        <v>1</v>
      </c>
      <c r="P613" s="68">
        <f>Tableau11[[#This Row],[Total général]]/(30*7)</f>
        <v>4.7619047619047623E-3</v>
      </c>
    </row>
    <row r="614" spans="1:16" ht="17.25" thickTop="1" thickBot="1" x14ac:dyDescent="0.3">
      <c r="A614" s="45">
        <v>425</v>
      </c>
      <c r="B614" s="58">
        <f>IFERROR(VLOOKUP(Tableau11[[#This Row],[Article]],'TCD journal 2018'!$B$5:$O$9000,2,FALSE),0)</f>
        <v>0</v>
      </c>
      <c r="C614" s="59">
        <f>IFERROR(VLOOKUP(Tableau11[[#This Row],[Article]],'TCD journal 2018'!$B$5:$O$900,3,FALSE),0)</f>
        <v>0</v>
      </c>
      <c r="D614" s="60">
        <f>IFERROR(VLOOKUP(Tableau11[[#This Row],[Article]],'TCD journal 2018'!$B$5:$O$9000,4,FALSE),0)</f>
        <v>0</v>
      </c>
      <c r="E614" s="60">
        <f>IFERROR(VLOOKUP(Tableau11[[#This Row],[Article]],'TCD journal 2018'!$B$5:$O$9000,5,FALSE),0)</f>
        <v>5</v>
      </c>
      <c r="F614" s="60">
        <f>IFERROR(VLOOKUP(Tableau11[[#This Row],[Article]],'TCD journal 2018'!$B$5:$O$9000,6,FALSE),0)</f>
        <v>1</v>
      </c>
      <c r="G614" s="60">
        <f>IFERROR(VLOOKUP(Tableau11[[#This Row],[Article]],'TCD journal 2018'!$B$5:$O$9000,7,FALSE),0)</f>
        <v>2</v>
      </c>
      <c r="H614" s="60">
        <f>IFERROR(VLOOKUP(Tableau11[[#This Row],[Article]],'TCD journal 2018'!$B$5:$O$9000,8,FALSE),0)</f>
        <v>0</v>
      </c>
      <c r="I614" s="60">
        <f>IFERROR(VLOOKUP(Tableau11[[#This Row],[Article]],'TCD journal 2018'!$B$5:$O$9000,9,FALSE),0)</f>
        <v>0</v>
      </c>
      <c r="J614" s="60">
        <f>IFERROR(VLOOKUP(Tableau11[[#This Row],[Article]],'TCD journal 2018'!$B$5:$O$9000,10,FALSE),0)</f>
        <v>3</v>
      </c>
      <c r="K614" s="61">
        <f>IFERROR(VLOOKUP(Tableau11[[#This Row],[Article]],'TCD journal 2018'!$B$5:$O$900,11,FALSE),0)</f>
        <v>0</v>
      </c>
      <c r="L614" s="60">
        <f>IFERROR(VLOOKUP(Tableau11[[#This Row],[Article]],'TCD journal 2018'!$B$5:$O$9000,12,FALSE),0)</f>
        <v>0</v>
      </c>
      <c r="M614" s="62">
        <f>IFERROR(VLOOKUP(Tableau11[[#This Row],[Article]],'TCD journal 2018'!$B$5:$O$9000,13,FALSE),0)</f>
        <v>0</v>
      </c>
      <c r="N614" s="154">
        <f>IFERROR(VLOOKUP(Tableau11[[#This Row],[Article]],'TCD journal 2018'!$B$5:$O$9000,14,FALSE),0)</f>
        <v>11</v>
      </c>
      <c r="O614" s="73">
        <f>Tableau11[[#This Row],[Total général]]/8</f>
        <v>1.375</v>
      </c>
      <c r="P614" s="74">
        <f>ROUNDUP(Tableau11[[#This Row],[Conso mensuel]]/30,0)</f>
        <v>1</v>
      </c>
    </row>
    <row r="615" spans="1:16" ht="16.5" thickTop="1" thickBot="1" x14ac:dyDescent="0.3">
      <c r="A615" s="31">
        <v>425</v>
      </c>
      <c r="B615" s="34">
        <f t="shared" ref="B615:M615" si="304">B614/$N$614</f>
        <v>0</v>
      </c>
      <c r="C615" s="34">
        <f t="shared" si="304"/>
        <v>0</v>
      </c>
      <c r="D615" s="34">
        <f t="shared" si="304"/>
        <v>0</v>
      </c>
      <c r="E615" s="34">
        <f t="shared" si="304"/>
        <v>0.45454545454545453</v>
      </c>
      <c r="F615" s="34">
        <f t="shared" si="304"/>
        <v>9.0909090909090912E-2</v>
      </c>
      <c r="G615" s="34">
        <f t="shared" si="304"/>
        <v>0.18181818181818182</v>
      </c>
      <c r="H615" s="34">
        <f t="shared" si="304"/>
        <v>0</v>
      </c>
      <c r="I615" s="34">
        <f t="shared" si="304"/>
        <v>0</v>
      </c>
      <c r="J615" s="33">
        <f t="shared" si="304"/>
        <v>0.27272727272727271</v>
      </c>
      <c r="K615" s="34">
        <f t="shared" si="304"/>
        <v>0</v>
      </c>
      <c r="L615" s="33">
        <f t="shared" si="304"/>
        <v>0</v>
      </c>
      <c r="M615" s="36">
        <f t="shared" si="304"/>
        <v>0</v>
      </c>
      <c r="N615" s="46">
        <f>SUM(Tableau11[[#This Row],[Janvier]:[Décembre]])</f>
        <v>1</v>
      </c>
      <c r="O615" s="72">
        <f>ROUNDUP(Tableau11[[#This Row],[Total général]]/7,0)</f>
        <v>1</v>
      </c>
      <c r="P615" s="68">
        <f>Tableau11[[#This Row],[Total général]]/(30*7)</f>
        <v>4.7619047619047623E-3</v>
      </c>
    </row>
    <row r="616" spans="1:16" ht="17.25" thickTop="1" thickBot="1" x14ac:dyDescent="0.3">
      <c r="A616" s="45">
        <v>549</v>
      </c>
      <c r="B616" s="58">
        <f>IFERROR(VLOOKUP(Tableau11[[#This Row],[Article]],'TCD journal 2018'!$B$5:$O$9000,2,FALSE),0)</f>
        <v>0</v>
      </c>
      <c r="C616" s="59">
        <f>IFERROR(VLOOKUP(Tableau11[[#This Row],[Article]],'TCD journal 2018'!$B$5:$O$900,3,FALSE),0)</f>
        <v>0</v>
      </c>
      <c r="D616" s="60">
        <f>IFERROR(VLOOKUP(Tableau11[[#This Row],[Article]],'TCD journal 2018'!$B$5:$O$9000,4,FALSE),0)</f>
        <v>0</v>
      </c>
      <c r="E616" s="60">
        <f>IFERROR(VLOOKUP(Tableau11[[#This Row],[Article]],'TCD journal 2018'!$B$5:$O$9000,5,FALSE),0)</f>
        <v>3</v>
      </c>
      <c r="F616" s="60">
        <f>IFERROR(VLOOKUP(Tableau11[[#This Row],[Article]],'TCD journal 2018'!$B$5:$O$9000,6,FALSE),0)</f>
        <v>2</v>
      </c>
      <c r="G616" s="60">
        <f>IFERROR(VLOOKUP(Tableau11[[#This Row],[Article]],'TCD journal 2018'!$B$5:$O$9000,7,FALSE),0)</f>
        <v>0</v>
      </c>
      <c r="H616" s="60">
        <f>IFERROR(VLOOKUP(Tableau11[[#This Row],[Article]],'TCD journal 2018'!$B$5:$O$9000,8,FALSE),0)</f>
        <v>2</v>
      </c>
      <c r="I616" s="60">
        <f>IFERROR(VLOOKUP(Tableau11[[#This Row],[Article]],'TCD journal 2018'!$B$5:$O$9000,9,FALSE),0)</f>
        <v>2</v>
      </c>
      <c r="J616" s="60">
        <f>IFERROR(VLOOKUP(Tableau11[[#This Row],[Article]],'TCD journal 2018'!$B$5:$O$9000,10,FALSE),0)</f>
        <v>2</v>
      </c>
      <c r="K616" s="61">
        <f>IFERROR(VLOOKUP(Tableau11[[#This Row],[Article]],'TCD journal 2018'!$B$5:$O$900,11,FALSE),0)</f>
        <v>0</v>
      </c>
      <c r="L616" s="60">
        <f>IFERROR(VLOOKUP(Tableau11[[#This Row],[Article]],'TCD journal 2018'!$B$5:$O$9000,12,FALSE),0)</f>
        <v>0</v>
      </c>
      <c r="M616" s="62">
        <f>IFERROR(VLOOKUP(Tableau11[[#This Row],[Article]],'TCD journal 2018'!$B$5:$O$9000,13,FALSE),0)</f>
        <v>0</v>
      </c>
      <c r="N616" s="154">
        <f>IFERROR(VLOOKUP(Tableau11[[#This Row],[Article]],'TCD journal 2018'!$B$5:$O$9000,14,FALSE),0)</f>
        <v>11</v>
      </c>
      <c r="O616" s="73">
        <f>Tableau11[[#This Row],[Total général]]/8</f>
        <v>1.375</v>
      </c>
      <c r="P616" s="74">
        <f>ROUNDUP(Tableau11[[#This Row],[Conso mensuel]]/30,0)</f>
        <v>1</v>
      </c>
    </row>
    <row r="617" spans="1:16" ht="16.5" thickTop="1" thickBot="1" x14ac:dyDescent="0.3">
      <c r="A617" s="31">
        <v>549</v>
      </c>
      <c r="B617" s="34">
        <f t="shared" ref="B617:M617" si="305">B616/$N$616</f>
        <v>0</v>
      </c>
      <c r="C617" s="34">
        <f t="shared" si="305"/>
        <v>0</v>
      </c>
      <c r="D617" s="34">
        <f t="shared" si="305"/>
        <v>0</v>
      </c>
      <c r="E617" s="34">
        <f t="shared" si="305"/>
        <v>0.27272727272727271</v>
      </c>
      <c r="F617" s="34">
        <f t="shared" si="305"/>
        <v>0.18181818181818182</v>
      </c>
      <c r="G617" s="34">
        <f t="shared" si="305"/>
        <v>0</v>
      </c>
      <c r="H617" s="34">
        <f t="shared" si="305"/>
        <v>0.18181818181818182</v>
      </c>
      <c r="I617" s="34">
        <f t="shared" si="305"/>
        <v>0.18181818181818182</v>
      </c>
      <c r="J617" s="33">
        <f t="shared" si="305"/>
        <v>0.18181818181818182</v>
      </c>
      <c r="K617" s="34">
        <f t="shared" si="305"/>
        <v>0</v>
      </c>
      <c r="L617" s="33">
        <f t="shared" si="305"/>
        <v>0</v>
      </c>
      <c r="M617" s="36">
        <f t="shared" si="305"/>
        <v>0</v>
      </c>
      <c r="N617" s="46">
        <f>SUM(Tableau11[[#This Row],[Janvier]:[Décembre]])</f>
        <v>1</v>
      </c>
      <c r="O617" s="72">
        <f>ROUNDUP(Tableau11[[#This Row],[Total général]]/7,0)</f>
        <v>1</v>
      </c>
      <c r="P617" s="68">
        <f>Tableau11[[#This Row],[Total général]]/(30*7)</f>
        <v>4.7619047619047623E-3</v>
      </c>
    </row>
    <row r="618" spans="1:16" ht="17.25" thickTop="1" thickBot="1" x14ac:dyDescent="0.3">
      <c r="A618" s="45">
        <v>1449</v>
      </c>
      <c r="B618" s="58">
        <f>IFERROR(VLOOKUP(Tableau11[[#This Row],[Article]],'TCD journal 2018'!$B$5:$O$9000,2,FALSE),0)</f>
        <v>0</v>
      </c>
      <c r="C618" s="59">
        <f>IFERROR(VLOOKUP(Tableau11[[#This Row],[Article]],'TCD journal 2018'!$B$5:$O$900,3,FALSE),0)</f>
        <v>0</v>
      </c>
      <c r="D618" s="60">
        <f>IFERROR(VLOOKUP(Tableau11[[#This Row],[Article]],'TCD journal 2018'!$B$5:$O$9000,4,FALSE),0)</f>
        <v>0</v>
      </c>
      <c r="E618" s="60">
        <f>IFERROR(VLOOKUP(Tableau11[[#This Row],[Article]],'TCD journal 2018'!$B$5:$O$9000,5,FALSE),0)</f>
        <v>0</v>
      </c>
      <c r="F618" s="60">
        <f>IFERROR(VLOOKUP(Tableau11[[#This Row],[Article]],'TCD journal 2018'!$B$5:$O$9000,6,FALSE),0)</f>
        <v>0</v>
      </c>
      <c r="G618" s="60">
        <f>IFERROR(VLOOKUP(Tableau11[[#This Row],[Article]],'TCD journal 2018'!$B$5:$O$9000,7,FALSE),0)</f>
        <v>0</v>
      </c>
      <c r="H618" s="60">
        <f>IFERROR(VLOOKUP(Tableau11[[#This Row],[Article]],'TCD journal 2018'!$B$5:$O$9000,8,FALSE),0)</f>
        <v>0</v>
      </c>
      <c r="I618" s="60">
        <f>IFERROR(VLOOKUP(Tableau11[[#This Row],[Article]],'TCD journal 2018'!$B$5:$O$9000,9,FALSE),0)</f>
        <v>11</v>
      </c>
      <c r="J618" s="60">
        <f>IFERROR(VLOOKUP(Tableau11[[#This Row],[Article]],'TCD journal 2018'!$B$5:$O$9000,10,FALSE),0)</f>
        <v>0</v>
      </c>
      <c r="K618" s="61">
        <f>IFERROR(VLOOKUP(Tableau11[[#This Row],[Article]],'TCD journal 2018'!$B$5:$O$900,11,FALSE),0)</f>
        <v>0</v>
      </c>
      <c r="L618" s="60">
        <f>IFERROR(VLOOKUP(Tableau11[[#This Row],[Article]],'TCD journal 2018'!$B$5:$O$9000,12,FALSE),0)</f>
        <v>0</v>
      </c>
      <c r="M618" s="62">
        <f>IFERROR(VLOOKUP(Tableau11[[#This Row],[Article]],'TCD journal 2018'!$B$5:$O$9000,13,FALSE),0)</f>
        <v>0</v>
      </c>
      <c r="N618" s="154">
        <f>IFERROR(VLOOKUP(Tableau11[[#This Row],[Article]],'TCD journal 2018'!$B$5:$O$9000,14,FALSE),0)</f>
        <v>11</v>
      </c>
      <c r="O618" s="73">
        <f>Tableau11[[#This Row],[Total général]]/8</f>
        <v>1.375</v>
      </c>
      <c r="P618" s="74">
        <f>ROUNDUP(Tableau11[[#This Row],[Conso mensuel]]/30,0)</f>
        <v>1</v>
      </c>
    </row>
    <row r="619" spans="1:16" ht="16.5" thickTop="1" thickBot="1" x14ac:dyDescent="0.3">
      <c r="A619" s="31">
        <v>1449</v>
      </c>
      <c r="B619" s="34">
        <f t="shared" ref="B619:M619" si="306">B618/$N$618</f>
        <v>0</v>
      </c>
      <c r="C619" s="34">
        <f t="shared" si="306"/>
        <v>0</v>
      </c>
      <c r="D619" s="34">
        <f t="shared" si="306"/>
        <v>0</v>
      </c>
      <c r="E619" s="34">
        <f t="shared" si="306"/>
        <v>0</v>
      </c>
      <c r="F619" s="34">
        <f t="shared" si="306"/>
        <v>0</v>
      </c>
      <c r="G619" s="34">
        <f t="shared" si="306"/>
        <v>0</v>
      </c>
      <c r="H619" s="34">
        <f t="shared" si="306"/>
        <v>0</v>
      </c>
      <c r="I619" s="34">
        <f t="shared" si="306"/>
        <v>1</v>
      </c>
      <c r="J619" s="33">
        <f t="shared" si="306"/>
        <v>0</v>
      </c>
      <c r="K619" s="34">
        <f t="shared" si="306"/>
        <v>0</v>
      </c>
      <c r="L619" s="33">
        <f t="shared" si="306"/>
        <v>0</v>
      </c>
      <c r="M619" s="36">
        <f t="shared" si="306"/>
        <v>0</v>
      </c>
      <c r="N619" s="46">
        <f>SUM(Tableau11[[#This Row],[Janvier]:[Décembre]])</f>
        <v>1</v>
      </c>
      <c r="O619" s="72">
        <f>ROUNDUP(Tableau11[[#This Row],[Total général]]/7,0)</f>
        <v>1</v>
      </c>
      <c r="P619" s="68">
        <f>Tableau11[[#This Row],[Total général]]/(30*7)</f>
        <v>4.7619047619047623E-3</v>
      </c>
    </row>
    <row r="620" spans="1:16" ht="17.25" thickTop="1" thickBot="1" x14ac:dyDescent="0.3">
      <c r="A620" s="45">
        <v>800</v>
      </c>
      <c r="B620" s="58">
        <f>IFERROR(VLOOKUP(Tableau11[[#This Row],[Article]],'TCD journal 2018'!$B$5:$O$9000,2,FALSE),0)</f>
        <v>0</v>
      </c>
      <c r="C620" s="59">
        <f>IFERROR(VLOOKUP(Tableau11[[#This Row],[Article]],'TCD journal 2018'!$B$5:$O$900,3,FALSE),0)</f>
        <v>0</v>
      </c>
      <c r="D620" s="60">
        <f>IFERROR(VLOOKUP(Tableau11[[#This Row],[Article]],'TCD journal 2018'!$B$5:$O$9000,4,FALSE),0)</f>
        <v>0</v>
      </c>
      <c r="E620" s="60">
        <f>IFERROR(VLOOKUP(Tableau11[[#This Row],[Article]],'TCD journal 2018'!$B$5:$O$9000,5,FALSE),0)</f>
        <v>0</v>
      </c>
      <c r="F620" s="60">
        <f>IFERROR(VLOOKUP(Tableau11[[#This Row],[Article]],'TCD journal 2018'!$B$5:$O$9000,6,FALSE),0)</f>
        <v>10</v>
      </c>
      <c r="G620" s="60">
        <f>IFERROR(VLOOKUP(Tableau11[[#This Row],[Article]],'TCD journal 2018'!$B$5:$O$9000,7,FALSE),0)</f>
        <v>0</v>
      </c>
      <c r="H620" s="60">
        <f>IFERROR(VLOOKUP(Tableau11[[#This Row],[Article]],'TCD journal 2018'!$B$5:$O$9000,8,FALSE),0)</f>
        <v>0</v>
      </c>
      <c r="I620" s="60">
        <f>IFERROR(VLOOKUP(Tableau11[[#This Row],[Article]],'TCD journal 2018'!$B$5:$O$9000,9,FALSE),0)</f>
        <v>1</v>
      </c>
      <c r="J620" s="60">
        <f>IFERROR(VLOOKUP(Tableau11[[#This Row],[Article]],'TCD journal 2018'!$B$5:$O$9000,10,FALSE),0)</f>
        <v>0</v>
      </c>
      <c r="K620" s="61">
        <f>IFERROR(VLOOKUP(Tableau11[[#This Row],[Article]],'TCD journal 2018'!$B$5:$O$900,11,FALSE),0)</f>
        <v>0</v>
      </c>
      <c r="L620" s="60">
        <f>IFERROR(VLOOKUP(Tableau11[[#This Row],[Article]],'TCD journal 2018'!$B$5:$O$9000,12,FALSE),0)</f>
        <v>0</v>
      </c>
      <c r="M620" s="62">
        <f>IFERROR(VLOOKUP(Tableau11[[#This Row],[Article]],'TCD journal 2018'!$B$5:$O$9000,13,FALSE),0)</f>
        <v>0</v>
      </c>
      <c r="N620" s="154">
        <f>IFERROR(VLOOKUP(Tableau11[[#This Row],[Article]],'TCD journal 2018'!$B$5:$O$9000,14,FALSE),0)</f>
        <v>11</v>
      </c>
      <c r="O620" s="73">
        <f>Tableau11[[#This Row],[Total général]]/8</f>
        <v>1.375</v>
      </c>
      <c r="P620" s="74">
        <f>ROUNDUP(Tableau11[[#This Row],[Conso mensuel]]/30,0)</f>
        <v>1</v>
      </c>
    </row>
    <row r="621" spans="1:16" ht="16.5" thickTop="1" thickBot="1" x14ac:dyDescent="0.3">
      <c r="A621" s="31">
        <v>800</v>
      </c>
      <c r="B621" s="34">
        <f t="shared" ref="B621:M621" si="307">B620/$N$620</f>
        <v>0</v>
      </c>
      <c r="C621" s="34">
        <f t="shared" si="307"/>
        <v>0</v>
      </c>
      <c r="D621" s="34">
        <f t="shared" si="307"/>
        <v>0</v>
      </c>
      <c r="E621" s="34">
        <f t="shared" si="307"/>
        <v>0</v>
      </c>
      <c r="F621" s="34">
        <f t="shared" si="307"/>
        <v>0.90909090909090906</v>
      </c>
      <c r="G621" s="34">
        <f t="shared" si="307"/>
        <v>0</v>
      </c>
      <c r="H621" s="34">
        <f t="shared" si="307"/>
        <v>0</v>
      </c>
      <c r="I621" s="34">
        <f t="shared" si="307"/>
        <v>9.0909090909090912E-2</v>
      </c>
      <c r="J621" s="33">
        <f t="shared" si="307"/>
        <v>0</v>
      </c>
      <c r="K621" s="34">
        <f t="shared" si="307"/>
        <v>0</v>
      </c>
      <c r="L621" s="33">
        <f t="shared" si="307"/>
        <v>0</v>
      </c>
      <c r="M621" s="36">
        <f t="shared" si="307"/>
        <v>0</v>
      </c>
      <c r="N621" s="46">
        <f>SUM(Tableau11[[#This Row],[Janvier]:[Décembre]])</f>
        <v>1</v>
      </c>
      <c r="O621" s="72">
        <f>ROUNDUP(Tableau11[[#This Row],[Total général]]/7,0)</f>
        <v>1</v>
      </c>
      <c r="P621" s="68">
        <f>Tableau11[[#This Row],[Total général]]/(30*7)</f>
        <v>4.7619047619047623E-3</v>
      </c>
    </row>
    <row r="622" spans="1:16" ht="17.25" thickTop="1" thickBot="1" x14ac:dyDescent="0.3">
      <c r="A622" s="45">
        <v>715</v>
      </c>
      <c r="B622" s="58">
        <f>IFERROR(VLOOKUP(Tableau11[[#This Row],[Article]],'TCD journal 2018'!$B$5:$O$9000,2,FALSE),0)</f>
        <v>0</v>
      </c>
      <c r="C622" s="59">
        <f>IFERROR(VLOOKUP(Tableau11[[#This Row],[Article]],'TCD journal 2018'!$B$5:$O$900,3,FALSE),0)</f>
        <v>0</v>
      </c>
      <c r="D622" s="60">
        <f>IFERROR(VLOOKUP(Tableau11[[#This Row],[Article]],'TCD journal 2018'!$B$5:$O$9000,4,FALSE),0)</f>
        <v>1</v>
      </c>
      <c r="E622" s="60">
        <f>IFERROR(VLOOKUP(Tableau11[[#This Row],[Article]],'TCD journal 2018'!$B$5:$O$9000,5,FALSE),0)</f>
        <v>2</v>
      </c>
      <c r="F622" s="60">
        <f>IFERROR(VLOOKUP(Tableau11[[#This Row],[Article]],'TCD journal 2018'!$B$5:$O$9000,6,FALSE),0)</f>
        <v>3</v>
      </c>
      <c r="G622" s="60">
        <f>IFERROR(VLOOKUP(Tableau11[[#This Row],[Article]],'TCD journal 2018'!$B$5:$O$9000,7,FALSE),0)</f>
        <v>0</v>
      </c>
      <c r="H622" s="60">
        <f>IFERROR(VLOOKUP(Tableau11[[#This Row],[Article]],'TCD journal 2018'!$B$5:$O$9000,8,FALSE),0)</f>
        <v>0</v>
      </c>
      <c r="I622" s="60">
        <f>IFERROR(VLOOKUP(Tableau11[[#This Row],[Article]],'TCD journal 2018'!$B$5:$O$9000,9,FALSE),0)</f>
        <v>1</v>
      </c>
      <c r="J622" s="60">
        <f>IFERROR(VLOOKUP(Tableau11[[#This Row],[Article]],'TCD journal 2018'!$B$5:$O$9000,10,FALSE),0)</f>
        <v>4</v>
      </c>
      <c r="K622" s="61">
        <f>IFERROR(VLOOKUP(Tableau11[[#This Row],[Article]],'TCD journal 2018'!$B$5:$O$900,11,FALSE),0)</f>
        <v>0</v>
      </c>
      <c r="L622" s="60">
        <f>IFERROR(VLOOKUP(Tableau11[[#This Row],[Article]],'TCD journal 2018'!$B$5:$O$9000,12,FALSE),0)</f>
        <v>0</v>
      </c>
      <c r="M622" s="62">
        <f>IFERROR(VLOOKUP(Tableau11[[#This Row],[Article]],'TCD journal 2018'!$B$5:$O$9000,13,FALSE),0)</f>
        <v>0</v>
      </c>
      <c r="N622" s="154">
        <f>IFERROR(VLOOKUP(Tableau11[[#This Row],[Article]],'TCD journal 2018'!$B$5:$O$9000,14,FALSE),0)</f>
        <v>11</v>
      </c>
      <c r="O622" s="73">
        <f>Tableau11[[#This Row],[Total général]]/8</f>
        <v>1.375</v>
      </c>
      <c r="P622" s="74">
        <f>ROUNDUP(Tableau11[[#This Row],[Conso mensuel]]/30,0)</f>
        <v>1</v>
      </c>
    </row>
    <row r="623" spans="1:16" ht="16.5" thickTop="1" thickBot="1" x14ac:dyDescent="0.3">
      <c r="A623" s="31">
        <v>715</v>
      </c>
      <c r="B623" s="34">
        <f t="shared" ref="B623:M623" si="308">B622/$N$622</f>
        <v>0</v>
      </c>
      <c r="C623" s="34">
        <f t="shared" si="308"/>
        <v>0</v>
      </c>
      <c r="D623" s="34">
        <f t="shared" si="308"/>
        <v>9.0909090909090912E-2</v>
      </c>
      <c r="E623" s="34">
        <f t="shared" si="308"/>
        <v>0.18181818181818182</v>
      </c>
      <c r="F623" s="34">
        <f t="shared" si="308"/>
        <v>0.27272727272727271</v>
      </c>
      <c r="G623" s="34">
        <f t="shared" si="308"/>
        <v>0</v>
      </c>
      <c r="H623" s="34">
        <f t="shared" si="308"/>
        <v>0</v>
      </c>
      <c r="I623" s="34">
        <f t="shared" si="308"/>
        <v>9.0909090909090912E-2</v>
      </c>
      <c r="J623" s="33">
        <f t="shared" si="308"/>
        <v>0.36363636363636365</v>
      </c>
      <c r="K623" s="34">
        <f t="shared" si="308"/>
        <v>0</v>
      </c>
      <c r="L623" s="33">
        <f t="shared" si="308"/>
        <v>0</v>
      </c>
      <c r="M623" s="36">
        <f t="shared" si="308"/>
        <v>0</v>
      </c>
      <c r="N623" s="46">
        <f>SUM(Tableau11[[#This Row],[Janvier]:[Décembre]])</f>
        <v>1</v>
      </c>
      <c r="O623" s="72">
        <f>ROUNDUP(Tableau11[[#This Row],[Total général]]/7,0)</f>
        <v>1</v>
      </c>
      <c r="P623" s="68">
        <f>Tableau11[[#This Row],[Total général]]/(30*7)</f>
        <v>4.7619047619047623E-3</v>
      </c>
    </row>
    <row r="624" spans="1:16" ht="17.25" thickTop="1" thickBot="1" x14ac:dyDescent="0.3">
      <c r="A624" s="45">
        <v>10343</v>
      </c>
      <c r="B624" s="58">
        <f>IFERROR(VLOOKUP(Tableau11[[#This Row],[Article]],'TCD journal 2018'!$B$5:$O$9000,2,FALSE),0)</f>
        <v>0</v>
      </c>
      <c r="C624" s="59">
        <f>IFERROR(VLOOKUP(Tableau11[[#This Row],[Article]],'TCD journal 2018'!$B$5:$O$900,3,FALSE),0)</f>
        <v>0</v>
      </c>
      <c r="D624" s="60">
        <f>IFERROR(VLOOKUP(Tableau11[[#This Row],[Article]],'TCD journal 2018'!$B$5:$O$9000,4,FALSE),0)</f>
        <v>0</v>
      </c>
      <c r="E624" s="60">
        <f>IFERROR(VLOOKUP(Tableau11[[#This Row],[Article]],'TCD journal 2018'!$B$5:$O$9000,5,FALSE),0)</f>
        <v>0</v>
      </c>
      <c r="F624" s="60">
        <f>IFERROR(VLOOKUP(Tableau11[[#This Row],[Article]],'TCD journal 2018'!$B$5:$O$9000,6,FALSE),0)</f>
        <v>4</v>
      </c>
      <c r="G624" s="60">
        <f>IFERROR(VLOOKUP(Tableau11[[#This Row],[Article]],'TCD journal 2018'!$B$5:$O$9000,7,FALSE),0)</f>
        <v>1</v>
      </c>
      <c r="H624" s="60">
        <f>IFERROR(VLOOKUP(Tableau11[[#This Row],[Article]],'TCD journal 2018'!$B$5:$O$9000,8,FALSE),0)</f>
        <v>0</v>
      </c>
      <c r="I624" s="60">
        <f>IFERROR(VLOOKUP(Tableau11[[#This Row],[Article]],'TCD journal 2018'!$B$5:$O$9000,9,FALSE),0)</f>
        <v>0</v>
      </c>
      <c r="J624" s="60">
        <f>IFERROR(VLOOKUP(Tableau11[[#This Row],[Article]],'TCD journal 2018'!$B$5:$O$9000,10,FALSE),0)</f>
        <v>5</v>
      </c>
      <c r="K624" s="61">
        <f>IFERROR(VLOOKUP(Tableau11[[#This Row],[Article]],'TCD journal 2018'!$B$5:$O$900,11,FALSE),0)</f>
        <v>6</v>
      </c>
      <c r="L624" s="60">
        <f>IFERROR(VLOOKUP(Tableau11[[#This Row],[Article]],'TCD journal 2018'!$B$5:$O$9000,12,FALSE),0)</f>
        <v>0</v>
      </c>
      <c r="M624" s="62">
        <f>IFERROR(VLOOKUP(Tableau11[[#This Row],[Article]],'TCD journal 2018'!$B$5:$O$9000,13,FALSE),0)</f>
        <v>0</v>
      </c>
      <c r="N624" s="154">
        <f>IFERROR(VLOOKUP(Tableau11[[#This Row],[Article]],'TCD journal 2018'!$B$5:$O$9000,14,FALSE),0)</f>
        <v>16</v>
      </c>
      <c r="O624" s="73">
        <f>Tableau11[[#This Row],[Total général]]/8</f>
        <v>2</v>
      </c>
      <c r="P624" s="74">
        <f>ROUNDUP(Tableau11[[#This Row],[Conso mensuel]]/30,0)</f>
        <v>1</v>
      </c>
    </row>
    <row r="625" spans="1:16" ht="16.5" thickTop="1" thickBot="1" x14ac:dyDescent="0.3">
      <c r="A625" s="31">
        <v>10343</v>
      </c>
      <c r="B625" s="34">
        <f t="shared" ref="B625:M625" si="309">B624/$N$624</f>
        <v>0</v>
      </c>
      <c r="C625" s="34">
        <f t="shared" si="309"/>
        <v>0</v>
      </c>
      <c r="D625" s="34">
        <f t="shared" si="309"/>
        <v>0</v>
      </c>
      <c r="E625" s="34">
        <f t="shared" si="309"/>
        <v>0</v>
      </c>
      <c r="F625" s="34">
        <f t="shared" si="309"/>
        <v>0.25</v>
      </c>
      <c r="G625" s="34">
        <f t="shared" si="309"/>
        <v>6.25E-2</v>
      </c>
      <c r="H625" s="34">
        <f t="shared" si="309"/>
        <v>0</v>
      </c>
      <c r="I625" s="34">
        <f t="shared" si="309"/>
        <v>0</v>
      </c>
      <c r="J625" s="33">
        <f t="shared" si="309"/>
        <v>0.3125</v>
      </c>
      <c r="K625" s="34">
        <f t="shared" si="309"/>
        <v>0.375</v>
      </c>
      <c r="L625" s="33">
        <f t="shared" si="309"/>
        <v>0</v>
      </c>
      <c r="M625" s="36">
        <f t="shared" si="309"/>
        <v>0</v>
      </c>
      <c r="N625" s="46">
        <f>SUM(Tableau11[[#This Row],[Janvier]:[Décembre]])</f>
        <v>1</v>
      </c>
      <c r="O625" s="72">
        <f>ROUNDUP(Tableau11[[#This Row],[Total général]]/7,0)</f>
        <v>1</v>
      </c>
      <c r="P625" s="68">
        <f>Tableau11[[#This Row],[Total général]]/(30*7)</f>
        <v>4.7619047619047623E-3</v>
      </c>
    </row>
    <row r="626" spans="1:16" ht="17.25" thickTop="1" thickBot="1" x14ac:dyDescent="0.3">
      <c r="A626" s="45" t="s">
        <v>453</v>
      </c>
      <c r="B626" s="58">
        <f>IFERROR(VLOOKUP(Tableau11[[#This Row],[Article]],'TCD journal 2018'!$B$5:$O$9000,2,FALSE),0)</f>
        <v>0</v>
      </c>
      <c r="C626" s="59">
        <f>IFERROR(VLOOKUP(Tableau11[[#This Row],[Article]],'TCD journal 2018'!$B$5:$O$900,3,FALSE),0)</f>
        <v>0</v>
      </c>
      <c r="D626" s="60">
        <f>IFERROR(VLOOKUP(Tableau11[[#This Row],[Article]],'TCD journal 2018'!$B$5:$O$9000,4,FALSE),0)</f>
        <v>0</v>
      </c>
      <c r="E626" s="60">
        <f>IFERROR(VLOOKUP(Tableau11[[#This Row],[Article]],'TCD journal 2018'!$B$5:$O$9000,5,FALSE),0)</f>
        <v>0</v>
      </c>
      <c r="F626" s="60">
        <f>IFERROR(VLOOKUP(Tableau11[[#This Row],[Article]],'TCD journal 2018'!$B$5:$O$9000,6,FALSE),0)</f>
        <v>1</v>
      </c>
      <c r="G626" s="60">
        <f>IFERROR(VLOOKUP(Tableau11[[#This Row],[Article]],'TCD journal 2018'!$B$5:$O$9000,7,FALSE),0)</f>
        <v>3</v>
      </c>
      <c r="H626" s="60">
        <f>IFERROR(VLOOKUP(Tableau11[[#This Row],[Article]],'TCD journal 2018'!$B$5:$O$9000,8,FALSE),0)</f>
        <v>2</v>
      </c>
      <c r="I626" s="60">
        <f>IFERROR(VLOOKUP(Tableau11[[#This Row],[Article]],'TCD journal 2018'!$B$5:$O$9000,9,FALSE),0)</f>
        <v>2</v>
      </c>
      <c r="J626" s="60">
        <f>IFERROR(VLOOKUP(Tableau11[[#This Row],[Article]],'TCD journal 2018'!$B$5:$O$9000,10,FALSE),0)</f>
        <v>2</v>
      </c>
      <c r="K626" s="61">
        <f>IFERROR(VLOOKUP(Tableau11[[#This Row],[Article]],'TCD journal 2018'!$B$5:$O$900,11,FALSE),0)</f>
        <v>2</v>
      </c>
      <c r="L626" s="60">
        <f>IFERROR(VLOOKUP(Tableau11[[#This Row],[Article]],'TCD journal 2018'!$B$5:$O$9000,12,FALSE),0)</f>
        <v>0</v>
      </c>
      <c r="M626" s="62">
        <f>IFERROR(VLOOKUP(Tableau11[[#This Row],[Article]],'TCD journal 2018'!$B$5:$O$9000,13,FALSE),0)</f>
        <v>0</v>
      </c>
      <c r="N626" s="154">
        <f>IFERROR(VLOOKUP(Tableau11[[#This Row],[Article]],'TCD journal 2018'!$B$5:$O$9000,14,FALSE),0)</f>
        <v>12</v>
      </c>
      <c r="O626" s="73">
        <f>Tableau11[[#This Row],[Total général]]/8</f>
        <v>1.5</v>
      </c>
      <c r="P626" s="74">
        <f>ROUNDUP(Tableau11[[#This Row],[Conso mensuel]]/30,0)</f>
        <v>1</v>
      </c>
    </row>
    <row r="627" spans="1:16" ht="16.5" thickTop="1" thickBot="1" x14ac:dyDescent="0.3">
      <c r="A627" s="31" t="s">
        <v>596</v>
      </c>
      <c r="B627" s="34">
        <f t="shared" ref="B627:M627" si="310">B626/$N$626</f>
        <v>0</v>
      </c>
      <c r="C627" s="34">
        <f t="shared" si="310"/>
        <v>0</v>
      </c>
      <c r="D627" s="34">
        <f t="shared" si="310"/>
        <v>0</v>
      </c>
      <c r="E627" s="34">
        <f t="shared" si="310"/>
        <v>0</v>
      </c>
      <c r="F627" s="34">
        <f t="shared" si="310"/>
        <v>8.3333333333333329E-2</v>
      </c>
      <c r="G627" s="34">
        <f t="shared" si="310"/>
        <v>0.25</v>
      </c>
      <c r="H627" s="34">
        <f t="shared" si="310"/>
        <v>0.16666666666666666</v>
      </c>
      <c r="I627" s="34">
        <f t="shared" si="310"/>
        <v>0.16666666666666666</v>
      </c>
      <c r="J627" s="33">
        <f t="shared" si="310"/>
        <v>0.16666666666666666</v>
      </c>
      <c r="K627" s="34">
        <f t="shared" si="310"/>
        <v>0.16666666666666666</v>
      </c>
      <c r="L627" s="33">
        <f t="shared" si="310"/>
        <v>0</v>
      </c>
      <c r="M627" s="36">
        <f t="shared" si="310"/>
        <v>0</v>
      </c>
      <c r="N627" s="46">
        <f>SUM(Tableau11[[#This Row],[Janvier]:[Décembre]])</f>
        <v>0.99999999999999989</v>
      </c>
      <c r="O627" s="72">
        <f>ROUNDUP(Tableau11[[#This Row],[Total général]]/7,0)</f>
        <v>1</v>
      </c>
      <c r="P627" s="68">
        <f>Tableau11[[#This Row],[Total général]]/(30*7)</f>
        <v>4.7619047619047615E-3</v>
      </c>
    </row>
    <row r="628" spans="1:16" ht="17.25" thickTop="1" thickBot="1" x14ac:dyDescent="0.3">
      <c r="A628" s="45">
        <v>4526</v>
      </c>
      <c r="B628" s="58">
        <f>IFERROR(VLOOKUP(Tableau11[[#This Row],[Article]],'TCD journal 2018'!$B$5:$O$9000,2,FALSE),0)</f>
        <v>0</v>
      </c>
      <c r="C628" s="59">
        <f>IFERROR(VLOOKUP(Tableau11[[#This Row],[Article]],'TCD journal 2018'!$B$5:$O$900,3,FALSE),0)</f>
        <v>0</v>
      </c>
      <c r="D628" s="60">
        <f>IFERROR(VLOOKUP(Tableau11[[#This Row],[Article]],'TCD journal 2018'!$B$5:$O$9000,4,FALSE),0)</f>
        <v>0</v>
      </c>
      <c r="E628" s="60">
        <f>IFERROR(VLOOKUP(Tableau11[[#This Row],[Article]],'TCD journal 2018'!$B$5:$O$9000,5,FALSE),0)</f>
        <v>0</v>
      </c>
      <c r="F628" s="60">
        <f>IFERROR(VLOOKUP(Tableau11[[#This Row],[Article]],'TCD journal 2018'!$B$5:$O$9000,6,FALSE),0)</f>
        <v>0</v>
      </c>
      <c r="G628" s="60">
        <f>IFERROR(VLOOKUP(Tableau11[[#This Row],[Article]],'TCD journal 2018'!$B$5:$O$9000,7,FALSE),0)</f>
        <v>0</v>
      </c>
      <c r="H628" s="60">
        <f>IFERROR(VLOOKUP(Tableau11[[#This Row],[Article]],'TCD journal 2018'!$B$5:$O$9000,8,FALSE),0)</f>
        <v>10</v>
      </c>
      <c r="I628" s="60">
        <f>IFERROR(VLOOKUP(Tableau11[[#This Row],[Article]],'TCD journal 2018'!$B$5:$O$9000,9,FALSE),0)</f>
        <v>0</v>
      </c>
      <c r="J628" s="60">
        <f>IFERROR(VLOOKUP(Tableau11[[#This Row],[Article]],'TCD journal 2018'!$B$5:$O$9000,10,FALSE),0)</f>
        <v>0</v>
      </c>
      <c r="K628" s="61">
        <f>IFERROR(VLOOKUP(Tableau11[[#This Row],[Article]],'TCD journal 2018'!$B$5:$O$900,11,FALSE),0)</f>
        <v>0</v>
      </c>
      <c r="L628" s="60">
        <f>IFERROR(VLOOKUP(Tableau11[[#This Row],[Article]],'TCD journal 2018'!$B$5:$O$9000,12,FALSE),0)</f>
        <v>0</v>
      </c>
      <c r="M628" s="62">
        <f>IFERROR(VLOOKUP(Tableau11[[#This Row],[Article]],'TCD journal 2018'!$B$5:$O$9000,13,FALSE),0)</f>
        <v>0</v>
      </c>
      <c r="N628" s="154">
        <f>IFERROR(VLOOKUP(Tableau11[[#This Row],[Article]],'TCD journal 2018'!$B$5:$O$9000,14,FALSE),0)</f>
        <v>10</v>
      </c>
      <c r="O628" s="73">
        <f>Tableau11[[#This Row],[Total général]]/8</f>
        <v>1.25</v>
      </c>
      <c r="P628" s="74">
        <f>ROUNDUP(Tableau11[[#This Row],[Conso mensuel]]/30,0)</f>
        <v>1</v>
      </c>
    </row>
    <row r="629" spans="1:16" ht="16.5" thickTop="1" thickBot="1" x14ac:dyDescent="0.3">
      <c r="A629" s="31">
        <v>4526</v>
      </c>
      <c r="B629" s="34">
        <f t="shared" ref="B629:M629" si="311">B628/$N$628</f>
        <v>0</v>
      </c>
      <c r="C629" s="34">
        <f t="shared" si="311"/>
        <v>0</v>
      </c>
      <c r="D629" s="34">
        <f t="shared" si="311"/>
        <v>0</v>
      </c>
      <c r="E629" s="34">
        <f t="shared" si="311"/>
        <v>0</v>
      </c>
      <c r="F629" s="34">
        <f t="shared" si="311"/>
        <v>0</v>
      </c>
      <c r="G629" s="34">
        <f t="shared" si="311"/>
        <v>0</v>
      </c>
      <c r="H629" s="34">
        <f t="shared" si="311"/>
        <v>1</v>
      </c>
      <c r="I629" s="34">
        <f t="shared" si="311"/>
        <v>0</v>
      </c>
      <c r="J629" s="33">
        <f t="shared" si="311"/>
        <v>0</v>
      </c>
      <c r="K629" s="34">
        <f t="shared" si="311"/>
        <v>0</v>
      </c>
      <c r="L629" s="33">
        <f t="shared" si="311"/>
        <v>0</v>
      </c>
      <c r="M629" s="36">
        <f t="shared" si="311"/>
        <v>0</v>
      </c>
      <c r="N629" s="46">
        <f>SUM(Tableau11[[#This Row],[Janvier]:[Décembre]])</f>
        <v>1</v>
      </c>
      <c r="O629" s="72">
        <f>ROUNDUP(Tableau11[[#This Row],[Total général]]/7,0)</f>
        <v>1</v>
      </c>
      <c r="P629" s="68">
        <f>Tableau11[[#This Row],[Total général]]/(30*7)</f>
        <v>4.7619047619047623E-3</v>
      </c>
    </row>
    <row r="630" spans="1:16" ht="17.25" thickTop="1" thickBot="1" x14ac:dyDescent="0.3">
      <c r="A630" s="45">
        <v>7681</v>
      </c>
      <c r="B630" s="58">
        <f>IFERROR(VLOOKUP(Tableau11[[#This Row],[Article]],'TCD journal 2018'!$B$5:$O$9000,2,FALSE),0)</f>
        <v>0</v>
      </c>
      <c r="C630" s="59">
        <f>IFERROR(VLOOKUP(Tableau11[[#This Row],[Article]],'TCD journal 2018'!$B$5:$O$900,3,FALSE),0)</f>
        <v>0</v>
      </c>
      <c r="D630" s="60">
        <f>IFERROR(VLOOKUP(Tableau11[[#This Row],[Article]],'TCD journal 2018'!$B$5:$O$9000,4,FALSE),0)</f>
        <v>1</v>
      </c>
      <c r="E630" s="60">
        <f>IFERROR(VLOOKUP(Tableau11[[#This Row],[Article]],'TCD journal 2018'!$B$5:$O$9000,5,FALSE),0)</f>
        <v>3</v>
      </c>
      <c r="F630" s="60">
        <f>IFERROR(VLOOKUP(Tableau11[[#This Row],[Article]],'TCD journal 2018'!$B$5:$O$9000,6,FALSE),0)</f>
        <v>0</v>
      </c>
      <c r="G630" s="60">
        <f>IFERROR(VLOOKUP(Tableau11[[#This Row],[Article]],'TCD journal 2018'!$B$5:$O$9000,7,FALSE),0)</f>
        <v>0</v>
      </c>
      <c r="H630" s="60">
        <f>IFERROR(VLOOKUP(Tableau11[[#This Row],[Article]],'TCD journal 2018'!$B$5:$O$9000,8,FALSE),0)</f>
        <v>1</v>
      </c>
      <c r="I630" s="60">
        <f>IFERROR(VLOOKUP(Tableau11[[#This Row],[Article]],'TCD journal 2018'!$B$5:$O$9000,9,FALSE),0)</f>
        <v>2</v>
      </c>
      <c r="J630" s="60">
        <f>IFERROR(VLOOKUP(Tableau11[[#This Row],[Article]],'TCD journal 2018'!$B$5:$O$9000,10,FALSE),0)</f>
        <v>3</v>
      </c>
      <c r="K630" s="61">
        <f>IFERROR(VLOOKUP(Tableau11[[#This Row],[Article]],'TCD journal 2018'!$B$5:$O$900,11,FALSE),0)</f>
        <v>0</v>
      </c>
      <c r="L630" s="60">
        <f>IFERROR(VLOOKUP(Tableau11[[#This Row],[Article]],'TCD journal 2018'!$B$5:$O$9000,12,FALSE),0)</f>
        <v>0</v>
      </c>
      <c r="M630" s="62">
        <f>IFERROR(VLOOKUP(Tableau11[[#This Row],[Article]],'TCD journal 2018'!$B$5:$O$9000,13,FALSE),0)</f>
        <v>0</v>
      </c>
      <c r="N630" s="154">
        <f>IFERROR(VLOOKUP(Tableau11[[#This Row],[Article]],'TCD journal 2018'!$B$5:$O$9000,14,FALSE),0)</f>
        <v>10</v>
      </c>
      <c r="O630" s="73">
        <f>Tableau11[[#This Row],[Total général]]/8</f>
        <v>1.25</v>
      </c>
      <c r="P630" s="74">
        <f>ROUNDUP(Tableau11[[#This Row],[Conso mensuel]]/30,0)</f>
        <v>1</v>
      </c>
    </row>
    <row r="631" spans="1:16" ht="16.5" thickTop="1" thickBot="1" x14ac:dyDescent="0.3">
      <c r="A631" s="31">
        <v>7681</v>
      </c>
      <c r="B631" s="34">
        <f t="shared" ref="B631:M631" si="312">B630/$N$630</f>
        <v>0</v>
      </c>
      <c r="C631" s="34">
        <f t="shared" si="312"/>
        <v>0</v>
      </c>
      <c r="D631" s="34">
        <f t="shared" si="312"/>
        <v>0.1</v>
      </c>
      <c r="E631" s="34">
        <f t="shared" si="312"/>
        <v>0.3</v>
      </c>
      <c r="F631" s="34">
        <f t="shared" si="312"/>
        <v>0</v>
      </c>
      <c r="G631" s="34">
        <f t="shared" si="312"/>
        <v>0</v>
      </c>
      <c r="H631" s="34">
        <f t="shared" si="312"/>
        <v>0.1</v>
      </c>
      <c r="I631" s="34">
        <f t="shared" si="312"/>
        <v>0.2</v>
      </c>
      <c r="J631" s="33">
        <f t="shared" si="312"/>
        <v>0.3</v>
      </c>
      <c r="K631" s="34">
        <f t="shared" si="312"/>
        <v>0</v>
      </c>
      <c r="L631" s="33">
        <f t="shared" si="312"/>
        <v>0</v>
      </c>
      <c r="M631" s="36">
        <f t="shared" si="312"/>
        <v>0</v>
      </c>
      <c r="N631" s="46">
        <f>SUM(Tableau11[[#This Row],[Janvier]:[Décembre]])</f>
        <v>1</v>
      </c>
      <c r="O631" s="72">
        <f>ROUNDUP(Tableau11[[#This Row],[Total général]]/7,0)</f>
        <v>1</v>
      </c>
      <c r="P631" s="68">
        <f>Tableau11[[#This Row],[Total général]]/(30*7)</f>
        <v>4.7619047619047623E-3</v>
      </c>
    </row>
    <row r="632" spans="1:16" ht="17.25" thickTop="1" thickBot="1" x14ac:dyDescent="0.3">
      <c r="A632" s="45">
        <v>5681</v>
      </c>
      <c r="B632" s="58">
        <f>IFERROR(VLOOKUP(Tableau11[[#This Row],[Article]],'TCD journal 2018'!$B$5:$O$9000,2,FALSE),0)</f>
        <v>0</v>
      </c>
      <c r="C632" s="59">
        <f>IFERROR(VLOOKUP(Tableau11[[#This Row],[Article]],'TCD journal 2018'!$B$5:$O$900,3,FALSE),0)</f>
        <v>0</v>
      </c>
      <c r="D632" s="60">
        <f>IFERROR(VLOOKUP(Tableau11[[#This Row],[Article]],'TCD journal 2018'!$B$5:$O$9000,4,FALSE),0)</f>
        <v>0</v>
      </c>
      <c r="E632" s="60">
        <f>IFERROR(VLOOKUP(Tableau11[[#This Row],[Article]],'TCD journal 2018'!$B$5:$O$9000,5,FALSE),0)</f>
        <v>0</v>
      </c>
      <c r="F632" s="60">
        <f>IFERROR(VLOOKUP(Tableau11[[#This Row],[Article]],'TCD journal 2018'!$B$5:$O$9000,6,FALSE),0)</f>
        <v>10</v>
      </c>
      <c r="G632" s="60">
        <f>IFERROR(VLOOKUP(Tableau11[[#This Row],[Article]],'TCD journal 2018'!$B$5:$O$9000,7,FALSE),0)</f>
        <v>0</v>
      </c>
      <c r="H632" s="60">
        <f>IFERROR(VLOOKUP(Tableau11[[#This Row],[Article]],'TCD journal 2018'!$B$5:$O$9000,8,FALSE),0)</f>
        <v>0</v>
      </c>
      <c r="I632" s="60">
        <f>IFERROR(VLOOKUP(Tableau11[[#This Row],[Article]],'TCD journal 2018'!$B$5:$O$9000,9,FALSE),0)</f>
        <v>0</v>
      </c>
      <c r="J632" s="60">
        <f>IFERROR(VLOOKUP(Tableau11[[#This Row],[Article]],'TCD journal 2018'!$B$5:$O$9000,10,FALSE),0)</f>
        <v>0</v>
      </c>
      <c r="K632" s="61">
        <f>IFERROR(VLOOKUP(Tableau11[[#This Row],[Article]],'TCD journal 2018'!$B$5:$O$900,11,FALSE),0)</f>
        <v>0</v>
      </c>
      <c r="L632" s="60">
        <f>IFERROR(VLOOKUP(Tableau11[[#This Row],[Article]],'TCD journal 2018'!$B$5:$O$9000,12,FALSE),0)</f>
        <v>0</v>
      </c>
      <c r="M632" s="62">
        <f>IFERROR(VLOOKUP(Tableau11[[#This Row],[Article]],'TCD journal 2018'!$B$5:$O$9000,13,FALSE),0)</f>
        <v>0</v>
      </c>
      <c r="N632" s="154">
        <f>IFERROR(VLOOKUP(Tableau11[[#This Row],[Article]],'TCD journal 2018'!$B$5:$O$9000,14,FALSE),0)</f>
        <v>10</v>
      </c>
      <c r="O632" s="73">
        <f>Tableau11[[#This Row],[Total général]]/8</f>
        <v>1.25</v>
      </c>
      <c r="P632" s="74">
        <f>ROUNDUP(Tableau11[[#This Row],[Conso mensuel]]/30,0)</f>
        <v>1</v>
      </c>
    </row>
    <row r="633" spans="1:16" ht="16.5" thickTop="1" thickBot="1" x14ac:dyDescent="0.3">
      <c r="A633" s="31">
        <v>5681</v>
      </c>
      <c r="B633" s="34">
        <f t="shared" ref="B633:M633" si="313">B632/$N$632</f>
        <v>0</v>
      </c>
      <c r="C633" s="34">
        <f t="shared" si="313"/>
        <v>0</v>
      </c>
      <c r="D633" s="34">
        <f t="shared" si="313"/>
        <v>0</v>
      </c>
      <c r="E633" s="34">
        <f t="shared" si="313"/>
        <v>0</v>
      </c>
      <c r="F633" s="34">
        <f t="shared" si="313"/>
        <v>1</v>
      </c>
      <c r="G633" s="34">
        <f t="shared" si="313"/>
        <v>0</v>
      </c>
      <c r="H633" s="34">
        <f t="shared" si="313"/>
        <v>0</v>
      </c>
      <c r="I633" s="34">
        <f t="shared" si="313"/>
        <v>0</v>
      </c>
      <c r="J633" s="33">
        <f t="shared" si="313"/>
        <v>0</v>
      </c>
      <c r="K633" s="34">
        <f t="shared" si="313"/>
        <v>0</v>
      </c>
      <c r="L633" s="33">
        <f t="shared" si="313"/>
        <v>0</v>
      </c>
      <c r="M633" s="36">
        <f t="shared" si="313"/>
        <v>0</v>
      </c>
      <c r="N633" s="46">
        <f>SUM(Tableau11[[#This Row],[Janvier]:[Décembre]])</f>
        <v>1</v>
      </c>
      <c r="O633" s="72">
        <f>ROUNDUP(Tableau11[[#This Row],[Total général]]/7,0)</f>
        <v>1</v>
      </c>
      <c r="P633" s="68">
        <f>Tableau11[[#This Row],[Total général]]/(30*7)</f>
        <v>4.7619047619047623E-3</v>
      </c>
    </row>
    <row r="634" spans="1:16" ht="17.25" thickTop="1" thickBot="1" x14ac:dyDescent="0.3">
      <c r="A634" s="45">
        <v>904</v>
      </c>
      <c r="B634" s="58">
        <f>IFERROR(VLOOKUP(Tableau11[[#This Row],[Article]],'TCD journal 2018'!$B$5:$O$9000,2,FALSE),0)</f>
        <v>0</v>
      </c>
      <c r="C634" s="59">
        <f>IFERROR(VLOOKUP(Tableau11[[#This Row],[Article]],'TCD journal 2018'!$B$5:$O$900,3,FALSE),0)</f>
        <v>0</v>
      </c>
      <c r="D634" s="60">
        <f>IFERROR(VLOOKUP(Tableau11[[#This Row],[Article]],'TCD journal 2018'!$B$5:$O$9000,4,FALSE),0)</f>
        <v>0</v>
      </c>
      <c r="E634" s="60">
        <f>IFERROR(VLOOKUP(Tableau11[[#This Row],[Article]],'TCD journal 2018'!$B$5:$O$9000,5,FALSE),0)</f>
        <v>0</v>
      </c>
      <c r="F634" s="60">
        <f>IFERROR(VLOOKUP(Tableau11[[#This Row],[Article]],'TCD journal 2018'!$B$5:$O$9000,6,FALSE),0)</f>
        <v>0</v>
      </c>
      <c r="G634" s="60">
        <f>IFERROR(VLOOKUP(Tableau11[[#This Row],[Article]],'TCD journal 2018'!$B$5:$O$9000,7,FALSE),0)</f>
        <v>0</v>
      </c>
      <c r="H634" s="60">
        <f>IFERROR(VLOOKUP(Tableau11[[#This Row],[Article]],'TCD journal 2018'!$B$5:$O$9000,8,FALSE),0)</f>
        <v>2</v>
      </c>
      <c r="I634" s="60">
        <f>IFERROR(VLOOKUP(Tableau11[[#This Row],[Article]],'TCD journal 2018'!$B$5:$O$9000,9,FALSE),0)</f>
        <v>7</v>
      </c>
      <c r="J634" s="60">
        <f>IFERROR(VLOOKUP(Tableau11[[#This Row],[Article]],'TCD journal 2018'!$B$5:$O$9000,10,FALSE),0)</f>
        <v>1</v>
      </c>
      <c r="K634" s="61">
        <f>IFERROR(VLOOKUP(Tableau11[[#This Row],[Article]],'TCD journal 2018'!$B$5:$O$900,11,FALSE),0)</f>
        <v>2</v>
      </c>
      <c r="L634" s="60">
        <f>IFERROR(VLOOKUP(Tableau11[[#This Row],[Article]],'TCD journal 2018'!$B$5:$O$9000,12,FALSE),0)</f>
        <v>0</v>
      </c>
      <c r="M634" s="62">
        <f>IFERROR(VLOOKUP(Tableau11[[#This Row],[Article]],'TCD journal 2018'!$B$5:$O$9000,13,FALSE),0)</f>
        <v>0</v>
      </c>
      <c r="N634" s="154">
        <f>IFERROR(VLOOKUP(Tableau11[[#This Row],[Article]],'TCD journal 2018'!$B$5:$O$9000,14,FALSE),0)</f>
        <v>12</v>
      </c>
      <c r="O634" s="73">
        <f>Tableau11[[#This Row],[Total général]]/8</f>
        <v>1.5</v>
      </c>
      <c r="P634" s="74">
        <f>ROUNDUP(Tableau11[[#This Row],[Conso mensuel]]/30,0)</f>
        <v>1</v>
      </c>
    </row>
    <row r="635" spans="1:16" ht="16.5" thickTop="1" thickBot="1" x14ac:dyDescent="0.3">
      <c r="A635" s="31">
        <v>904</v>
      </c>
      <c r="B635" s="34">
        <f t="shared" ref="B635:M635" si="314">B634/$N$634</f>
        <v>0</v>
      </c>
      <c r="C635" s="34">
        <f t="shared" si="314"/>
        <v>0</v>
      </c>
      <c r="D635" s="34">
        <f t="shared" si="314"/>
        <v>0</v>
      </c>
      <c r="E635" s="34">
        <f t="shared" si="314"/>
        <v>0</v>
      </c>
      <c r="F635" s="34">
        <f t="shared" si="314"/>
        <v>0</v>
      </c>
      <c r="G635" s="34">
        <f t="shared" si="314"/>
        <v>0</v>
      </c>
      <c r="H635" s="34">
        <f t="shared" si="314"/>
        <v>0.16666666666666666</v>
      </c>
      <c r="I635" s="34">
        <f t="shared" si="314"/>
        <v>0.58333333333333337</v>
      </c>
      <c r="J635" s="33">
        <f t="shared" si="314"/>
        <v>8.3333333333333329E-2</v>
      </c>
      <c r="K635" s="34">
        <f t="shared" si="314"/>
        <v>0.16666666666666666</v>
      </c>
      <c r="L635" s="33">
        <f t="shared" si="314"/>
        <v>0</v>
      </c>
      <c r="M635" s="36">
        <f t="shared" si="314"/>
        <v>0</v>
      </c>
      <c r="N635" s="46">
        <f>SUM(Tableau11[[#This Row],[Janvier]:[Décembre]])</f>
        <v>1</v>
      </c>
      <c r="O635" s="72">
        <f>ROUNDUP(Tableau11[[#This Row],[Total général]]/7,0)</f>
        <v>1</v>
      </c>
      <c r="P635" s="68">
        <f>Tableau11[[#This Row],[Total général]]/(30*7)</f>
        <v>4.7619047619047623E-3</v>
      </c>
    </row>
    <row r="636" spans="1:16" ht="17.25" thickTop="1" thickBot="1" x14ac:dyDescent="0.3">
      <c r="A636" s="45">
        <v>819</v>
      </c>
      <c r="B636" s="58">
        <f>IFERROR(VLOOKUP(Tableau11[[#This Row],[Article]],'TCD journal 2018'!$B$5:$O$9000,2,FALSE),0)</f>
        <v>0</v>
      </c>
      <c r="C636" s="59">
        <f>IFERROR(VLOOKUP(Tableau11[[#This Row],[Article]],'TCD journal 2018'!$B$5:$O$900,3,FALSE),0)</f>
        <v>0</v>
      </c>
      <c r="D636" s="60">
        <f>IFERROR(VLOOKUP(Tableau11[[#This Row],[Article]],'TCD journal 2018'!$B$5:$O$9000,4,FALSE),0)</f>
        <v>10</v>
      </c>
      <c r="E636" s="60">
        <f>IFERROR(VLOOKUP(Tableau11[[#This Row],[Article]],'TCD journal 2018'!$B$5:$O$9000,5,FALSE),0)</f>
        <v>0</v>
      </c>
      <c r="F636" s="60">
        <f>IFERROR(VLOOKUP(Tableau11[[#This Row],[Article]],'TCD journal 2018'!$B$5:$O$9000,6,FALSE),0)</f>
        <v>0</v>
      </c>
      <c r="G636" s="60">
        <f>IFERROR(VLOOKUP(Tableau11[[#This Row],[Article]],'TCD journal 2018'!$B$5:$O$9000,7,FALSE),0)</f>
        <v>0</v>
      </c>
      <c r="H636" s="60">
        <f>IFERROR(VLOOKUP(Tableau11[[#This Row],[Article]],'TCD journal 2018'!$B$5:$O$9000,8,FALSE),0)</f>
        <v>0</v>
      </c>
      <c r="I636" s="60">
        <f>IFERROR(VLOOKUP(Tableau11[[#This Row],[Article]],'TCD journal 2018'!$B$5:$O$9000,9,FALSE),0)</f>
        <v>0</v>
      </c>
      <c r="J636" s="60">
        <f>IFERROR(VLOOKUP(Tableau11[[#This Row],[Article]],'TCD journal 2018'!$B$5:$O$9000,10,FALSE),0)</f>
        <v>0</v>
      </c>
      <c r="K636" s="61">
        <f>IFERROR(VLOOKUP(Tableau11[[#This Row],[Article]],'TCD journal 2018'!$B$5:$O$900,11,FALSE),0)</f>
        <v>0</v>
      </c>
      <c r="L636" s="60">
        <f>IFERROR(VLOOKUP(Tableau11[[#This Row],[Article]],'TCD journal 2018'!$B$5:$O$9000,12,FALSE),0)</f>
        <v>0</v>
      </c>
      <c r="M636" s="62">
        <f>IFERROR(VLOOKUP(Tableau11[[#This Row],[Article]],'TCD journal 2018'!$B$5:$O$9000,13,FALSE),0)</f>
        <v>0</v>
      </c>
      <c r="N636" s="154">
        <f>IFERROR(VLOOKUP(Tableau11[[#This Row],[Article]],'TCD journal 2018'!$B$5:$O$9000,14,FALSE),0)</f>
        <v>10</v>
      </c>
      <c r="O636" s="73">
        <f>Tableau11[[#This Row],[Total général]]/8</f>
        <v>1.25</v>
      </c>
      <c r="P636" s="74">
        <f>ROUNDUP(Tableau11[[#This Row],[Conso mensuel]]/30,0)</f>
        <v>1</v>
      </c>
    </row>
    <row r="637" spans="1:16" ht="16.5" thickTop="1" thickBot="1" x14ac:dyDescent="0.3">
      <c r="A637" s="31">
        <v>819</v>
      </c>
      <c r="B637" s="34">
        <f t="shared" ref="B637:M637" si="315">B636/$N$636</f>
        <v>0</v>
      </c>
      <c r="C637" s="34">
        <f t="shared" si="315"/>
        <v>0</v>
      </c>
      <c r="D637" s="34">
        <f t="shared" si="315"/>
        <v>1</v>
      </c>
      <c r="E637" s="34">
        <f t="shared" si="315"/>
        <v>0</v>
      </c>
      <c r="F637" s="34">
        <f t="shared" si="315"/>
        <v>0</v>
      </c>
      <c r="G637" s="34">
        <f t="shared" si="315"/>
        <v>0</v>
      </c>
      <c r="H637" s="34">
        <f t="shared" si="315"/>
        <v>0</v>
      </c>
      <c r="I637" s="34">
        <f t="shared" si="315"/>
        <v>0</v>
      </c>
      <c r="J637" s="33">
        <f t="shared" si="315"/>
        <v>0</v>
      </c>
      <c r="K637" s="34">
        <f t="shared" si="315"/>
        <v>0</v>
      </c>
      <c r="L637" s="33">
        <f t="shared" si="315"/>
        <v>0</v>
      </c>
      <c r="M637" s="36">
        <f t="shared" si="315"/>
        <v>0</v>
      </c>
      <c r="N637" s="46">
        <f>SUM(Tableau11[[#This Row],[Janvier]:[Décembre]])</f>
        <v>1</v>
      </c>
      <c r="O637" s="72">
        <f>ROUNDUP(Tableau11[[#This Row],[Total général]]/7,0)</f>
        <v>1</v>
      </c>
      <c r="P637" s="68">
        <f>Tableau11[[#This Row],[Total général]]/(30*7)</f>
        <v>4.7619047619047623E-3</v>
      </c>
    </row>
    <row r="638" spans="1:16" ht="17.25" thickTop="1" thickBot="1" x14ac:dyDescent="0.3">
      <c r="A638" s="45">
        <v>434</v>
      </c>
      <c r="B638" s="58">
        <f>IFERROR(VLOOKUP(Tableau11[[#This Row],[Article]],'TCD journal 2018'!$B$5:$O$9000,2,FALSE),0)</f>
        <v>0</v>
      </c>
      <c r="C638" s="59">
        <f>IFERROR(VLOOKUP(Tableau11[[#This Row],[Article]],'TCD journal 2018'!$B$5:$O$900,3,FALSE),0)</f>
        <v>0</v>
      </c>
      <c r="D638" s="60">
        <f>IFERROR(VLOOKUP(Tableau11[[#This Row],[Article]],'TCD journal 2018'!$B$5:$O$9000,4,FALSE),0)</f>
        <v>0</v>
      </c>
      <c r="E638" s="60">
        <f>IFERROR(VLOOKUP(Tableau11[[#This Row],[Article]],'TCD journal 2018'!$B$5:$O$9000,5,FALSE),0)</f>
        <v>3</v>
      </c>
      <c r="F638" s="60">
        <f>IFERROR(VLOOKUP(Tableau11[[#This Row],[Article]],'TCD journal 2018'!$B$5:$O$9000,6,FALSE),0)</f>
        <v>1</v>
      </c>
      <c r="G638" s="60">
        <f>IFERROR(VLOOKUP(Tableau11[[#This Row],[Article]],'TCD journal 2018'!$B$5:$O$9000,7,FALSE),0)</f>
        <v>3</v>
      </c>
      <c r="H638" s="60">
        <f>IFERROR(VLOOKUP(Tableau11[[#This Row],[Article]],'TCD journal 2018'!$B$5:$O$9000,8,FALSE),0)</f>
        <v>0</v>
      </c>
      <c r="I638" s="60">
        <f>IFERROR(VLOOKUP(Tableau11[[#This Row],[Article]],'TCD journal 2018'!$B$5:$O$9000,9,FALSE),0)</f>
        <v>2</v>
      </c>
      <c r="J638" s="60">
        <f>IFERROR(VLOOKUP(Tableau11[[#This Row],[Article]],'TCD journal 2018'!$B$5:$O$9000,10,FALSE),0)</f>
        <v>1</v>
      </c>
      <c r="K638" s="61">
        <f>IFERROR(VLOOKUP(Tableau11[[#This Row],[Article]],'TCD journal 2018'!$B$5:$O$900,11,FALSE),0)</f>
        <v>2</v>
      </c>
      <c r="L638" s="60">
        <f>IFERROR(VLOOKUP(Tableau11[[#This Row],[Article]],'TCD journal 2018'!$B$5:$O$9000,12,FALSE),0)</f>
        <v>0</v>
      </c>
      <c r="M638" s="62">
        <f>IFERROR(VLOOKUP(Tableau11[[#This Row],[Article]],'TCD journal 2018'!$B$5:$O$9000,13,FALSE),0)</f>
        <v>0</v>
      </c>
      <c r="N638" s="154">
        <f>IFERROR(VLOOKUP(Tableau11[[#This Row],[Article]],'TCD journal 2018'!$B$5:$O$9000,14,FALSE),0)</f>
        <v>12</v>
      </c>
      <c r="O638" s="73">
        <f>Tableau11[[#This Row],[Total général]]/8</f>
        <v>1.5</v>
      </c>
      <c r="P638" s="74">
        <f>ROUNDUP(Tableau11[[#This Row],[Conso mensuel]]/30,0)</f>
        <v>1</v>
      </c>
    </row>
    <row r="639" spans="1:16" ht="16.5" thickTop="1" thickBot="1" x14ac:dyDescent="0.3">
      <c r="A639" s="31">
        <v>434</v>
      </c>
      <c r="B639" s="34">
        <f t="shared" ref="B639:M639" si="316">B638/$N$638</f>
        <v>0</v>
      </c>
      <c r="C639" s="34">
        <f t="shared" si="316"/>
        <v>0</v>
      </c>
      <c r="D639" s="34">
        <f t="shared" si="316"/>
        <v>0</v>
      </c>
      <c r="E639" s="34">
        <f t="shared" si="316"/>
        <v>0.25</v>
      </c>
      <c r="F639" s="34">
        <f t="shared" si="316"/>
        <v>8.3333333333333329E-2</v>
      </c>
      <c r="G639" s="34">
        <f t="shared" si="316"/>
        <v>0.25</v>
      </c>
      <c r="H639" s="34">
        <f t="shared" si="316"/>
        <v>0</v>
      </c>
      <c r="I639" s="34">
        <f t="shared" si="316"/>
        <v>0.16666666666666666</v>
      </c>
      <c r="J639" s="33">
        <f t="shared" si="316"/>
        <v>8.3333333333333329E-2</v>
      </c>
      <c r="K639" s="34">
        <f t="shared" si="316"/>
        <v>0.16666666666666666</v>
      </c>
      <c r="L639" s="33">
        <f t="shared" si="316"/>
        <v>0</v>
      </c>
      <c r="M639" s="36">
        <f t="shared" si="316"/>
        <v>0</v>
      </c>
      <c r="N639" s="46">
        <f>SUM(Tableau11[[#This Row],[Janvier]:[Décembre]])</f>
        <v>0.99999999999999989</v>
      </c>
      <c r="O639" s="72">
        <f>ROUNDUP(Tableau11[[#This Row],[Total général]]/7,0)</f>
        <v>1</v>
      </c>
      <c r="P639" s="68">
        <f>Tableau11[[#This Row],[Total général]]/(30*7)</f>
        <v>4.7619047619047615E-3</v>
      </c>
    </row>
    <row r="640" spans="1:16" ht="17.25" thickTop="1" thickBot="1" x14ac:dyDescent="0.3">
      <c r="A640" s="45">
        <v>3630</v>
      </c>
      <c r="B640" s="58">
        <f>IFERROR(VLOOKUP(Tableau11[[#This Row],[Article]],'TCD journal 2018'!$B$5:$O$9000,2,FALSE),0)</f>
        <v>0</v>
      </c>
      <c r="C640" s="59">
        <f>IFERROR(VLOOKUP(Tableau11[[#This Row],[Article]],'TCD journal 2018'!$B$5:$O$900,3,FALSE),0)</f>
        <v>0</v>
      </c>
      <c r="D640" s="60">
        <f>IFERROR(VLOOKUP(Tableau11[[#This Row],[Article]],'TCD journal 2018'!$B$5:$O$9000,4,FALSE),0)</f>
        <v>0</v>
      </c>
      <c r="E640" s="60">
        <f>IFERROR(VLOOKUP(Tableau11[[#This Row],[Article]],'TCD journal 2018'!$B$5:$O$9000,5,FALSE),0)</f>
        <v>3</v>
      </c>
      <c r="F640" s="60">
        <f>IFERROR(VLOOKUP(Tableau11[[#This Row],[Article]],'TCD journal 2018'!$B$5:$O$9000,6,FALSE),0)</f>
        <v>0</v>
      </c>
      <c r="G640" s="60">
        <f>IFERROR(VLOOKUP(Tableau11[[#This Row],[Article]],'TCD journal 2018'!$B$5:$O$9000,7,FALSE),0)</f>
        <v>1</v>
      </c>
      <c r="H640" s="60">
        <f>IFERROR(VLOOKUP(Tableau11[[#This Row],[Article]],'TCD journal 2018'!$B$5:$O$9000,8,FALSE),0)</f>
        <v>1</v>
      </c>
      <c r="I640" s="60">
        <f>IFERROR(VLOOKUP(Tableau11[[#This Row],[Article]],'TCD journal 2018'!$B$5:$O$9000,9,FALSE),0)</f>
        <v>4</v>
      </c>
      <c r="J640" s="60">
        <f>IFERROR(VLOOKUP(Tableau11[[#This Row],[Article]],'TCD journal 2018'!$B$5:$O$9000,10,FALSE),0)</f>
        <v>1</v>
      </c>
      <c r="K640" s="61">
        <f>IFERROR(VLOOKUP(Tableau11[[#This Row],[Article]],'TCD journal 2018'!$B$5:$O$900,11,FALSE),0)</f>
        <v>1</v>
      </c>
      <c r="L640" s="60">
        <f>IFERROR(VLOOKUP(Tableau11[[#This Row],[Article]],'TCD journal 2018'!$B$5:$O$9000,12,FALSE),0)</f>
        <v>0</v>
      </c>
      <c r="M640" s="62">
        <f>IFERROR(VLOOKUP(Tableau11[[#This Row],[Article]],'TCD journal 2018'!$B$5:$O$9000,13,FALSE),0)</f>
        <v>0</v>
      </c>
      <c r="N640" s="154">
        <f>IFERROR(VLOOKUP(Tableau11[[#This Row],[Article]],'TCD journal 2018'!$B$5:$O$9000,14,FALSE),0)</f>
        <v>11</v>
      </c>
      <c r="O640" s="73">
        <f>Tableau11[[#This Row],[Total général]]/8</f>
        <v>1.375</v>
      </c>
      <c r="P640" s="74">
        <f>ROUNDUP(Tableau11[[#This Row],[Conso mensuel]]/30,0)</f>
        <v>1</v>
      </c>
    </row>
    <row r="641" spans="1:16" ht="16.5" thickTop="1" thickBot="1" x14ac:dyDescent="0.3">
      <c r="A641" s="31">
        <v>3630</v>
      </c>
      <c r="B641" s="34">
        <f t="shared" ref="B641:M641" si="317">B640/$N$640</f>
        <v>0</v>
      </c>
      <c r="C641" s="34">
        <f t="shared" si="317"/>
        <v>0</v>
      </c>
      <c r="D641" s="34">
        <f t="shared" si="317"/>
        <v>0</v>
      </c>
      <c r="E641" s="34">
        <f t="shared" si="317"/>
        <v>0.27272727272727271</v>
      </c>
      <c r="F641" s="34">
        <f t="shared" si="317"/>
        <v>0</v>
      </c>
      <c r="G641" s="34">
        <f t="shared" si="317"/>
        <v>9.0909090909090912E-2</v>
      </c>
      <c r="H641" s="34">
        <f t="shared" si="317"/>
        <v>9.0909090909090912E-2</v>
      </c>
      <c r="I641" s="34">
        <f t="shared" si="317"/>
        <v>0.36363636363636365</v>
      </c>
      <c r="J641" s="33">
        <f t="shared" si="317"/>
        <v>9.0909090909090912E-2</v>
      </c>
      <c r="K641" s="34">
        <f t="shared" si="317"/>
        <v>9.0909090909090912E-2</v>
      </c>
      <c r="L641" s="33">
        <f t="shared" si="317"/>
        <v>0</v>
      </c>
      <c r="M641" s="36">
        <f t="shared" si="317"/>
        <v>0</v>
      </c>
      <c r="N641" s="46">
        <f>SUM(Tableau11[[#This Row],[Janvier]:[Décembre]])</f>
        <v>1</v>
      </c>
      <c r="O641" s="72">
        <f>ROUNDUP(Tableau11[[#This Row],[Total général]]/7,0)</f>
        <v>1</v>
      </c>
      <c r="P641" s="68">
        <f>Tableau11[[#This Row],[Total général]]/(30*7)</f>
        <v>4.7619047619047623E-3</v>
      </c>
    </row>
    <row r="642" spans="1:16" ht="17.25" thickTop="1" thickBot="1" x14ac:dyDescent="0.3">
      <c r="A642" s="45">
        <v>1574</v>
      </c>
      <c r="B642" s="58">
        <f>IFERROR(VLOOKUP(Tableau11[[#This Row],[Article]],'TCD journal 2018'!$B$5:$O$9000,2,FALSE),0)</f>
        <v>0</v>
      </c>
      <c r="C642" s="59">
        <f>IFERROR(VLOOKUP(Tableau11[[#This Row],[Article]],'TCD journal 2018'!$B$5:$O$900,3,FALSE),0)</f>
        <v>0</v>
      </c>
      <c r="D642" s="60">
        <f>IFERROR(VLOOKUP(Tableau11[[#This Row],[Article]],'TCD journal 2018'!$B$5:$O$9000,4,FALSE),0)</f>
        <v>0</v>
      </c>
      <c r="E642" s="60">
        <f>IFERROR(VLOOKUP(Tableau11[[#This Row],[Article]],'TCD journal 2018'!$B$5:$O$9000,5,FALSE),0)</f>
        <v>10</v>
      </c>
      <c r="F642" s="60">
        <f>IFERROR(VLOOKUP(Tableau11[[#This Row],[Article]],'TCD journal 2018'!$B$5:$O$9000,6,FALSE),0)</f>
        <v>0</v>
      </c>
      <c r="G642" s="60">
        <f>IFERROR(VLOOKUP(Tableau11[[#This Row],[Article]],'TCD journal 2018'!$B$5:$O$9000,7,FALSE),0)</f>
        <v>0</v>
      </c>
      <c r="H642" s="60">
        <f>IFERROR(VLOOKUP(Tableau11[[#This Row],[Article]],'TCD journal 2018'!$B$5:$O$9000,8,FALSE),0)</f>
        <v>0</v>
      </c>
      <c r="I642" s="60">
        <f>IFERROR(VLOOKUP(Tableau11[[#This Row],[Article]],'TCD journal 2018'!$B$5:$O$9000,9,FALSE),0)</f>
        <v>0</v>
      </c>
      <c r="J642" s="60">
        <f>IFERROR(VLOOKUP(Tableau11[[#This Row],[Article]],'TCD journal 2018'!$B$5:$O$9000,10,FALSE),0)</f>
        <v>0</v>
      </c>
      <c r="K642" s="61">
        <f>IFERROR(VLOOKUP(Tableau11[[#This Row],[Article]],'TCD journal 2018'!$B$5:$O$900,11,FALSE),0)</f>
        <v>0</v>
      </c>
      <c r="L642" s="60">
        <f>IFERROR(VLOOKUP(Tableau11[[#This Row],[Article]],'TCD journal 2018'!$B$5:$O$9000,12,FALSE),0)</f>
        <v>0</v>
      </c>
      <c r="M642" s="62">
        <f>IFERROR(VLOOKUP(Tableau11[[#This Row],[Article]],'TCD journal 2018'!$B$5:$O$9000,13,FALSE),0)</f>
        <v>0</v>
      </c>
      <c r="N642" s="154">
        <f>IFERROR(VLOOKUP(Tableau11[[#This Row],[Article]],'TCD journal 2018'!$B$5:$O$9000,14,FALSE),0)</f>
        <v>10</v>
      </c>
      <c r="O642" s="73">
        <f>Tableau11[[#This Row],[Total général]]/8</f>
        <v>1.25</v>
      </c>
      <c r="P642" s="74">
        <f>ROUNDUP(Tableau11[[#This Row],[Conso mensuel]]/30,0)</f>
        <v>1</v>
      </c>
    </row>
    <row r="643" spans="1:16" ht="16.5" thickTop="1" thickBot="1" x14ac:dyDescent="0.3">
      <c r="A643" s="31">
        <v>1574</v>
      </c>
      <c r="B643" s="34">
        <f t="shared" ref="B643:M643" si="318">B642/$N$642</f>
        <v>0</v>
      </c>
      <c r="C643" s="34">
        <f t="shared" si="318"/>
        <v>0</v>
      </c>
      <c r="D643" s="34">
        <f t="shared" si="318"/>
        <v>0</v>
      </c>
      <c r="E643" s="34">
        <f t="shared" si="318"/>
        <v>1</v>
      </c>
      <c r="F643" s="34">
        <f t="shared" si="318"/>
        <v>0</v>
      </c>
      <c r="G643" s="34">
        <f t="shared" si="318"/>
        <v>0</v>
      </c>
      <c r="H643" s="34">
        <f t="shared" si="318"/>
        <v>0</v>
      </c>
      <c r="I643" s="34">
        <f t="shared" si="318"/>
        <v>0</v>
      </c>
      <c r="J643" s="33">
        <f t="shared" si="318"/>
        <v>0</v>
      </c>
      <c r="K643" s="34">
        <f t="shared" si="318"/>
        <v>0</v>
      </c>
      <c r="L643" s="33">
        <f t="shared" si="318"/>
        <v>0</v>
      </c>
      <c r="M643" s="36">
        <f t="shared" si="318"/>
        <v>0</v>
      </c>
      <c r="N643" s="46">
        <f>SUM(Tableau11[[#This Row],[Janvier]:[Décembre]])</f>
        <v>1</v>
      </c>
      <c r="O643" s="72">
        <f>ROUNDUP(Tableau11[[#This Row],[Total général]]/7,0)</f>
        <v>1</v>
      </c>
      <c r="P643" s="68">
        <f>Tableau11[[#This Row],[Total général]]/(30*7)</f>
        <v>4.7619047619047623E-3</v>
      </c>
    </row>
    <row r="644" spans="1:16" ht="17.25" thickTop="1" thickBot="1" x14ac:dyDescent="0.3">
      <c r="A644" s="45">
        <v>2031</v>
      </c>
      <c r="B644" s="58">
        <f>IFERROR(VLOOKUP(Tableau11[[#This Row],[Article]],'TCD journal 2018'!$B$5:$O$9000,2,FALSE),0)</f>
        <v>0</v>
      </c>
      <c r="C644" s="59">
        <f>IFERROR(VLOOKUP(Tableau11[[#This Row],[Article]],'TCD journal 2018'!$B$5:$O$900,3,FALSE),0)</f>
        <v>0</v>
      </c>
      <c r="D644" s="60">
        <f>IFERROR(VLOOKUP(Tableau11[[#This Row],[Article]],'TCD journal 2018'!$B$5:$O$9000,4,FALSE),0)</f>
        <v>0</v>
      </c>
      <c r="E644" s="60">
        <f>IFERROR(VLOOKUP(Tableau11[[#This Row],[Article]],'TCD journal 2018'!$B$5:$O$9000,5,FALSE),0)</f>
        <v>2</v>
      </c>
      <c r="F644" s="60">
        <f>IFERROR(VLOOKUP(Tableau11[[#This Row],[Article]],'TCD journal 2018'!$B$5:$O$9000,6,FALSE),0)</f>
        <v>3</v>
      </c>
      <c r="G644" s="60">
        <f>IFERROR(VLOOKUP(Tableau11[[#This Row],[Article]],'TCD journal 2018'!$B$5:$O$9000,7,FALSE),0)</f>
        <v>0</v>
      </c>
      <c r="H644" s="60">
        <f>IFERROR(VLOOKUP(Tableau11[[#This Row],[Article]],'TCD journal 2018'!$B$5:$O$9000,8,FALSE),0)</f>
        <v>3</v>
      </c>
      <c r="I644" s="60">
        <f>IFERROR(VLOOKUP(Tableau11[[#This Row],[Article]],'TCD journal 2018'!$B$5:$O$9000,9,FALSE),0)</f>
        <v>0</v>
      </c>
      <c r="J644" s="60">
        <f>IFERROR(VLOOKUP(Tableau11[[#This Row],[Article]],'TCD journal 2018'!$B$5:$O$9000,10,FALSE),0)</f>
        <v>2</v>
      </c>
      <c r="K644" s="61">
        <f>IFERROR(VLOOKUP(Tableau11[[#This Row],[Article]],'TCD journal 2018'!$B$5:$O$900,11,FALSE),0)</f>
        <v>7</v>
      </c>
      <c r="L644" s="60">
        <f>IFERROR(VLOOKUP(Tableau11[[#This Row],[Article]],'TCD journal 2018'!$B$5:$O$9000,12,FALSE),0)</f>
        <v>0</v>
      </c>
      <c r="M644" s="62">
        <f>IFERROR(VLOOKUP(Tableau11[[#This Row],[Article]],'TCD journal 2018'!$B$5:$O$9000,13,FALSE),0)</f>
        <v>0</v>
      </c>
      <c r="N644" s="154">
        <f>IFERROR(VLOOKUP(Tableau11[[#This Row],[Article]],'TCD journal 2018'!$B$5:$O$9000,14,FALSE),0)</f>
        <v>17</v>
      </c>
      <c r="O644" s="73">
        <f>Tableau11[[#This Row],[Total général]]/8</f>
        <v>2.125</v>
      </c>
      <c r="P644" s="74">
        <f>ROUNDUP(Tableau11[[#This Row],[Conso mensuel]]/30,0)</f>
        <v>1</v>
      </c>
    </row>
    <row r="645" spans="1:16" ht="16.5" thickTop="1" thickBot="1" x14ac:dyDescent="0.3">
      <c r="A645" s="31">
        <v>2031</v>
      </c>
      <c r="B645" s="34">
        <f t="shared" ref="B645:M645" si="319">B644/$N$644</f>
        <v>0</v>
      </c>
      <c r="C645" s="34">
        <f t="shared" si="319"/>
        <v>0</v>
      </c>
      <c r="D645" s="34">
        <f t="shared" si="319"/>
        <v>0</v>
      </c>
      <c r="E645" s="34">
        <f t="shared" si="319"/>
        <v>0.11764705882352941</v>
      </c>
      <c r="F645" s="34">
        <f t="shared" si="319"/>
        <v>0.17647058823529413</v>
      </c>
      <c r="G645" s="34">
        <f t="shared" si="319"/>
        <v>0</v>
      </c>
      <c r="H645" s="34">
        <f t="shared" si="319"/>
        <v>0.17647058823529413</v>
      </c>
      <c r="I645" s="34">
        <f t="shared" si="319"/>
        <v>0</v>
      </c>
      <c r="J645" s="33">
        <f t="shared" si="319"/>
        <v>0.11764705882352941</v>
      </c>
      <c r="K645" s="34">
        <f t="shared" si="319"/>
        <v>0.41176470588235292</v>
      </c>
      <c r="L645" s="33">
        <f t="shared" si="319"/>
        <v>0</v>
      </c>
      <c r="M645" s="36">
        <f t="shared" si="319"/>
        <v>0</v>
      </c>
      <c r="N645" s="46">
        <f>SUM(Tableau11[[#This Row],[Janvier]:[Décembre]])</f>
        <v>1</v>
      </c>
      <c r="O645" s="72">
        <f>ROUNDUP(Tableau11[[#This Row],[Total général]]/7,0)</f>
        <v>1</v>
      </c>
      <c r="P645" s="68">
        <f>Tableau11[[#This Row],[Total général]]/(30*7)</f>
        <v>4.7619047619047623E-3</v>
      </c>
    </row>
    <row r="646" spans="1:16" ht="17.25" thickTop="1" thickBot="1" x14ac:dyDescent="0.3">
      <c r="A646" s="45">
        <v>573</v>
      </c>
      <c r="B646" s="58">
        <f>IFERROR(VLOOKUP(Tableau11[[#This Row],[Article]],'TCD journal 2018'!$B$5:$O$9000,2,FALSE),0)</f>
        <v>0</v>
      </c>
      <c r="C646" s="59">
        <f>IFERROR(VLOOKUP(Tableau11[[#This Row],[Article]],'TCD journal 2018'!$B$5:$O$900,3,FALSE),0)</f>
        <v>0</v>
      </c>
      <c r="D646" s="60">
        <f>IFERROR(VLOOKUP(Tableau11[[#This Row],[Article]],'TCD journal 2018'!$B$5:$O$9000,4,FALSE),0)</f>
        <v>0</v>
      </c>
      <c r="E646" s="60">
        <f>IFERROR(VLOOKUP(Tableau11[[#This Row],[Article]],'TCD journal 2018'!$B$5:$O$9000,5,FALSE),0)</f>
        <v>10</v>
      </c>
      <c r="F646" s="60">
        <f>IFERROR(VLOOKUP(Tableau11[[#This Row],[Article]],'TCD journal 2018'!$B$5:$O$9000,6,FALSE),0)</f>
        <v>0</v>
      </c>
      <c r="G646" s="60">
        <f>IFERROR(VLOOKUP(Tableau11[[#This Row],[Article]],'TCD journal 2018'!$B$5:$O$9000,7,FALSE),0)</f>
        <v>0</v>
      </c>
      <c r="H646" s="60">
        <f>IFERROR(VLOOKUP(Tableau11[[#This Row],[Article]],'TCD journal 2018'!$B$5:$O$9000,8,FALSE),0)</f>
        <v>0</v>
      </c>
      <c r="I646" s="60">
        <f>IFERROR(VLOOKUP(Tableau11[[#This Row],[Article]],'TCD journal 2018'!$B$5:$O$9000,9,FALSE),0)</f>
        <v>0</v>
      </c>
      <c r="J646" s="60">
        <f>IFERROR(VLOOKUP(Tableau11[[#This Row],[Article]],'TCD journal 2018'!$B$5:$O$9000,10,FALSE),0)</f>
        <v>0</v>
      </c>
      <c r="K646" s="61">
        <f>IFERROR(VLOOKUP(Tableau11[[#This Row],[Article]],'TCD journal 2018'!$B$5:$O$900,11,FALSE),0)</f>
        <v>0</v>
      </c>
      <c r="L646" s="60">
        <f>IFERROR(VLOOKUP(Tableau11[[#This Row],[Article]],'TCD journal 2018'!$B$5:$O$9000,12,FALSE),0)</f>
        <v>0</v>
      </c>
      <c r="M646" s="62">
        <f>IFERROR(VLOOKUP(Tableau11[[#This Row],[Article]],'TCD journal 2018'!$B$5:$O$9000,13,FALSE),0)</f>
        <v>0</v>
      </c>
      <c r="N646" s="154">
        <f>IFERROR(VLOOKUP(Tableau11[[#This Row],[Article]],'TCD journal 2018'!$B$5:$O$9000,14,FALSE),0)</f>
        <v>10</v>
      </c>
      <c r="O646" s="73">
        <f>Tableau11[[#This Row],[Total général]]/8</f>
        <v>1.25</v>
      </c>
      <c r="P646" s="74">
        <f>ROUNDUP(Tableau11[[#This Row],[Conso mensuel]]/30,0)</f>
        <v>1</v>
      </c>
    </row>
    <row r="647" spans="1:16" ht="16.5" thickTop="1" thickBot="1" x14ac:dyDescent="0.3">
      <c r="A647" s="31">
        <v>573</v>
      </c>
      <c r="B647" s="34">
        <f t="shared" ref="B647:M647" si="320">B646/$N$646</f>
        <v>0</v>
      </c>
      <c r="C647" s="34">
        <f t="shared" si="320"/>
        <v>0</v>
      </c>
      <c r="D647" s="34">
        <f t="shared" si="320"/>
        <v>0</v>
      </c>
      <c r="E647" s="34">
        <f t="shared" si="320"/>
        <v>1</v>
      </c>
      <c r="F647" s="34">
        <f t="shared" si="320"/>
        <v>0</v>
      </c>
      <c r="G647" s="34">
        <f t="shared" si="320"/>
        <v>0</v>
      </c>
      <c r="H647" s="34">
        <f t="shared" si="320"/>
        <v>0</v>
      </c>
      <c r="I647" s="34">
        <f t="shared" si="320"/>
        <v>0</v>
      </c>
      <c r="J647" s="33">
        <f t="shared" si="320"/>
        <v>0</v>
      </c>
      <c r="K647" s="34">
        <f t="shared" si="320"/>
        <v>0</v>
      </c>
      <c r="L647" s="33">
        <f t="shared" si="320"/>
        <v>0</v>
      </c>
      <c r="M647" s="36">
        <f t="shared" si="320"/>
        <v>0</v>
      </c>
      <c r="N647" s="46">
        <f>SUM(Tableau11[[#This Row],[Janvier]:[Décembre]])</f>
        <v>1</v>
      </c>
      <c r="O647" s="72">
        <f>ROUNDUP(Tableau11[[#This Row],[Total général]]/7,0)</f>
        <v>1</v>
      </c>
      <c r="P647" s="68">
        <f>Tableau11[[#This Row],[Total général]]/(30*7)</f>
        <v>4.7619047619047623E-3</v>
      </c>
    </row>
    <row r="648" spans="1:16" ht="17.25" thickTop="1" thickBot="1" x14ac:dyDescent="0.3">
      <c r="A648" s="45">
        <v>768</v>
      </c>
      <c r="B648" s="58">
        <f>IFERROR(VLOOKUP(Tableau11[[#This Row],[Article]],'TCD journal 2018'!$B$5:$O$9000,2,FALSE),0)</f>
        <v>0</v>
      </c>
      <c r="C648" s="59">
        <f>IFERROR(VLOOKUP(Tableau11[[#This Row],[Article]],'TCD journal 2018'!$B$5:$O$900,3,FALSE),0)</f>
        <v>0</v>
      </c>
      <c r="D648" s="60">
        <f>IFERROR(VLOOKUP(Tableau11[[#This Row],[Article]],'TCD journal 2018'!$B$5:$O$9000,4,FALSE),0)</f>
        <v>0</v>
      </c>
      <c r="E648" s="60">
        <f>IFERROR(VLOOKUP(Tableau11[[#This Row],[Article]],'TCD journal 2018'!$B$5:$O$9000,5,FALSE),0)</f>
        <v>2</v>
      </c>
      <c r="F648" s="60">
        <f>IFERROR(VLOOKUP(Tableau11[[#This Row],[Article]],'TCD journal 2018'!$B$5:$O$9000,6,FALSE),0)</f>
        <v>3</v>
      </c>
      <c r="G648" s="60">
        <f>IFERROR(VLOOKUP(Tableau11[[#This Row],[Article]],'TCD journal 2018'!$B$5:$O$9000,7,FALSE),0)</f>
        <v>2</v>
      </c>
      <c r="H648" s="60">
        <f>IFERROR(VLOOKUP(Tableau11[[#This Row],[Article]],'TCD journal 2018'!$B$5:$O$9000,8,FALSE),0)</f>
        <v>1</v>
      </c>
      <c r="I648" s="60">
        <f>IFERROR(VLOOKUP(Tableau11[[#This Row],[Article]],'TCD journal 2018'!$B$5:$O$9000,9,FALSE),0)</f>
        <v>1</v>
      </c>
      <c r="J648" s="60">
        <f>IFERROR(VLOOKUP(Tableau11[[#This Row],[Article]],'TCD journal 2018'!$B$5:$O$9000,10,FALSE),0)</f>
        <v>1</v>
      </c>
      <c r="K648" s="61">
        <f>IFERROR(VLOOKUP(Tableau11[[#This Row],[Article]],'TCD journal 2018'!$B$5:$O$900,11,FALSE),0)</f>
        <v>2</v>
      </c>
      <c r="L648" s="60">
        <f>IFERROR(VLOOKUP(Tableau11[[#This Row],[Article]],'TCD journal 2018'!$B$5:$O$9000,12,FALSE),0)</f>
        <v>0</v>
      </c>
      <c r="M648" s="62">
        <f>IFERROR(VLOOKUP(Tableau11[[#This Row],[Article]],'TCD journal 2018'!$B$5:$O$9000,13,FALSE),0)</f>
        <v>0</v>
      </c>
      <c r="N648" s="154">
        <f>IFERROR(VLOOKUP(Tableau11[[#This Row],[Article]],'TCD journal 2018'!$B$5:$O$9000,14,FALSE),0)</f>
        <v>12</v>
      </c>
      <c r="O648" s="73">
        <f>Tableau11[[#This Row],[Total général]]/8</f>
        <v>1.5</v>
      </c>
      <c r="P648" s="74">
        <f>ROUNDUP(Tableau11[[#This Row],[Conso mensuel]]/30,0)</f>
        <v>1</v>
      </c>
    </row>
    <row r="649" spans="1:16" ht="16.5" thickTop="1" thickBot="1" x14ac:dyDescent="0.3">
      <c r="A649" s="31">
        <v>768</v>
      </c>
      <c r="B649" s="34">
        <f t="shared" ref="B649:M649" si="321">B648/$N$648</f>
        <v>0</v>
      </c>
      <c r="C649" s="34">
        <f t="shared" si="321"/>
        <v>0</v>
      </c>
      <c r="D649" s="34">
        <f t="shared" si="321"/>
        <v>0</v>
      </c>
      <c r="E649" s="34">
        <f t="shared" si="321"/>
        <v>0.16666666666666666</v>
      </c>
      <c r="F649" s="34">
        <f t="shared" si="321"/>
        <v>0.25</v>
      </c>
      <c r="G649" s="34">
        <f t="shared" si="321"/>
        <v>0.16666666666666666</v>
      </c>
      <c r="H649" s="34">
        <f t="shared" si="321"/>
        <v>8.3333333333333329E-2</v>
      </c>
      <c r="I649" s="34">
        <f t="shared" si="321"/>
        <v>8.3333333333333329E-2</v>
      </c>
      <c r="J649" s="33">
        <f t="shared" si="321"/>
        <v>8.3333333333333329E-2</v>
      </c>
      <c r="K649" s="34">
        <f t="shared" si="321"/>
        <v>0.16666666666666666</v>
      </c>
      <c r="L649" s="33">
        <f t="shared" si="321"/>
        <v>0</v>
      </c>
      <c r="M649" s="36">
        <f t="shared" si="321"/>
        <v>0</v>
      </c>
      <c r="N649" s="46">
        <f>SUM(Tableau11[[#This Row],[Janvier]:[Décembre]])</f>
        <v>1</v>
      </c>
      <c r="O649" s="72">
        <f>ROUNDUP(Tableau11[[#This Row],[Total général]]/7,0)</f>
        <v>1</v>
      </c>
      <c r="P649" s="68">
        <f>Tableau11[[#This Row],[Total général]]/(30*7)</f>
        <v>4.7619047619047623E-3</v>
      </c>
    </row>
    <row r="650" spans="1:16" ht="17.25" thickTop="1" thickBot="1" x14ac:dyDescent="0.3">
      <c r="A650" s="45">
        <v>1908</v>
      </c>
      <c r="B650" s="58">
        <f>IFERROR(VLOOKUP(Tableau11[[#This Row],[Article]],'TCD journal 2018'!$B$5:$O$9000,2,FALSE),0)</f>
        <v>0</v>
      </c>
      <c r="C650" s="59">
        <f>IFERROR(VLOOKUP(Tableau11[[#This Row],[Article]],'TCD journal 2018'!$B$5:$O$900,3,FALSE),0)</f>
        <v>0</v>
      </c>
      <c r="D650" s="60">
        <f>IFERROR(VLOOKUP(Tableau11[[#This Row],[Article]],'TCD journal 2018'!$B$5:$O$9000,4,FALSE),0)</f>
        <v>1</v>
      </c>
      <c r="E650" s="60">
        <f>IFERROR(VLOOKUP(Tableau11[[#This Row],[Article]],'TCD journal 2018'!$B$5:$O$9000,5,FALSE),0)</f>
        <v>1</v>
      </c>
      <c r="F650" s="60">
        <f>IFERROR(VLOOKUP(Tableau11[[#This Row],[Article]],'TCD journal 2018'!$B$5:$O$9000,6,FALSE),0)</f>
        <v>0</v>
      </c>
      <c r="G650" s="60">
        <f>IFERROR(VLOOKUP(Tableau11[[#This Row],[Article]],'TCD journal 2018'!$B$5:$O$9000,7,FALSE),0)</f>
        <v>0</v>
      </c>
      <c r="H650" s="60">
        <f>IFERROR(VLOOKUP(Tableau11[[#This Row],[Article]],'TCD journal 2018'!$B$5:$O$9000,8,FALSE),0)</f>
        <v>2</v>
      </c>
      <c r="I650" s="60">
        <f>IFERROR(VLOOKUP(Tableau11[[#This Row],[Article]],'TCD journal 2018'!$B$5:$O$9000,9,FALSE),0)</f>
        <v>6</v>
      </c>
      <c r="J650" s="60">
        <f>IFERROR(VLOOKUP(Tableau11[[#This Row],[Article]],'TCD journal 2018'!$B$5:$O$9000,10,FALSE),0)</f>
        <v>0</v>
      </c>
      <c r="K650" s="61">
        <f>IFERROR(VLOOKUP(Tableau11[[#This Row],[Article]],'TCD journal 2018'!$B$5:$O$900,11,FALSE),0)</f>
        <v>1</v>
      </c>
      <c r="L650" s="60">
        <f>IFERROR(VLOOKUP(Tableau11[[#This Row],[Article]],'TCD journal 2018'!$B$5:$O$9000,12,FALSE),0)</f>
        <v>0</v>
      </c>
      <c r="M650" s="62">
        <f>IFERROR(VLOOKUP(Tableau11[[#This Row],[Article]],'TCD journal 2018'!$B$5:$O$9000,13,FALSE),0)</f>
        <v>0</v>
      </c>
      <c r="N650" s="154">
        <f>IFERROR(VLOOKUP(Tableau11[[#This Row],[Article]],'TCD journal 2018'!$B$5:$O$9000,14,FALSE),0)</f>
        <v>11</v>
      </c>
      <c r="O650" s="73">
        <f>Tableau11[[#This Row],[Total général]]/8</f>
        <v>1.375</v>
      </c>
      <c r="P650" s="74">
        <f>ROUNDUP(Tableau11[[#This Row],[Conso mensuel]]/30,0)</f>
        <v>1</v>
      </c>
    </row>
    <row r="651" spans="1:16" ht="16.5" thickTop="1" thickBot="1" x14ac:dyDescent="0.3">
      <c r="A651" s="31">
        <v>1908</v>
      </c>
      <c r="B651" s="34">
        <f t="shared" ref="B651:M651" si="322">B650/$N$650</f>
        <v>0</v>
      </c>
      <c r="C651" s="34">
        <f t="shared" si="322"/>
        <v>0</v>
      </c>
      <c r="D651" s="34">
        <f t="shared" si="322"/>
        <v>9.0909090909090912E-2</v>
      </c>
      <c r="E651" s="34">
        <f t="shared" si="322"/>
        <v>9.0909090909090912E-2</v>
      </c>
      <c r="F651" s="34">
        <f t="shared" si="322"/>
        <v>0</v>
      </c>
      <c r="G651" s="34">
        <f t="shared" si="322"/>
        <v>0</v>
      </c>
      <c r="H651" s="34">
        <f t="shared" si="322"/>
        <v>0.18181818181818182</v>
      </c>
      <c r="I651" s="34">
        <f t="shared" si="322"/>
        <v>0.54545454545454541</v>
      </c>
      <c r="J651" s="33">
        <f t="shared" si="322"/>
        <v>0</v>
      </c>
      <c r="K651" s="34">
        <f t="shared" si="322"/>
        <v>9.0909090909090912E-2</v>
      </c>
      <c r="L651" s="33">
        <f t="shared" si="322"/>
        <v>0</v>
      </c>
      <c r="M651" s="36">
        <f t="shared" si="322"/>
        <v>0</v>
      </c>
      <c r="N651" s="46">
        <f>SUM(Tableau11[[#This Row],[Janvier]:[Décembre]])</f>
        <v>1</v>
      </c>
      <c r="O651" s="72">
        <f>ROUNDUP(Tableau11[[#This Row],[Total général]]/7,0)</f>
        <v>1</v>
      </c>
      <c r="P651" s="68">
        <f>Tableau11[[#This Row],[Total général]]/(30*7)</f>
        <v>4.7619047619047623E-3</v>
      </c>
    </row>
    <row r="652" spans="1:16" ht="17.25" thickTop="1" thickBot="1" x14ac:dyDescent="0.3">
      <c r="A652" s="45">
        <v>1579</v>
      </c>
      <c r="B652" s="58">
        <f>IFERROR(VLOOKUP(Tableau11[[#This Row],[Article]],'TCD journal 2018'!$B$5:$O$9000,2,FALSE),0)</f>
        <v>0</v>
      </c>
      <c r="C652" s="59">
        <f>IFERROR(VLOOKUP(Tableau11[[#This Row],[Article]],'TCD journal 2018'!$B$5:$O$900,3,FALSE),0)</f>
        <v>0</v>
      </c>
      <c r="D652" s="60">
        <f>IFERROR(VLOOKUP(Tableau11[[#This Row],[Article]],'TCD journal 2018'!$B$5:$O$9000,4,FALSE),0)</f>
        <v>0</v>
      </c>
      <c r="E652" s="60">
        <f>IFERROR(VLOOKUP(Tableau11[[#This Row],[Article]],'TCD journal 2018'!$B$5:$O$9000,5,FALSE),0)</f>
        <v>10</v>
      </c>
      <c r="F652" s="60">
        <f>IFERROR(VLOOKUP(Tableau11[[#This Row],[Article]],'TCD journal 2018'!$B$5:$O$9000,6,FALSE),0)</f>
        <v>0</v>
      </c>
      <c r="G652" s="60">
        <f>IFERROR(VLOOKUP(Tableau11[[#This Row],[Article]],'TCD journal 2018'!$B$5:$O$9000,7,FALSE),0)</f>
        <v>0</v>
      </c>
      <c r="H652" s="60">
        <f>IFERROR(VLOOKUP(Tableau11[[#This Row],[Article]],'TCD journal 2018'!$B$5:$O$9000,8,FALSE),0)</f>
        <v>0</v>
      </c>
      <c r="I652" s="60">
        <f>IFERROR(VLOOKUP(Tableau11[[#This Row],[Article]],'TCD journal 2018'!$B$5:$O$9000,9,FALSE),0)</f>
        <v>0</v>
      </c>
      <c r="J652" s="60">
        <f>IFERROR(VLOOKUP(Tableau11[[#This Row],[Article]],'TCD journal 2018'!$B$5:$O$9000,10,FALSE),0)</f>
        <v>0</v>
      </c>
      <c r="K652" s="61">
        <f>IFERROR(VLOOKUP(Tableau11[[#This Row],[Article]],'TCD journal 2018'!$B$5:$O$900,11,FALSE),0)</f>
        <v>0</v>
      </c>
      <c r="L652" s="60">
        <f>IFERROR(VLOOKUP(Tableau11[[#This Row],[Article]],'TCD journal 2018'!$B$5:$O$9000,12,FALSE),0)</f>
        <v>0</v>
      </c>
      <c r="M652" s="62">
        <f>IFERROR(VLOOKUP(Tableau11[[#This Row],[Article]],'TCD journal 2018'!$B$5:$O$9000,13,FALSE),0)</f>
        <v>0</v>
      </c>
      <c r="N652" s="154">
        <f>IFERROR(VLOOKUP(Tableau11[[#This Row],[Article]],'TCD journal 2018'!$B$5:$O$9000,14,FALSE),0)</f>
        <v>10</v>
      </c>
      <c r="O652" s="73">
        <f>Tableau11[[#This Row],[Total général]]/8</f>
        <v>1.25</v>
      </c>
      <c r="P652" s="74">
        <f>ROUNDUP(Tableau11[[#This Row],[Conso mensuel]]/30,0)</f>
        <v>1</v>
      </c>
    </row>
    <row r="653" spans="1:16" ht="16.5" thickTop="1" thickBot="1" x14ac:dyDescent="0.3">
      <c r="A653" s="31">
        <v>1579</v>
      </c>
      <c r="B653" s="34">
        <f t="shared" ref="B653:M653" si="323">B652/$N$652</f>
        <v>0</v>
      </c>
      <c r="C653" s="34">
        <f t="shared" si="323"/>
        <v>0</v>
      </c>
      <c r="D653" s="34">
        <f t="shared" si="323"/>
        <v>0</v>
      </c>
      <c r="E653" s="34">
        <f t="shared" si="323"/>
        <v>1</v>
      </c>
      <c r="F653" s="34">
        <f t="shared" si="323"/>
        <v>0</v>
      </c>
      <c r="G653" s="34">
        <f t="shared" si="323"/>
        <v>0</v>
      </c>
      <c r="H653" s="34">
        <f t="shared" si="323"/>
        <v>0</v>
      </c>
      <c r="I653" s="34">
        <f t="shared" si="323"/>
        <v>0</v>
      </c>
      <c r="J653" s="33">
        <f t="shared" si="323"/>
        <v>0</v>
      </c>
      <c r="K653" s="34">
        <f t="shared" si="323"/>
        <v>0</v>
      </c>
      <c r="L653" s="33">
        <f t="shared" si="323"/>
        <v>0</v>
      </c>
      <c r="M653" s="36">
        <f t="shared" si="323"/>
        <v>0</v>
      </c>
      <c r="N653" s="46">
        <f>SUM(Tableau11[[#This Row],[Janvier]:[Décembre]])</f>
        <v>1</v>
      </c>
      <c r="O653" s="72">
        <f>ROUNDUP(Tableau11[[#This Row],[Total général]]/7,0)</f>
        <v>1</v>
      </c>
      <c r="P653" s="68">
        <f>Tableau11[[#This Row],[Total général]]/(30*7)</f>
        <v>4.7619047619047623E-3</v>
      </c>
    </row>
    <row r="654" spans="1:16" ht="17.25" thickTop="1" thickBot="1" x14ac:dyDescent="0.3">
      <c r="A654" s="45">
        <v>128</v>
      </c>
      <c r="B654" s="58">
        <f>IFERROR(VLOOKUP(Tableau11[[#This Row],[Article]],'TCD journal 2018'!$B$5:$O$9000,2,FALSE),0)</f>
        <v>0</v>
      </c>
      <c r="C654" s="59">
        <f>IFERROR(VLOOKUP(Tableau11[[#This Row],[Article]],'TCD journal 2018'!$B$5:$O$900,3,FALSE),0)</f>
        <v>0</v>
      </c>
      <c r="D654" s="60">
        <f>IFERROR(VLOOKUP(Tableau11[[#This Row],[Article]],'TCD journal 2018'!$B$5:$O$9000,4,FALSE),0)</f>
        <v>0</v>
      </c>
      <c r="E654" s="60">
        <f>IFERROR(VLOOKUP(Tableau11[[#This Row],[Article]],'TCD journal 2018'!$B$5:$O$9000,5,FALSE),0)</f>
        <v>3</v>
      </c>
      <c r="F654" s="60">
        <f>IFERROR(VLOOKUP(Tableau11[[#This Row],[Article]],'TCD journal 2018'!$B$5:$O$9000,6,FALSE),0)</f>
        <v>2</v>
      </c>
      <c r="G654" s="60">
        <f>IFERROR(VLOOKUP(Tableau11[[#This Row],[Article]],'TCD journal 2018'!$B$5:$O$9000,7,FALSE),0)</f>
        <v>0</v>
      </c>
      <c r="H654" s="60">
        <f>IFERROR(VLOOKUP(Tableau11[[#This Row],[Article]],'TCD journal 2018'!$B$5:$O$9000,8,FALSE),0)</f>
        <v>3</v>
      </c>
      <c r="I654" s="60">
        <f>IFERROR(VLOOKUP(Tableau11[[#This Row],[Article]],'TCD journal 2018'!$B$5:$O$9000,9,FALSE),0)</f>
        <v>2</v>
      </c>
      <c r="J654" s="60">
        <f>IFERROR(VLOOKUP(Tableau11[[#This Row],[Article]],'TCD journal 2018'!$B$5:$O$9000,10,FALSE),0)</f>
        <v>0</v>
      </c>
      <c r="K654" s="61">
        <f>IFERROR(VLOOKUP(Tableau11[[#This Row],[Article]],'TCD journal 2018'!$B$5:$O$900,11,FALSE),0)</f>
        <v>0</v>
      </c>
      <c r="L654" s="60">
        <f>IFERROR(VLOOKUP(Tableau11[[#This Row],[Article]],'TCD journal 2018'!$B$5:$O$9000,12,FALSE),0)</f>
        <v>0</v>
      </c>
      <c r="M654" s="62">
        <f>IFERROR(VLOOKUP(Tableau11[[#This Row],[Article]],'TCD journal 2018'!$B$5:$O$9000,13,FALSE),0)</f>
        <v>0</v>
      </c>
      <c r="N654" s="154">
        <f>IFERROR(VLOOKUP(Tableau11[[#This Row],[Article]],'TCD journal 2018'!$B$5:$O$9000,14,FALSE),0)</f>
        <v>10</v>
      </c>
      <c r="O654" s="73">
        <f>Tableau11[[#This Row],[Total général]]/8</f>
        <v>1.25</v>
      </c>
      <c r="P654" s="74">
        <f>ROUNDUP(Tableau11[[#This Row],[Conso mensuel]]/30,0)</f>
        <v>1</v>
      </c>
    </row>
    <row r="655" spans="1:16" ht="16.5" thickTop="1" thickBot="1" x14ac:dyDescent="0.3">
      <c r="A655" s="31">
        <v>128</v>
      </c>
      <c r="B655" s="34">
        <f t="shared" ref="B655:M655" si="324">B654/$N$654</f>
        <v>0</v>
      </c>
      <c r="C655" s="34">
        <f t="shared" si="324"/>
        <v>0</v>
      </c>
      <c r="D655" s="34">
        <f t="shared" si="324"/>
        <v>0</v>
      </c>
      <c r="E655" s="34">
        <f t="shared" si="324"/>
        <v>0.3</v>
      </c>
      <c r="F655" s="34">
        <f t="shared" si="324"/>
        <v>0.2</v>
      </c>
      <c r="G655" s="34">
        <f t="shared" si="324"/>
        <v>0</v>
      </c>
      <c r="H655" s="34">
        <f t="shared" si="324"/>
        <v>0.3</v>
      </c>
      <c r="I655" s="34">
        <f t="shared" si="324"/>
        <v>0.2</v>
      </c>
      <c r="J655" s="33">
        <f t="shared" si="324"/>
        <v>0</v>
      </c>
      <c r="K655" s="34">
        <f t="shared" si="324"/>
        <v>0</v>
      </c>
      <c r="L655" s="33">
        <f t="shared" si="324"/>
        <v>0</v>
      </c>
      <c r="M655" s="36">
        <f t="shared" si="324"/>
        <v>0</v>
      </c>
      <c r="N655" s="46">
        <f>SUM(Tableau11[[#This Row],[Janvier]:[Décembre]])</f>
        <v>1</v>
      </c>
      <c r="O655" s="72">
        <f>ROUNDUP(Tableau11[[#This Row],[Total général]]/7,0)</f>
        <v>1</v>
      </c>
      <c r="P655" s="68">
        <f>Tableau11[[#This Row],[Total général]]/(30*7)</f>
        <v>4.7619047619047623E-3</v>
      </c>
    </row>
    <row r="656" spans="1:16" ht="17.25" thickTop="1" thickBot="1" x14ac:dyDescent="0.3">
      <c r="A656" s="45">
        <v>1554</v>
      </c>
      <c r="B656" s="58">
        <f>IFERROR(VLOOKUP(Tableau11[[#This Row],[Article]],'TCD journal 2018'!$B$5:$O$9000,2,FALSE),0)</f>
        <v>0</v>
      </c>
      <c r="C656" s="59">
        <f>IFERROR(VLOOKUP(Tableau11[[#This Row],[Article]],'TCD journal 2018'!$B$5:$O$900,3,FALSE),0)</f>
        <v>0</v>
      </c>
      <c r="D656" s="60">
        <f>IFERROR(VLOOKUP(Tableau11[[#This Row],[Article]],'TCD journal 2018'!$B$5:$O$9000,4,FALSE),0)</f>
        <v>0</v>
      </c>
      <c r="E656" s="60">
        <f>IFERROR(VLOOKUP(Tableau11[[#This Row],[Article]],'TCD journal 2018'!$B$5:$O$9000,5,FALSE),0)</f>
        <v>2</v>
      </c>
      <c r="F656" s="60">
        <f>IFERROR(VLOOKUP(Tableau11[[#This Row],[Article]],'TCD journal 2018'!$B$5:$O$9000,6,FALSE),0)</f>
        <v>5</v>
      </c>
      <c r="G656" s="60">
        <f>IFERROR(VLOOKUP(Tableau11[[#This Row],[Article]],'TCD journal 2018'!$B$5:$O$9000,7,FALSE),0)</f>
        <v>0</v>
      </c>
      <c r="H656" s="60">
        <f>IFERROR(VLOOKUP(Tableau11[[#This Row],[Article]],'TCD journal 2018'!$B$5:$O$9000,8,FALSE),0)</f>
        <v>1</v>
      </c>
      <c r="I656" s="60">
        <f>IFERROR(VLOOKUP(Tableau11[[#This Row],[Article]],'TCD journal 2018'!$B$5:$O$9000,9,FALSE),0)</f>
        <v>0</v>
      </c>
      <c r="J656" s="60">
        <f>IFERROR(VLOOKUP(Tableau11[[#This Row],[Article]],'TCD journal 2018'!$B$5:$O$9000,10,FALSE),0)</f>
        <v>2</v>
      </c>
      <c r="K656" s="61">
        <f>IFERROR(VLOOKUP(Tableau11[[#This Row],[Article]],'TCD journal 2018'!$B$5:$O$900,11,FALSE),0)</f>
        <v>3</v>
      </c>
      <c r="L656" s="60">
        <f>IFERROR(VLOOKUP(Tableau11[[#This Row],[Article]],'TCD journal 2018'!$B$5:$O$9000,12,FALSE),0)</f>
        <v>0</v>
      </c>
      <c r="M656" s="62">
        <f>IFERROR(VLOOKUP(Tableau11[[#This Row],[Article]],'TCD journal 2018'!$B$5:$O$9000,13,FALSE),0)</f>
        <v>0</v>
      </c>
      <c r="N656" s="154">
        <f>IFERROR(VLOOKUP(Tableau11[[#This Row],[Article]],'TCD journal 2018'!$B$5:$O$9000,14,FALSE),0)</f>
        <v>13</v>
      </c>
      <c r="O656" s="73">
        <f>Tableau11[[#This Row],[Total général]]/8</f>
        <v>1.625</v>
      </c>
      <c r="P656" s="74">
        <f>ROUNDUP(Tableau11[[#This Row],[Conso mensuel]]/30,0)</f>
        <v>1</v>
      </c>
    </row>
    <row r="657" spans="1:16" ht="16.5" thickTop="1" thickBot="1" x14ac:dyDescent="0.3">
      <c r="A657" s="31">
        <v>1554</v>
      </c>
      <c r="B657" s="34">
        <f t="shared" ref="B657:M657" si="325">B656/$N$656</f>
        <v>0</v>
      </c>
      <c r="C657" s="34">
        <f t="shared" si="325"/>
        <v>0</v>
      </c>
      <c r="D657" s="34">
        <f t="shared" si="325"/>
        <v>0</v>
      </c>
      <c r="E657" s="34">
        <f t="shared" si="325"/>
        <v>0.15384615384615385</v>
      </c>
      <c r="F657" s="34">
        <f t="shared" si="325"/>
        <v>0.38461538461538464</v>
      </c>
      <c r="G657" s="34">
        <f t="shared" si="325"/>
        <v>0</v>
      </c>
      <c r="H657" s="34">
        <f t="shared" si="325"/>
        <v>7.6923076923076927E-2</v>
      </c>
      <c r="I657" s="34">
        <f t="shared" si="325"/>
        <v>0</v>
      </c>
      <c r="J657" s="33">
        <f t="shared" si="325"/>
        <v>0.15384615384615385</v>
      </c>
      <c r="K657" s="34">
        <f t="shared" si="325"/>
        <v>0.23076923076923078</v>
      </c>
      <c r="L657" s="33">
        <f t="shared" si="325"/>
        <v>0</v>
      </c>
      <c r="M657" s="36">
        <f t="shared" si="325"/>
        <v>0</v>
      </c>
      <c r="N657" s="46">
        <f>SUM(Tableau11[[#This Row],[Janvier]:[Décembre]])</f>
        <v>1</v>
      </c>
      <c r="O657" s="72">
        <f>ROUNDUP(Tableau11[[#This Row],[Total général]]/7,0)</f>
        <v>1</v>
      </c>
      <c r="P657" s="68">
        <f>Tableau11[[#This Row],[Total général]]/(30*7)</f>
        <v>4.7619047619047623E-3</v>
      </c>
    </row>
    <row r="658" spans="1:16" ht="17.25" thickTop="1" thickBot="1" x14ac:dyDescent="0.3">
      <c r="A658" s="45">
        <v>8914</v>
      </c>
      <c r="B658" s="58">
        <f>IFERROR(VLOOKUP(Tableau11[[#This Row],[Article]],'TCD journal 2018'!$B$5:$O$9000,2,FALSE),0)</f>
        <v>0</v>
      </c>
      <c r="C658" s="59">
        <f>IFERROR(VLOOKUP(Tableau11[[#This Row],[Article]],'TCD journal 2018'!$B$5:$O$900,3,FALSE),0)</f>
        <v>0</v>
      </c>
      <c r="D658" s="60">
        <f>IFERROR(VLOOKUP(Tableau11[[#This Row],[Article]],'TCD journal 2018'!$B$5:$O$9000,4,FALSE),0)</f>
        <v>1</v>
      </c>
      <c r="E658" s="60">
        <f>IFERROR(VLOOKUP(Tableau11[[#This Row],[Article]],'TCD journal 2018'!$B$5:$O$9000,5,FALSE),0)</f>
        <v>2</v>
      </c>
      <c r="F658" s="60">
        <f>IFERROR(VLOOKUP(Tableau11[[#This Row],[Article]],'TCD journal 2018'!$B$5:$O$9000,6,FALSE),0)</f>
        <v>0</v>
      </c>
      <c r="G658" s="60">
        <f>IFERROR(VLOOKUP(Tableau11[[#This Row],[Article]],'TCD journal 2018'!$B$5:$O$9000,7,FALSE),0)</f>
        <v>1</v>
      </c>
      <c r="H658" s="60">
        <f>IFERROR(VLOOKUP(Tableau11[[#This Row],[Article]],'TCD journal 2018'!$B$5:$O$9000,8,FALSE),0)</f>
        <v>2</v>
      </c>
      <c r="I658" s="60">
        <f>IFERROR(VLOOKUP(Tableau11[[#This Row],[Article]],'TCD journal 2018'!$B$5:$O$9000,9,FALSE),0)</f>
        <v>0</v>
      </c>
      <c r="J658" s="60">
        <f>IFERROR(VLOOKUP(Tableau11[[#This Row],[Article]],'TCD journal 2018'!$B$5:$O$9000,10,FALSE),0)</f>
        <v>3</v>
      </c>
      <c r="K658" s="61">
        <f>IFERROR(VLOOKUP(Tableau11[[#This Row],[Article]],'TCD journal 2018'!$B$5:$O$900,11,FALSE),0)</f>
        <v>1</v>
      </c>
      <c r="L658" s="60">
        <f>IFERROR(VLOOKUP(Tableau11[[#This Row],[Article]],'TCD journal 2018'!$B$5:$O$9000,12,FALSE),0)</f>
        <v>0</v>
      </c>
      <c r="M658" s="62">
        <f>IFERROR(VLOOKUP(Tableau11[[#This Row],[Article]],'TCD journal 2018'!$B$5:$O$9000,13,FALSE),0)</f>
        <v>0</v>
      </c>
      <c r="N658" s="154">
        <f>IFERROR(VLOOKUP(Tableau11[[#This Row],[Article]],'TCD journal 2018'!$B$5:$O$9000,14,FALSE),0)</f>
        <v>10</v>
      </c>
      <c r="O658" s="73">
        <f>Tableau11[[#This Row],[Total général]]/8</f>
        <v>1.25</v>
      </c>
      <c r="P658" s="74">
        <f>ROUNDUP(Tableau11[[#This Row],[Conso mensuel]]/30,0)</f>
        <v>1</v>
      </c>
    </row>
    <row r="659" spans="1:16" ht="16.5" thickTop="1" thickBot="1" x14ac:dyDescent="0.3">
      <c r="A659" s="31">
        <v>8914</v>
      </c>
      <c r="B659" s="34">
        <f t="shared" ref="B659:M659" si="326">B658/$N$658</f>
        <v>0</v>
      </c>
      <c r="C659" s="34">
        <f t="shared" si="326"/>
        <v>0</v>
      </c>
      <c r="D659" s="34">
        <f t="shared" si="326"/>
        <v>0.1</v>
      </c>
      <c r="E659" s="34">
        <f t="shared" si="326"/>
        <v>0.2</v>
      </c>
      <c r="F659" s="34">
        <f t="shared" si="326"/>
        <v>0</v>
      </c>
      <c r="G659" s="34">
        <f t="shared" si="326"/>
        <v>0.1</v>
      </c>
      <c r="H659" s="34">
        <f t="shared" si="326"/>
        <v>0.2</v>
      </c>
      <c r="I659" s="34">
        <f t="shared" si="326"/>
        <v>0</v>
      </c>
      <c r="J659" s="33">
        <f t="shared" si="326"/>
        <v>0.3</v>
      </c>
      <c r="K659" s="34">
        <f t="shared" si="326"/>
        <v>0.1</v>
      </c>
      <c r="L659" s="33">
        <f t="shared" si="326"/>
        <v>0</v>
      </c>
      <c r="M659" s="36">
        <f t="shared" si="326"/>
        <v>0</v>
      </c>
      <c r="N659" s="46">
        <f>SUM(Tableau11[[#This Row],[Janvier]:[Décembre]])</f>
        <v>1.0000000000000002</v>
      </c>
      <c r="O659" s="72">
        <f>ROUNDUP(Tableau11[[#This Row],[Total général]]/7,0)</f>
        <v>1</v>
      </c>
      <c r="P659" s="68">
        <f>Tableau11[[#This Row],[Total général]]/(30*7)</f>
        <v>4.7619047619047632E-3</v>
      </c>
    </row>
    <row r="660" spans="1:16" ht="17.25" thickTop="1" thickBot="1" x14ac:dyDescent="0.3">
      <c r="A660" s="45">
        <v>3632</v>
      </c>
      <c r="B660" s="58">
        <f>IFERROR(VLOOKUP(Tableau11[[#This Row],[Article]],'TCD journal 2018'!$B$5:$O$9000,2,FALSE),0)</f>
        <v>0</v>
      </c>
      <c r="C660" s="59">
        <f>IFERROR(VLOOKUP(Tableau11[[#This Row],[Article]],'TCD journal 2018'!$B$5:$O$900,3,FALSE),0)</f>
        <v>0</v>
      </c>
      <c r="D660" s="60">
        <f>IFERROR(VLOOKUP(Tableau11[[#This Row],[Article]],'TCD journal 2018'!$B$5:$O$9000,4,FALSE),0)</f>
        <v>0</v>
      </c>
      <c r="E660" s="60">
        <f>IFERROR(VLOOKUP(Tableau11[[#This Row],[Article]],'TCD journal 2018'!$B$5:$O$9000,5,FALSE),0)</f>
        <v>3</v>
      </c>
      <c r="F660" s="60">
        <f>IFERROR(VLOOKUP(Tableau11[[#This Row],[Article]],'TCD journal 2018'!$B$5:$O$9000,6,FALSE),0)</f>
        <v>0</v>
      </c>
      <c r="G660" s="60">
        <f>IFERROR(VLOOKUP(Tableau11[[#This Row],[Article]],'TCD journal 2018'!$B$5:$O$9000,7,FALSE),0)</f>
        <v>6</v>
      </c>
      <c r="H660" s="60">
        <f>IFERROR(VLOOKUP(Tableau11[[#This Row],[Article]],'TCD journal 2018'!$B$5:$O$9000,8,FALSE),0)</f>
        <v>0</v>
      </c>
      <c r="I660" s="60">
        <f>IFERROR(VLOOKUP(Tableau11[[#This Row],[Article]],'TCD journal 2018'!$B$5:$O$9000,9,FALSE),0)</f>
        <v>0</v>
      </c>
      <c r="J660" s="60">
        <f>IFERROR(VLOOKUP(Tableau11[[#This Row],[Article]],'TCD journal 2018'!$B$5:$O$9000,10,FALSE),0)</f>
        <v>0</v>
      </c>
      <c r="K660" s="61">
        <f>IFERROR(VLOOKUP(Tableau11[[#This Row],[Article]],'TCD journal 2018'!$B$5:$O$900,11,FALSE),0)</f>
        <v>0</v>
      </c>
      <c r="L660" s="60">
        <f>IFERROR(VLOOKUP(Tableau11[[#This Row],[Article]],'TCD journal 2018'!$B$5:$O$9000,12,FALSE),0)</f>
        <v>0</v>
      </c>
      <c r="M660" s="62">
        <f>IFERROR(VLOOKUP(Tableau11[[#This Row],[Article]],'TCD journal 2018'!$B$5:$O$9000,13,FALSE),0)</f>
        <v>0</v>
      </c>
      <c r="N660" s="154">
        <f>IFERROR(VLOOKUP(Tableau11[[#This Row],[Article]],'TCD journal 2018'!$B$5:$O$9000,14,FALSE),0)</f>
        <v>9</v>
      </c>
      <c r="O660" s="73">
        <f>Tableau11[[#This Row],[Total général]]/8</f>
        <v>1.125</v>
      </c>
      <c r="P660" s="74">
        <f>ROUNDUP(Tableau11[[#This Row],[Conso mensuel]]/30,0)</f>
        <v>1</v>
      </c>
    </row>
    <row r="661" spans="1:16" ht="16.5" thickTop="1" thickBot="1" x14ac:dyDescent="0.3">
      <c r="A661" s="31">
        <v>3632</v>
      </c>
      <c r="B661" s="34">
        <f t="shared" ref="B661:M661" si="327">B660/$N$660</f>
        <v>0</v>
      </c>
      <c r="C661" s="34">
        <f t="shared" si="327"/>
        <v>0</v>
      </c>
      <c r="D661" s="34">
        <f t="shared" si="327"/>
        <v>0</v>
      </c>
      <c r="E661" s="34">
        <f t="shared" si="327"/>
        <v>0.33333333333333331</v>
      </c>
      <c r="F661" s="34">
        <f t="shared" si="327"/>
        <v>0</v>
      </c>
      <c r="G661" s="34">
        <f t="shared" si="327"/>
        <v>0.66666666666666663</v>
      </c>
      <c r="H661" s="34">
        <f t="shared" si="327"/>
        <v>0</v>
      </c>
      <c r="I661" s="34">
        <f t="shared" si="327"/>
        <v>0</v>
      </c>
      <c r="J661" s="33">
        <f t="shared" si="327"/>
        <v>0</v>
      </c>
      <c r="K661" s="34">
        <f t="shared" si="327"/>
        <v>0</v>
      </c>
      <c r="L661" s="33">
        <f t="shared" si="327"/>
        <v>0</v>
      </c>
      <c r="M661" s="36">
        <f t="shared" si="327"/>
        <v>0</v>
      </c>
      <c r="N661" s="46">
        <f>SUM(Tableau11[[#This Row],[Janvier]:[Décembre]])</f>
        <v>1</v>
      </c>
      <c r="O661" s="72">
        <f>ROUNDUP(Tableau11[[#This Row],[Total général]]/7,0)</f>
        <v>1</v>
      </c>
      <c r="P661" s="68">
        <f>Tableau11[[#This Row],[Total général]]/(30*7)</f>
        <v>4.7619047619047623E-3</v>
      </c>
    </row>
    <row r="662" spans="1:16" ht="17.25" thickTop="1" thickBot="1" x14ac:dyDescent="0.3">
      <c r="A662" s="45">
        <v>3104</v>
      </c>
      <c r="B662" s="58">
        <f>IFERROR(VLOOKUP(Tableau11[[#This Row],[Article]],'TCD journal 2018'!$B$5:$O$9000,2,FALSE),0)</f>
        <v>0</v>
      </c>
      <c r="C662" s="59">
        <f>IFERROR(VLOOKUP(Tableau11[[#This Row],[Article]],'TCD journal 2018'!$B$5:$O$900,3,FALSE),0)</f>
        <v>0</v>
      </c>
      <c r="D662" s="60">
        <f>IFERROR(VLOOKUP(Tableau11[[#This Row],[Article]],'TCD journal 2018'!$B$5:$O$9000,4,FALSE),0)</f>
        <v>1</v>
      </c>
      <c r="E662" s="60">
        <f>IFERROR(VLOOKUP(Tableau11[[#This Row],[Article]],'TCD journal 2018'!$B$5:$O$9000,5,FALSE),0)</f>
        <v>0</v>
      </c>
      <c r="F662" s="60">
        <f>IFERROR(VLOOKUP(Tableau11[[#This Row],[Article]],'TCD journal 2018'!$B$5:$O$9000,6,FALSE),0)</f>
        <v>1</v>
      </c>
      <c r="G662" s="60">
        <f>IFERROR(VLOOKUP(Tableau11[[#This Row],[Article]],'TCD journal 2018'!$B$5:$O$9000,7,FALSE),0)</f>
        <v>2</v>
      </c>
      <c r="H662" s="60">
        <f>IFERROR(VLOOKUP(Tableau11[[#This Row],[Article]],'TCD journal 2018'!$B$5:$O$9000,8,FALSE),0)</f>
        <v>3</v>
      </c>
      <c r="I662" s="60">
        <f>IFERROR(VLOOKUP(Tableau11[[#This Row],[Article]],'TCD journal 2018'!$B$5:$O$9000,9,FALSE),0)</f>
        <v>2</v>
      </c>
      <c r="J662" s="60">
        <f>IFERROR(VLOOKUP(Tableau11[[#This Row],[Article]],'TCD journal 2018'!$B$5:$O$9000,10,FALSE),0)</f>
        <v>0</v>
      </c>
      <c r="K662" s="61">
        <f>IFERROR(VLOOKUP(Tableau11[[#This Row],[Article]],'TCD journal 2018'!$B$5:$O$900,11,FALSE),0)</f>
        <v>1</v>
      </c>
      <c r="L662" s="60">
        <f>IFERROR(VLOOKUP(Tableau11[[#This Row],[Article]],'TCD journal 2018'!$B$5:$O$9000,12,FALSE),0)</f>
        <v>0</v>
      </c>
      <c r="M662" s="62">
        <f>IFERROR(VLOOKUP(Tableau11[[#This Row],[Article]],'TCD journal 2018'!$B$5:$O$9000,13,FALSE),0)</f>
        <v>0</v>
      </c>
      <c r="N662" s="154">
        <f>IFERROR(VLOOKUP(Tableau11[[#This Row],[Article]],'TCD journal 2018'!$B$5:$O$9000,14,FALSE),0)</f>
        <v>10</v>
      </c>
      <c r="O662" s="73">
        <f>Tableau11[[#This Row],[Total général]]/8</f>
        <v>1.25</v>
      </c>
      <c r="P662" s="74">
        <f>ROUNDUP(Tableau11[[#This Row],[Conso mensuel]]/30,0)</f>
        <v>1</v>
      </c>
    </row>
    <row r="663" spans="1:16" ht="16.5" thickTop="1" thickBot="1" x14ac:dyDescent="0.3">
      <c r="A663" s="31">
        <v>3104</v>
      </c>
      <c r="B663" s="34">
        <f t="shared" ref="B663:M663" si="328">B662/$N$662</f>
        <v>0</v>
      </c>
      <c r="C663" s="34">
        <f t="shared" si="328"/>
        <v>0</v>
      </c>
      <c r="D663" s="34">
        <f t="shared" si="328"/>
        <v>0.1</v>
      </c>
      <c r="E663" s="34">
        <f t="shared" si="328"/>
        <v>0</v>
      </c>
      <c r="F663" s="34">
        <f t="shared" si="328"/>
        <v>0.1</v>
      </c>
      <c r="G663" s="34">
        <f t="shared" si="328"/>
        <v>0.2</v>
      </c>
      <c r="H663" s="34">
        <f t="shared" si="328"/>
        <v>0.3</v>
      </c>
      <c r="I663" s="34">
        <f t="shared" si="328"/>
        <v>0.2</v>
      </c>
      <c r="J663" s="33">
        <f t="shared" si="328"/>
        <v>0</v>
      </c>
      <c r="K663" s="34">
        <f t="shared" si="328"/>
        <v>0.1</v>
      </c>
      <c r="L663" s="33">
        <f t="shared" si="328"/>
        <v>0</v>
      </c>
      <c r="M663" s="36">
        <f t="shared" si="328"/>
        <v>0</v>
      </c>
      <c r="N663" s="46">
        <f>SUM(Tableau11[[#This Row],[Janvier]:[Décembre]])</f>
        <v>0.99999999999999989</v>
      </c>
      <c r="O663" s="72">
        <f>ROUNDUP(Tableau11[[#This Row],[Total général]]/7,0)</f>
        <v>1</v>
      </c>
      <c r="P663" s="68">
        <f>Tableau11[[#This Row],[Total général]]/(30*7)</f>
        <v>4.7619047619047615E-3</v>
      </c>
    </row>
    <row r="664" spans="1:16" ht="17.25" thickTop="1" thickBot="1" x14ac:dyDescent="0.3">
      <c r="A664" s="45">
        <v>433</v>
      </c>
      <c r="B664" s="58">
        <f>IFERROR(VLOOKUP(Tableau11[[#This Row],[Article]],'TCD journal 2018'!$B$5:$O$9000,2,FALSE),0)</f>
        <v>0</v>
      </c>
      <c r="C664" s="59">
        <f>IFERROR(VLOOKUP(Tableau11[[#This Row],[Article]],'TCD journal 2018'!$B$5:$O$900,3,FALSE),0)</f>
        <v>0</v>
      </c>
      <c r="D664" s="60">
        <f>IFERROR(VLOOKUP(Tableau11[[#This Row],[Article]],'TCD journal 2018'!$B$5:$O$9000,4,FALSE),0)</f>
        <v>0</v>
      </c>
      <c r="E664" s="60">
        <f>IFERROR(VLOOKUP(Tableau11[[#This Row],[Article]],'TCD journal 2018'!$B$5:$O$9000,5,FALSE),0)</f>
        <v>0</v>
      </c>
      <c r="F664" s="60">
        <f>IFERROR(VLOOKUP(Tableau11[[#This Row],[Article]],'TCD journal 2018'!$B$5:$O$9000,6,FALSE),0)</f>
        <v>2</v>
      </c>
      <c r="G664" s="60">
        <f>IFERROR(VLOOKUP(Tableau11[[#This Row],[Article]],'TCD journal 2018'!$B$5:$O$9000,7,FALSE),0)</f>
        <v>4</v>
      </c>
      <c r="H664" s="60">
        <f>IFERROR(VLOOKUP(Tableau11[[#This Row],[Article]],'TCD journal 2018'!$B$5:$O$9000,8,FALSE),0)</f>
        <v>0</v>
      </c>
      <c r="I664" s="60">
        <f>IFERROR(VLOOKUP(Tableau11[[#This Row],[Article]],'TCD journal 2018'!$B$5:$O$9000,9,FALSE),0)</f>
        <v>3</v>
      </c>
      <c r="J664" s="60">
        <f>IFERROR(VLOOKUP(Tableau11[[#This Row],[Article]],'TCD journal 2018'!$B$5:$O$9000,10,FALSE),0)</f>
        <v>0</v>
      </c>
      <c r="K664" s="61">
        <f>IFERROR(VLOOKUP(Tableau11[[#This Row],[Article]],'TCD journal 2018'!$B$5:$O$900,11,FALSE),0)</f>
        <v>2</v>
      </c>
      <c r="L664" s="60">
        <f>IFERROR(VLOOKUP(Tableau11[[#This Row],[Article]],'TCD journal 2018'!$B$5:$O$9000,12,FALSE),0)</f>
        <v>0</v>
      </c>
      <c r="M664" s="62">
        <f>IFERROR(VLOOKUP(Tableau11[[#This Row],[Article]],'TCD journal 2018'!$B$5:$O$9000,13,FALSE),0)</f>
        <v>0</v>
      </c>
      <c r="N664" s="154">
        <f>IFERROR(VLOOKUP(Tableau11[[#This Row],[Article]],'TCD journal 2018'!$B$5:$O$9000,14,FALSE),0)</f>
        <v>11</v>
      </c>
      <c r="O664" s="73">
        <f>Tableau11[[#This Row],[Total général]]/8</f>
        <v>1.375</v>
      </c>
      <c r="P664" s="74">
        <f>ROUNDUP(Tableau11[[#This Row],[Conso mensuel]]/30,0)</f>
        <v>1</v>
      </c>
    </row>
    <row r="665" spans="1:16" ht="16.5" thickTop="1" thickBot="1" x14ac:dyDescent="0.3">
      <c r="A665" s="30">
        <v>433</v>
      </c>
      <c r="B665" s="33">
        <f t="shared" ref="B665:M665" si="329">B664/$N$664</f>
        <v>0</v>
      </c>
      <c r="C665" s="33">
        <f t="shared" si="329"/>
        <v>0</v>
      </c>
      <c r="D665" s="33">
        <f t="shared" si="329"/>
        <v>0</v>
      </c>
      <c r="E665" s="33">
        <f t="shared" si="329"/>
        <v>0</v>
      </c>
      <c r="F665" s="33">
        <f t="shared" si="329"/>
        <v>0.18181818181818182</v>
      </c>
      <c r="G665" s="33">
        <f t="shared" si="329"/>
        <v>0.36363636363636365</v>
      </c>
      <c r="H665" s="33">
        <f t="shared" si="329"/>
        <v>0</v>
      </c>
      <c r="I665" s="33">
        <f t="shared" si="329"/>
        <v>0.27272727272727271</v>
      </c>
      <c r="J665" s="33">
        <f t="shared" si="329"/>
        <v>0</v>
      </c>
      <c r="K665" s="33">
        <f t="shared" si="329"/>
        <v>0.18181818181818182</v>
      </c>
      <c r="L665" s="33">
        <f t="shared" si="329"/>
        <v>0</v>
      </c>
      <c r="M665" s="35">
        <f t="shared" si="329"/>
        <v>0</v>
      </c>
      <c r="N665" s="46">
        <f>SUM(Tableau11[[#This Row],[Janvier]:[Décembre]])</f>
        <v>1</v>
      </c>
      <c r="O665" s="72">
        <f>ROUNDUP(Tableau11[[#This Row],[Total général]]/7,0)</f>
        <v>1</v>
      </c>
      <c r="P665" s="68">
        <f>Tableau11[[#This Row],[Total général]]/(30*7)</f>
        <v>4.7619047619047623E-3</v>
      </c>
    </row>
    <row r="666" spans="1:16" ht="17.25" thickTop="1" thickBot="1" x14ac:dyDescent="0.3">
      <c r="A666" s="47">
        <v>3629</v>
      </c>
      <c r="B666" s="58">
        <f>IFERROR(VLOOKUP(Tableau11[[#This Row],[Article]],'TCD journal 2018'!$B$5:$O$9000,2,FALSE),0)</f>
        <v>0</v>
      </c>
      <c r="C666" s="59">
        <f>IFERROR(VLOOKUP(Tableau11[[#This Row],[Article]],'TCD journal 2018'!$B$5:$O$900,3,FALSE),0)</f>
        <v>0</v>
      </c>
      <c r="D666" s="60">
        <f>IFERROR(VLOOKUP(Tableau11[[#This Row],[Article]],'TCD journal 2018'!$B$5:$O$9000,4,FALSE),0)</f>
        <v>1</v>
      </c>
      <c r="E666" s="60">
        <f>IFERROR(VLOOKUP(Tableau11[[#This Row],[Article]],'TCD journal 2018'!$B$5:$O$9000,5,FALSE),0)</f>
        <v>2</v>
      </c>
      <c r="F666" s="60">
        <f>IFERROR(VLOOKUP(Tableau11[[#This Row],[Article]],'TCD journal 2018'!$B$5:$O$9000,6,FALSE),0)</f>
        <v>2</v>
      </c>
      <c r="G666" s="60">
        <f>IFERROR(VLOOKUP(Tableau11[[#This Row],[Article]],'TCD journal 2018'!$B$5:$O$9000,7,FALSE),0)</f>
        <v>1</v>
      </c>
      <c r="H666" s="60">
        <f>IFERROR(VLOOKUP(Tableau11[[#This Row],[Article]],'TCD journal 2018'!$B$5:$O$9000,8,FALSE),0)</f>
        <v>0</v>
      </c>
      <c r="I666" s="60">
        <f>IFERROR(VLOOKUP(Tableau11[[#This Row],[Article]],'TCD journal 2018'!$B$5:$O$9000,9,FALSE),0)</f>
        <v>3</v>
      </c>
      <c r="J666" s="60">
        <f>IFERROR(VLOOKUP(Tableau11[[#This Row],[Article]],'TCD journal 2018'!$B$5:$O$9000,10,FALSE),0)</f>
        <v>0</v>
      </c>
      <c r="K666" s="61">
        <f>IFERROR(VLOOKUP(Tableau11[[#This Row],[Article]],'TCD journal 2018'!$B$5:$O$900,11,FALSE),0)</f>
        <v>2</v>
      </c>
      <c r="L666" s="60">
        <f>IFERROR(VLOOKUP(Tableau11[[#This Row],[Article]],'TCD journal 2018'!$B$5:$O$9000,12,FALSE),0)</f>
        <v>0</v>
      </c>
      <c r="M666" s="62">
        <f>IFERROR(VLOOKUP(Tableau11[[#This Row],[Article]],'TCD journal 2018'!$B$5:$O$9000,13,FALSE),0)</f>
        <v>0</v>
      </c>
      <c r="N666" s="154">
        <f>IFERROR(VLOOKUP(Tableau11[[#This Row],[Article]],'TCD journal 2018'!$B$5:$O$9000,14,FALSE),0)</f>
        <v>11</v>
      </c>
      <c r="O666" s="73">
        <f>Tableau11[[#This Row],[Total général]]/8</f>
        <v>1.375</v>
      </c>
      <c r="P666" s="74">
        <f>ROUNDUP(Tableau11[[#This Row],[Conso mensuel]]/30,0)</f>
        <v>1</v>
      </c>
    </row>
    <row r="667" spans="1:16" ht="16.5" thickTop="1" thickBot="1" x14ac:dyDescent="0.3">
      <c r="A667" s="32">
        <v>3629</v>
      </c>
      <c r="B667" s="34">
        <f t="shared" ref="B667:M667" si="330">B666/$N$666</f>
        <v>0</v>
      </c>
      <c r="C667" s="34">
        <f t="shared" si="330"/>
        <v>0</v>
      </c>
      <c r="D667" s="34">
        <f t="shared" si="330"/>
        <v>9.0909090909090912E-2</v>
      </c>
      <c r="E667" s="34">
        <f t="shared" si="330"/>
        <v>0.18181818181818182</v>
      </c>
      <c r="F667" s="34">
        <f t="shared" si="330"/>
        <v>0.18181818181818182</v>
      </c>
      <c r="G667" s="34">
        <f t="shared" si="330"/>
        <v>9.0909090909090912E-2</v>
      </c>
      <c r="H667" s="34">
        <f t="shared" si="330"/>
        <v>0</v>
      </c>
      <c r="I667" s="34">
        <f t="shared" si="330"/>
        <v>0.27272727272727271</v>
      </c>
      <c r="J667" s="33">
        <f t="shared" si="330"/>
        <v>0</v>
      </c>
      <c r="K667" s="34">
        <f t="shared" si="330"/>
        <v>0.18181818181818182</v>
      </c>
      <c r="L667" s="33">
        <f t="shared" si="330"/>
        <v>0</v>
      </c>
      <c r="M667" s="36">
        <f t="shared" si="330"/>
        <v>0</v>
      </c>
      <c r="N667" s="46">
        <f>SUM(Tableau11[[#This Row],[Janvier]:[Décembre]])</f>
        <v>1</v>
      </c>
      <c r="O667" s="72">
        <f>ROUNDUP(Tableau11[[#This Row],[Total général]]/7,0)</f>
        <v>1</v>
      </c>
      <c r="P667" s="68">
        <f>Tableau11[[#This Row],[Total général]]/(30*7)</f>
        <v>4.7619047619047623E-3</v>
      </c>
    </row>
    <row r="668" spans="1:16" ht="17.25" thickTop="1" thickBot="1" x14ac:dyDescent="0.3">
      <c r="A668" s="45">
        <v>1663</v>
      </c>
      <c r="B668" s="58">
        <f>IFERROR(VLOOKUP(Tableau11[[#This Row],[Article]],'TCD journal 2018'!$B$5:$O$9000,2,FALSE),0)</f>
        <v>0</v>
      </c>
      <c r="C668" s="59">
        <f>IFERROR(VLOOKUP(Tableau11[[#This Row],[Article]],'TCD journal 2018'!$B$5:$O$900,3,FALSE),0)</f>
        <v>0</v>
      </c>
      <c r="D668" s="60">
        <f>IFERROR(VLOOKUP(Tableau11[[#This Row],[Article]],'TCD journal 2018'!$B$5:$O$9000,4,FALSE),0)</f>
        <v>1</v>
      </c>
      <c r="E668" s="60">
        <f>IFERROR(VLOOKUP(Tableau11[[#This Row],[Article]],'TCD journal 2018'!$B$5:$O$9000,5,FALSE),0)</f>
        <v>2</v>
      </c>
      <c r="F668" s="60">
        <f>IFERROR(VLOOKUP(Tableau11[[#This Row],[Article]],'TCD journal 2018'!$B$5:$O$9000,6,FALSE),0)</f>
        <v>1</v>
      </c>
      <c r="G668" s="60">
        <f>IFERROR(VLOOKUP(Tableau11[[#This Row],[Article]],'TCD journal 2018'!$B$5:$O$9000,7,FALSE),0)</f>
        <v>5</v>
      </c>
      <c r="H668" s="60">
        <f>IFERROR(VLOOKUP(Tableau11[[#This Row],[Article]],'TCD journal 2018'!$B$5:$O$9000,8,FALSE),0)</f>
        <v>0</v>
      </c>
      <c r="I668" s="60">
        <f>IFERROR(VLOOKUP(Tableau11[[#This Row],[Article]],'TCD journal 2018'!$B$5:$O$9000,9,FALSE),0)</f>
        <v>0</v>
      </c>
      <c r="J668" s="60">
        <f>IFERROR(VLOOKUP(Tableau11[[#This Row],[Article]],'TCD journal 2018'!$B$5:$O$9000,10,FALSE),0)</f>
        <v>0</v>
      </c>
      <c r="K668" s="61">
        <f>IFERROR(VLOOKUP(Tableau11[[#This Row],[Article]],'TCD journal 2018'!$B$5:$O$900,11,FALSE),0)</f>
        <v>0</v>
      </c>
      <c r="L668" s="60">
        <f>IFERROR(VLOOKUP(Tableau11[[#This Row],[Article]],'TCD journal 2018'!$B$5:$O$9000,12,FALSE),0)</f>
        <v>0</v>
      </c>
      <c r="M668" s="62">
        <f>IFERROR(VLOOKUP(Tableau11[[#This Row],[Article]],'TCD journal 2018'!$B$5:$O$9000,13,FALSE),0)</f>
        <v>0</v>
      </c>
      <c r="N668" s="154">
        <f>IFERROR(VLOOKUP(Tableau11[[#This Row],[Article]],'TCD journal 2018'!$B$5:$O$9000,14,FALSE),0)</f>
        <v>9</v>
      </c>
      <c r="O668" s="73">
        <f>Tableau11[[#This Row],[Total général]]/8</f>
        <v>1.125</v>
      </c>
      <c r="P668" s="74">
        <f>ROUNDUP(Tableau11[[#This Row],[Conso mensuel]]/30,0)</f>
        <v>1</v>
      </c>
    </row>
    <row r="669" spans="1:16" ht="16.5" thickTop="1" thickBot="1" x14ac:dyDescent="0.3">
      <c r="A669" s="31">
        <v>1663</v>
      </c>
      <c r="B669" s="34">
        <f t="shared" ref="B669:M669" si="331">B668/$N$668</f>
        <v>0</v>
      </c>
      <c r="C669" s="34">
        <f t="shared" si="331"/>
        <v>0</v>
      </c>
      <c r="D669" s="34">
        <f t="shared" si="331"/>
        <v>0.1111111111111111</v>
      </c>
      <c r="E669" s="34">
        <f t="shared" si="331"/>
        <v>0.22222222222222221</v>
      </c>
      <c r="F669" s="34">
        <f t="shared" si="331"/>
        <v>0.1111111111111111</v>
      </c>
      <c r="G669" s="34">
        <f t="shared" si="331"/>
        <v>0.55555555555555558</v>
      </c>
      <c r="H669" s="34">
        <f t="shared" si="331"/>
        <v>0</v>
      </c>
      <c r="I669" s="34">
        <f t="shared" si="331"/>
        <v>0</v>
      </c>
      <c r="J669" s="33">
        <f t="shared" si="331"/>
        <v>0</v>
      </c>
      <c r="K669" s="34">
        <f t="shared" si="331"/>
        <v>0</v>
      </c>
      <c r="L669" s="33">
        <f t="shared" si="331"/>
        <v>0</v>
      </c>
      <c r="M669" s="36">
        <f t="shared" si="331"/>
        <v>0</v>
      </c>
      <c r="N669" s="46">
        <f>SUM(Tableau11[[#This Row],[Janvier]:[Décembre]])</f>
        <v>1</v>
      </c>
      <c r="O669" s="72">
        <f>ROUNDUP(Tableau11[[#This Row],[Total général]]/7,0)</f>
        <v>1</v>
      </c>
      <c r="P669" s="68">
        <f>Tableau11[[#This Row],[Total général]]/(30*7)</f>
        <v>4.7619047619047623E-3</v>
      </c>
    </row>
    <row r="670" spans="1:16" ht="17.25" thickTop="1" thickBot="1" x14ac:dyDescent="0.3">
      <c r="A670" s="45">
        <v>1006</v>
      </c>
      <c r="B670" s="58">
        <f>IFERROR(VLOOKUP(Tableau11[[#This Row],[Article]],'TCD journal 2018'!$B$5:$O$9000,2,FALSE),0)</f>
        <v>0</v>
      </c>
      <c r="C670" s="59">
        <f>IFERROR(VLOOKUP(Tableau11[[#This Row],[Article]],'TCD journal 2018'!$B$5:$O$900,3,FALSE),0)</f>
        <v>0</v>
      </c>
      <c r="D670" s="60">
        <f>IFERROR(VLOOKUP(Tableau11[[#This Row],[Article]],'TCD journal 2018'!$B$5:$O$9000,4,FALSE),0)</f>
        <v>1</v>
      </c>
      <c r="E670" s="60">
        <f>IFERROR(VLOOKUP(Tableau11[[#This Row],[Article]],'TCD journal 2018'!$B$5:$O$9000,5,FALSE),0)</f>
        <v>0</v>
      </c>
      <c r="F670" s="60">
        <f>IFERROR(VLOOKUP(Tableau11[[#This Row],[Article]],'TCD journal 2018'!$B$5:$O$9000,6,FALSE),0)</f>
        <v>4</v>
      </c>
      <c r="G670" s="60">
        <f>IFERROR(VLOOKUP(Tableau11[[#This Row],[Article]],'TCD journal 2018'!$B$5:$O$9000,7,FALSE),0)</f>
        <v>2</v>
      </c>
      <c r="H670" s="60">
        <f>IFERROR(VLOOKUP(Tableau11[[#This Row],[Article]],'TCD journal 2018'!$B$5:$O$9000,8,FALSE),0)</f>
        <v>0</v>
      </c>
      <c r="I670" s="60">
        <f>IFERROR(VLOOKUP(Tableau11[[#This Row],[Article]],'TCD journal 2018'!$B$5:$O$9000,9,FALSE),0)</f>
        <v>1</v>
      </c>
      <c r="J670" s="60">
        <f>IFERROR(VLOOKUP(Tableau11[[#This Row],[Article]],'TCD journal 2018'!$B$5:$O$9000,10,FALSE),0)</f>
        <v>1</v>
      </c>
      <c r="K670" s="61">
        <f>IFERROR(VLOOKUP(Tableau11[[#This Row],[Article]],'TCD journal 2018'!$B$5:$O$900,11,FALSE),0)</f>
        <v>5</v>
      </c>
      <c r="L670" s="60">
        <f>IFERROR(VLOOKUP(Tableau11[[#This Row],[Article]],'TCD journal 2018'!$B$5:$O$9000,12,FALSE),0)</f>
        <v>0</v>
      </c>
      <c r="M670" s="62">
        <f>IFERROR(VLOOKUP(Tableau11[[#This Row],[Article]],'TCD journal 2018'!$B$5:$O$9000,13,FALSE),0)</f>
        <v>0</v>
      </c>
      <c r="N670" s="154">
        <f>IFERROR(VLOOKUP(Tableau11[[#This Row],[Article]],'TCD journal 2018'!$B$5:$O$9000,14,FALSE),0)</f>
        <v>14</v>
      </c>
      <c r="O670" s="73">
        <f>Tableau11[[#This Row],[Total général]]/8</f>
        <v>1.75</v>
      </c>
      <c r="P670" s="74">
        <f>ROUNDUP(Tableau11[[#This Row],[Conso mensuel]]/30,0)</f>
        <v>1</v>
      </c>
    </row>
    <row r="671" spans="1:16" ht="16.5" thickTop="1" thickBot="1" x14ac:dyDescent="0.3">
      <c r="A671" s="31">
        <v>1006</v>
      </c>
      <c r="B671" s="34">
        <f t="shared" ref="B671:M671" si="332">B670/$N$670</f>
        <v>0</v>
      </c>
      <c r="C671" s="34">
        <f t="shared" si="332"/>
        <v>0</v>
      </c>
      <c r="D671" s="34">
        <f t="shared" si="332"/>
        <v>7.1428571428571425E-2</v>
      </c>
      <c r="E671" s="34">
        <f t="shared" si="332"/>
        <v>0</v>
      </c>
      <c r="F671" s="34">
        <f t="shared" si="332"/>
        <v>0.2857142857142857</v>
      </c>
      <c r="G671" s="34">
        <f t="shared" si="332"/>
        <v>0.14285714285714285</v>
      </c>
      <c r="H671" s="34">
        <f t="shared" si="332"/>
        <v>0</v>
      </c>
      <c r="I671" s="34">
        <f t="shared" si="332"/>
        <v>7.1428571428571425E-2</v>
      </c>
      <c r="J671" s="33">
        <f t="shared" si="332"/>
        <v>7.1428571428571425E-2</v>
      </c>
      <c r="K671" s="34">
        <f t="shared" si="332"/>
        <v>0.35714285714285715</v>
      </c>
      <c r="L671" s="33">
        <f t="shared" si="332"/>
        <v>0</v>
      </c>
      <c r="M671" s="36">
        <f t="shared" si="332"/>
        <v>0</v>
      </c>
      <c r="N671" s="46">
        <f>SUM(Tableau11[[#This Row],[Janvier]:[Décembre]])</f>
        <v>1</v>
      </c>
      <c r="O671" s="72">
        <f>ROUNDUP(Tableau11[[#This Row],[Total général]]/7,0)</f>
        <v>1</v>
      </c>
      <c r="P671" s="68">
        <f>Tableau11[[#This Row],[Total général]]/(30*7)</f>
        <v>4.7619047619047623E-3</v>
      </c>
    </row>
    <row r="672" spans="1:16" ht="17.25" thickTop="1" thickBot="1" x14ac:dyDescent="0.3">
      <c r="A672" s="45">
        <v>7093</v>
      </c>
      <c r="B672" s="58">
        <f>IFERROR(VLOOKUP(Tableau11[[#This Row],[Article]],'TCD journal 2018'!$B$5:$O$9000,2,FALSE),0)</f>
        <v>0</v>
      </c>
      <c r="C672" s="59">
        <f>IFERROR(VLOOKUP(Tableau11[[#This Row],[Article]],'TCD journal 2018'!$B$5:$O$900,3,FALSE),0)</f>
        <v>0</v>
      </c>
      <c r="D672" s="60">
        <f>IFERROR(VLOOKUP(Tableau11[[#This Row],[Article]],'TCD journal 2018'!$B$5:$O$9000,4,FALSE),0)</f>
        <v>0</v>
      </c>
      <c r="E672" s="60">
        <f>IFERROR(VLOOKUP(Tableau11[[#This Row],[Article]],'TCD journal 2018'!$B$5:$O$9000,5,FALSE),0)</f>
        <v>0</v>
      </c>
      <c r="F672" s="60">
        <f>IFERROR(VLOOKUP(Tableau11[[#This Row],[Article]],'TCD journal 2018'!$B$5:$O$9000,6,FALSE),0)</f>
        <v>1</v>
      </c>
      <c r="G672" s="60">
        <f>IFERROR(VLOOKUP(Tableau11[[#This Row],[Article]],'TCD journal 2018'!$B$5:$O$9000,7,FALSE),0)</f>
        <v>0</v>
      </c>
      <c r="H672" s="60">
        <f>IFERROR(VLOOKUP(Tableau11[[#This Row],[Article]],'TCD journal 2018'!$B$5:$O$9000,8,FALSE),0)</f>
        <v>6</v>
      </c>
      <c r="I672" s="60">
        <f>IFERROR(VLOOKUP(Tableau11[[#This Row],[Article]],'TCD journal 2018'!$B$5:$O$9000,9,FALSE),0)</f>
        <v>0</v>
      </c>
      <c r="J672" s="60">
        <f>IFERROR(VLOOKUP(Tableau11[[#This Row],[Article]],'TCD journal 2018'!$B$5:$O$9000,10,FALSE),0)</f>
        <v>1</v>
      </c>
      <c r="K672" s="61">
        <f>IFERROR(VLOOKUP(Tableau11[[#This Row],[Article]],'TCD journal 2018'!$B$5:$O$900,11,FALSE),0)</f>
        <v>10</v>
      </c>
      <c r="L672" s="60">
        <f>IFERROR(VLOOKUP(Tableau11[[#This Row],[Article]],'TCD journal 2018'!$B$5:$O$9000,12,FALSE),0)</f>
        <v>0</v>
      </c>
      <c r="M672" s="62">
        <f>IFERROR(VLOOKUP(Tableau11[[#This Row],[Article]],'TCD journal 2018'!$B$5:$O$9000,13,FALSE),0)</f>
        <v>0</v>
      </c>
      <c r="N672" s="154">
        <f>IFERROR(VLOOKUP(Tableau11[[#This Row],[Article]],'TCD journal 2018'!$B$5:$O$9000,14,FALSE),0)</f>
        <v>18</v>
      </c>
      <c r="O672" s="73">
        <f>Tableau11[[#This Row],[Total général]]/8</f>
        <v>2.25</v>
      </c>
      <c r="P672" s="74">
        <f>ROUNDUP(Tableau11[[#This Row],[Conso mensuel]]/30,0)</f>
        <v>1</v>
      </c>
    </row>
    <row r="673" spans="1:16" ht="16.5" thickTop="1" thickBot="1" x14ac:dyDescent="0.3">
      <c r="A673" s="31">
        <v>7093</v>
      </c>
      <c r="B673" s="34">
        <f t="shared" ref="B673:M673" si="333">B672/$N$672</f>
        <v>0</v>
      </c>
      <c r="C673" s="34">
        <f t="shared" si="333"/>
        <v>0</v>
      </c>
      <c r="D673" s="34">
        <f t="shared" si="333"/>
        <v>0</v>
      </c>
      <c r="E673" s="34">
        <f t="shared" si="333"/>
        <v>0</v>
      </c>
      <c r="F673" s="34">
        <f t="shared" si="333"/>
        <v>5.5555555555555552E-2</v>
      </c>
      <c r="G673" s="34">
        <f t="shared" si="333"/>
        <v>0</v>
      </c>
      <c r="H673" s="34">
        <f t="shared" si="333"/>
        <v>0.33333333333333331</v>
      </c>
      <c r="I673" s="34">
        <f t="shared" si="333"/>
        <v>0</v>
      </c>
      <c r="J673" s="33">
        <f t="shared" si="333"/>
        <v>5.5555555555555552E-2</v>
      </c>
      <c r="K673" s="34">
        <f t="shared" si="333"/>
        <v>0.55555555555555558</v>
      </c>
      <c r="L673" s="33">
        <f t="shared" si="333"/>
        <v>0</v>
      </c>
      <c r="M673" s="36">
        <f t="shared" si="333"/>
        <v>0</v>
      </c>
      <c r="N673" s="46">
        <f>SUM(Tableau11[[#This Row],[Janvier]:[Décembre]])</f>
        <v>1</v>
      </c>
      <c r="O673" s="72">
        <f>ROUNDUP(Tableau11[[#This Row],[Total général]]/7,0)</f>
        <v>1</v>
      </c>
      <c r="P673" s="68">
        <f>Tableau11[[#This Row],[Total général]]/(30*7)</f>
        <v>4.7619047619047623E-3</v>
      </c>
    </row>
    <row r="674" spans="1:16" ht="17.25" thickTop="1" thickBot="1" x14ac:dyDescent="0.3">
      <c r="A674" s="49" t="s">
        <v>308</v>
      </c>
      <c r="B674" s="58">
        <f>IFERROR(VLOOKUP(Tableau11[[#This Row],[Article]],'TCD journal 2018'!$B$5:$O$9000,2,FALSE),0)</f>
        <v>0</v>
      </c>
      <c r="C674" s="59">
        <f>IFERROR(VLOOKUP(Tableau11[[#This Row],[Article]],'TCD journal 2018'!$B$5:$O$900,3,FALSE),0)</f>
        <v>0</v>
      </c>
      <c r="D674" s="60">
        <f>IFERROR(VLOOKUP(Tableau11[[#This Row],[Article]],'TCD journal 2018'!$B$5:$O$9000,4,FALSE),0)</f>
        <v>0</v>
      </c>
      <c r="E674" s="60">
        <f>IFERROR(VLOOKUP(Tableau11[[#This Row],[Article]],'TCD journal 2018'!$B$5:$O$9000,5,FALSE),0)</f>
        <v>3</v>
      </c>
      <c r="F674" s="60">
        <f>IFERROR(VLOOKUP(Tableau11[[#This Row],[Article]],'TCD journal 2018'!$B$5:$O$9000,6,FALSE),0)</f>
        <v>0</v>
      </c>
      <c r="G674" s="60">
        <f>IFERROR(VLOOKUP(Tableau11[[#This Row],[Article]],'TCD journal 2018'!$B$5:$O$9000,7,FALSE),0)</f>
        <v>2</v>
      </c>
      <c r="H674" s="60">
        <f>IFERROR(VLOOKUP(Tableau11[[#This Row],[Article]],'TCD journal 2018'!$B$5:$O$9000,8,FALSE),0)</f>
        <v>1</v>
      </c>
      <c r="I674" s="60">
        <f>IFERROR(VLOOKUP(Tableau11[[#This Row],[Article]],'TCD journal 2018'!$B$5:$O$9000,9,FALSE),0)</f>
        <v>2</v>
      </c>
      <c r="J674" s="60">
        <f>IFERROR(VLOOKUP(Tableau11[[#This Row],[Article]],'TCD journal 2018'!$B$5:$O$9000,10,FALSE),0)</f>
        <v>0</v>
      </c>
      <c r="K674" s="61">
        <f>IFERROR(VLOOKUP(Tableau11[[#This Row],[Article]],'TCD journal 2018'!$B$5:$O$900,11,FALSE),0)</f>
        <v>0</v>
      </c>
      <c r="L674" s="60">
        <f>IFERROR(VLOOKUP(Tableau11[[#This Row],[Article]],'TCD journal 2018'!$B$5:$O$9000,12,FALSE),0)</f>
        <v>0</v>
      </c>
      <c r="M674" s="62">
        <f>IFERROR(VLOOKUP(Tableau11[[#This Row],[Article]],'TCD journal 2018'!$B$5:$O$9000,13,FALSE),0)</f>
        <v>0</v>
      </c>
      <c r="N674" s="154">
        <f>IFERROR(VLOOKUP(Tableau11[[#This Row],[Article]],'TCD journal 2018'!$B$5:$O$9000,14,FALSE),0)</f>
        <v>8</v>
      </c>
      <c r="O674" s="73">
        <f>Tableau11[[#This Row],[Total général]]/8</f>
        <v>1</v>
      </c>
      <c r="P674" s="74">
        <f>ROUNDUP(Tableau11[[#This Row],[Conso mensuel]]/30,0)</f>
        <v>1</v>
      </c>
    </row>
    <row r="675" spans="1:16" ht="16.5" thickTop="1" thickBot="1" x14ac:dyDescent="0.3">
      <c r="A675" s="37" t="s">
        <v>308</v>
      </c>
      <c r="B675" s="33">
        <f t="shared" ref="B675:M675" si="334">B674/$N$674</f>
        <v>0</v>
      </c>
      <c r="C675" s="33">
        <f t="shared" si="334"/>
        <v>0</v>
      </c>
      <c r="D675" s="33">
        <f t="shared" si="334"/>
        <v>0</v>
      </c>
      <c r="E675" s="33">
        <f t="shared" si="334"/>
        <v>0.375</v>
      </c>
      <c r="F675" s="33">
        <f t="shared" si="334"/>
        <v>0</v>
      </c>
      <c r="G675" s="33">
        <f t="shared" si="334"/>
        <v>0.25</v>
      </c>
      <c r="H675" s="33">
        <f t="shared" si="334"/>
        <v>0.125</v>
      </c>
      <c r="I675" s="33">
        <f t="shared" si="334"/>
        <v>0.25</v>
      </c>
      <c r="J675" s="33">
        <f t="shared" si="334"/>
        <v>0</v>
      </c>
      <c r="K675" s="33">
        <f t="shared" si="334"/>
        <v>0</v>
      </c>
      <c r="L675" s="33">
        <f t="shared" si="334"/>
        <v>0</v>
      </c>
      <c r="M675" s="35">
        <f t="shared" si="334"/>
        <v>0</v>
      </c>
      <c r="N675" s="46">
        <f>SUM(Tableau11[[#This Row],[Janvier]:[Décembre]])</f>
        <v>1</v>
      </c>
      <c r="O675" s="72">
        <f>ROUNDUP(Tableau11[[#This Row],[Total général]]/7,0)</f>
        <v>1</v>
      </c>
      <c r="P675" s="68">
        <f>Tableau11[[#This Row],[Total général]]/(30*7)</f>
        <v>4.7619047619047623E-3</v>
      </c>
    </row>
    <row r="676" spans="1:16" ht="17.25" thickTop="1" thickBot="1" x14ac:dyDescent="0.3">
      <c r="A676" s="45">
        <v>9650</v>
      </c>
      <c r="B676" s="58">
        <f>IFERROR(VLOOKUP(Tableau11[[#This Row],[Article]],'TCD journal 2018'!$B$5:$O$9000,2,FALSE),0)</f>
        <v>0</v>
      </c>
      <c r="C676" s="59">
        <f>IFERROR(VLOOKUP(Tableau11[[#This Row],[Article]],'TCD journal 2018'!$B$5:$O$900,3,FALSE),0)</f>
        <v>0</v>
      </c>
      <c r="D676" s="60">
        <f>IFERROR(VLOOKUP(Tableau11[[#This Row],[Article]],'TCD journal 2018'!$B$5:$O$9000,4,FALSE),0)</f>
        <v>0</v>
      </c>
      <c r="E676" s="60">
        <f>IFERROR(VLOOKUP(Tableau11[[#This Row],[Article]],'TCD journal 2018'!$B$5:$O$9000,5,FALSE),0)</f>
        <v>1</v>
      </c>
      <c r="F676" s="60">
        <f>IFERROR(VLOOKUP(Tableau11[[#This Row],[Article]],'TCD journal 2018'!$B$5:$O$9000,6,FALSE),0)</f>
        <v>0</v>
      </c>
      <c r="G676" s="60">
        <f>IFERROR(VLOOKUP(Tableau11[[#This Row],[Article]],'TCD journal 2018'!$B$5:$O$9000,7,FALSE),0)</f>
        <v>4</v>
      </c>
      <c r="H676" s="60">
        <f>IFERROR(VLOOKUP(Tableau11[[#This Row],[Article]],'TCD journal 2018'!$B$5:$O$9000,8,FALSE),0)</f>
        <v>0</v>
      </c>
      <c r="I676" s="60">
        <f>IFERROR(VLOOKUP(Tableau11[[#This Row],[Article]],'TCD journal 2018'!$B$5:$O$9000,9,FALSE),0)</f>
        <v>3</v>
      </c>
      <c r="J676" s="60">
        <f>IFERROR(VLOOKUP(Tableau11[[#This Row],[Article]],'TCD journal 2018'!$B$5:$O$9000,10,FALSE),0)</f>
        <v>0</v>
      </c>
      <c r="K676" s="61">
        <f>IFERROR(VLOOKUP(Tableau11[[#This Row],[Article]],'TCD journal 2018'!$B$5:$O$900,11,FALSE),0)</f>
        <v>1</v>
      </c>
      <c r="L676" s="60">
        <f>IFERROR(VLOOKUP(Tableau11[[#This Row],[Article]],'TCD journal 2018'!$B$5:$O$9000,12,FALSE),0)</f>
        <v>0</v>
      </c>
      <c r="M676" s="62">
        <f>IFERROR(VLOOKUP(Tableau11[[#This Row],[Article]],'TCD journal 2018'!$B$5:$O$9000,13,FALSE),0)</f>
        <v>0</v>
      </c>
      <c r="N676" s="154">
        <f>IFERROR(VLOOKUP(Tableau11[[#This Row],[Article]],'TCD journal 2018'!$B$5:$O$9000,14,FALSE),0)</f>
        <v>9</v>
      </c>
      <c r="O676" s="73">
        <f>Tableau11[[#This Row],[Total général]]/8</f>
        <v>1.125</v>
      </c>
      <c r="P676" s="74">
        <f>ROUNDUP(Tableau11[[#This Row],[Conso mensuel]]/30,0)</f>
        <v>1</v>
      </c>
    </row>
    <row r="677" spans="1:16" ht="16.5" thickTop="1" thickBot="1" x14ac:dyDescent="0.3">
      <c r="A677" s="31">
        <v>9650</v>
      </c>
      <c r="B677" s="34">
        <f t="shared" ref="B677:M677" si="335">B676/$N$676</f>
        <v>0</v>
      </c>
      <c r="C677" s="34">
        <f t="shared" si="335"/>
        <v>0</v>
      </c>
      <c r="D677" s="34">
        <f t="shared" si="335"/>
        <v>0</v>
      </c>
      <c r="E677" s="34">
        <f t="shared" si="335"/>
        <v>0.1111111111111111</v>
      </c>
      <c r="F677" s="34">
        <f t="shared" si="335"/>
        <v>0</v>
      </c>
      <c r="G677" s="34">
        <f t="shared" si="335"/>
        <v>0.44444444444444442</v>
      </c>
      <c r="H677" s="34">
        <f t="shared" si="335"/>
        <v>0</v>
      </c>
      <c r="I677" s="34">
        <f t="shared" si="335"/>
        <v>0.33333333333333331</v>
      </c>
      <c r="J677" s="33">
        <f t="shared" si="335"/>
        <v>0</v>
      </c>
      <c r="K677" s="34">
        <f t="shared" si="335"/>
        <v>0.1111111111111111</v>
      </c>
      <c r="L677" s="33">
        <f t="shared" si="335"/>
        <v>0</v>
      </c>
      <c r="M677" s="36">
        <f t="shared" si="335"/>
        <v>0</v>
      </c>
      <c r="N677" s="46">
        <f>SUM(Tableau11[[#This Row],[Janvier]:[Décembre]])</f>
        <v>1</v>
      </c>
      <c r="O677" s="72">
        <f>ROUNDUP(Tableau11[[#This Row],[Total général]]/7,0)</f>
        <v>1</v>
      </c>
      <c r="P677" s="68">
        <f>Tableau11[[#This Row],[Total général]]/(30*7)</f>
        <v>4.7619047619047623E-3</v>
      </c>
    </row>
    <row r="678" spans="1:16" ht="17.25" thickTop="1" thickBot="1" x14ac:dyDescent="0.3">
      <c r="A678" s="45">
        <v>4350</v>
      </c>
      <c r="B678" s="58">
        <f>IFERROR(VLOOKUP(Tableau11[[#This Row],[Article]],'TCD journal 2018'!$B$5:$O$9000,2,FALSE),0)</f>
        <v>0</v>
      </c>
      <c r="C678" s="59">
        <f>IFERROR(VLOOKUP(Tableau11[[#This Row],[Article]],'TCD journal 2018'!$B$5:$O$900,3,FALSE),0)</f>
        <v>0</v>
      </c>
      <c r="D678" s="60">
        <f>IFERROR(VLOOKUP(Tableau11[[#This Row],[Article]],'TCD journal 2018'!$B$5:$O$9000,4,FALSE),0)</f>
        <v>0</v>
      </c>
      <c r="E678" s="60">
        <f>IFERROR(VLOOKUP(Tableau11[[#This Row],[Article]],'TCD journal 2018'!$B$5:$O$9000,5,FALSE),0)</f>
        <v>0</v>
      </c>
      <c r="F678" s="60">
        <f>IFERROR(VLOOKUP(Tableau11[[#This Row],[Article]],'TCD journal 2018'!$B$5:$O$9000,6,FALSE),0)</f>
        <v>2</v>
      </c>
      <c r="G678" s="60">
        <f>IFERROR(VLOOKUP(Tableau11[[#This Row],[Article]],'TCD journal 2018'!$B$5:$O$9000,7,FALSE),0)</f>
        <v>1</v>
      </c>
      <c r="H678" s="60">
        <f>IFERROR(VLOOKUP(Tableau11[[#This Row],[Article]],'TCD journal 2018'!$B$5:$O$9000,8,FALSE),0)</f>
        <v>0</v>
      </c>
      <c r="I678" s="60">
        <f>IFERROR(VLOOKUP(Tableau11[[#This Row],[Article]],'TCD journal 2018'!$B$5:$O$9000,9,FALSE),0)</f>
        <v>3</v>
      </c>
      <c r="J678" s="60">
        <f>IFERROR(VLOOKUP(Tableau11[[#This Row],[Article]],'TCD journal 2018'!$B$5:$O$9000,10,FALSE),0)</f>
        <v>2</v>
      </c>
      <c r="K678" s="61">
        <f>IFERROR(VLOOKUP(Tableau11[[#This Row],[Article]],'TCD journal 2018'!$B$5:$O$900,11,FALSE),0)</f>
        <v>2</v>
      </c>
      <c r="L678" s="60">
        <f>IFERROR(VLOOKUP(Tableau11[[#This Row],[Article]],'TCD journal 2018'!$B$5:$O$9000,12,FALSE),0)</f>
        <v>0</v>
      </c>
      <c r="M678" s="62">
        <f>IFERROR(VLOOKUP(Tableau11[[#This Row],[Article]],'TCD journal 2018'!$B$5:$O$9000,13,FALSE),0)</f>
        <v>0</v>
      </c>
      <c r="N678" s="154">
        <f>IFERROR(VLOOKUP(Tableau11[[#This Row],[Article]],'TCD journal 2018'!$B$5:$O$9000,14,FALSE),0)</f>
        <v>10</v>
      </c>
      <c r="O678" s="73">
        <f>Tableau11[[#This Row],[Total général]]/8</f>
        <v>1.25</v>
      </c>
      <c r="P678" s="74">
        <f>ROUNDUP(Tableau11[[#This Row],[Conso mensuel]]/30,0)</f>
        <v>1</v>
      </c>
    </row>
    <row r="679" spans="1:16" ht="16.5" thickTop="1" thickBot="1" x14ac:dyDescent="0.3">
      <c r="A679" s="31">
        <v>4350</v>
      </c>
      <c r="B679" s="34">
        <f t="shared" ref="B679:M679" si="336">B678/$N$678</f>
        <v>0</v>
      </c>
      <c r="C679" s="34">
        <f t="shared" si="336"/>
        <v>0</v>
      </c>
      <c r="D679" s="34">
        <f t="shared" si="336"/>
        <v>0</v>
      </c>
      <c r="E679" s="34">
        <f t="shared" si="336"/>
        <v>0</v>
      </c>
      <c r="F679" s="34">
        <f t="shared" si="336"/>
        <v>0.2</v>
      </c>
      <c r="G679" s="34">
        <f t="shared" si="336"/>
        <v>0.1</v>
      </c>
      <c r="H679" s="34">
        <f t="shared" si="336"/>
        <v>0</v>
      </c>
      <c r="I679" s="34">
        <f t="shared" si="336"/>
        <v>0.3</v>
      </c>
      <c r="J679" s="33">
        <f t="shared" si="336"/>
        <v>0.2</v>
      </c>
      <c r="K679" s="34">
        <f t="shared" si="336"/>
        <v>0.2</v>
      </c>
      <c r="L679" s="33">
        <f t="shared" si="336"/>
        <v>0</v>
      </c>
      <c r="M679" s="36">
        <f t="shared" si="336"/>
        <v>0</v>
      </c>
      <c r="N679" s="46">
        <f>SUM(Tableau11[[#This Row],[Janvier]:[Décembre]])</f>
        <v>1</v>
      </c>
      <c r="O679" s="72">
        <f>ROUNDUP(Tableau11[[#This Row],[Total général]]/7,0)</f>
        <v>1</v>
      </c>
      <c r="P679" s="68">
        <f>Tableau11[[#This Row],[Total général]]/(30*7)</f>
        <v>4.7619047619047623E-3</v>
      </c>
    </row>
    <row r="680" spans="1:16" ht="17.25" thickTop="1" thickBot="1" x14ac:dyDescent="0.3">
      <c r="A680" s="45">
        <v>7978</v>
      </c>
      <c r="B680" s="58">
        <f>IFERROR(VLOOKUP(Tableau11[[#This Row],[Article]],'TCD journal 2018'!$B$5:$O$9000,2,FALSE),0)</f>
        <v>0</v>
      </c>
      <c r="C680" s="59">
        <f>IFERROR(VLOOKUP(Tableau11[[#This Row],[Article]],'TCD journal 2018'!$B$5:$O$900,3,FALSE),0)</f>
        <v>0</v>
      </c>
      <c r="D680" s="60">
        <f>IFERROR(VLOOKUP(Tableau11[[#This Row],[Article]],'TCD journal 2018'!$B$5:$O$9000,4,FALSE),0)</f>
        <v>0</v>
      </c>
      <c r="E680" s="60">
        <f>IFERROR(VLOOKUP(Tableau11[[#This Row],[Article]],'TCD journal 2018'!$B$5:$O$9000,5,FALSE),0)</f>
        <v>0</v>
      </c>
      <c r="F680" s="60">
        <f>IFERROR(VLOOKUP(Tableau11[[#This Row],[Article]],'TCD journal 2018'!$B$5:$O$9000,6,FALSE),0)</f>
        <v>0</v>
      </c>
      <c r="G680" s="60">
        <f>IFERROR(VLOOKUP(Tableau11[[#This Row],[Article]],'TCD journal 2018'!$B$5:$O$9000,7,FALSE),0)</f>
        <v>4</v>
      </c>
      <c r="H680" s="60">
        <f>IFERROR(VLOOKUP(Tableau11[[#This Row],[Article]],'TCD journal 2018'!$B$5:$O$9000,8,FALSE),0)</f>
        <v>2</v>
      </c>
      <c r="I680" s="60">
        <f>IFERROR(VLOOKUP(Tableau11[[#This Row],[Article]],'TCD journal 2018'!$B$5:$O$9000,9,FALSE),0)</f>
        <v>1</v>
      </c>
      <c r="J680" s="60">
        <f>IFERROR(VLOOKUP(Tableau11[[#This Row],[Article]],'TCD journal 2018'!$B$5:$O$9000,10,FALSE),0)</f>
        <v>1</v>
      </c>
      <c r="K680" s="61">
        <f>IFERROR(VLOOKUP(Tableau11[[#This Row],[Article]],'TCD journal 2018'!$B$5:$O$900,11,FALSE),0)</f>
        <v>0</v>
      </c>
      <c r="L680" s="60">
        <f>IFERROR(VLOOKUP(Tableau11[[#This Row],[Article]],'TCD journal 2018'!$B$5:$O$9000,12,FALSE),0)</f>
        <v>0</v>
      </c>
      <c r="M680" s="62">
        <f>IFERROR(VLOOKUP(Tableau11[[#This Row],[Article]],'TCD journal 2018'!$B$5:$O$9000,13,FALSE),0)</f>
        <v>0</v>
      </c>
      <c r="N680" s="154">
        <f>IFERROR(VLOOKUP(Tableau11[[#This Row],[Article]],'TCD journal 2018'!$B$5:$O$9000,14,FALSE),0)</f>
        <v>8</v>
      </c>
      <c r="O680" s="73">
        <f>Tableau11[[#This Row],[Total général]]/8</f>
        <v>1</v>
      </c>
      <c r="P680" s="74">
        <f>ROUNDUP(Tableau11[[#This Row],[Conso mensuel]]/30,0)</f>
        <v>1</v>
      </c>
    </row>
    <row r="681" spans="1:16" ht="16.5" thickTop="1" thickBot="1" x14ac:dyDescent="0.3">
      <c r="A681" s="31">
        <v>7978</v>
      </c>
      <c r="B681" s="34">
        <f t="shared" ref="B681:M681" si="337">B680/$N$680</f>
        <v>0</v>
      </c>
      <c r="C681" s="34">
        <f t="shared" si="337"/>
        <v>0</v>
      </c>
      <c r="D681" s="34">
        <f t="shared" si="337"/>
        <v>0</v>
      </c>
      <c r="E681" s="34">
        <f t="shared" si="337"/>
        <v>0</v>
      </c>
      <c r="F681" s="34">
        <f t="shared" si="337"/>
        <v>0</v>
      </c>
      <c r="G681" s="34">
        <f t="shared" si="337"/>
        <v>0.5</v>
      </c>
      <c r="H681" s="34">
        <f t="shared" si="337"/>
        <v>0.25</v>
      </c>
      <c r="I681" s="34">
        <f t="shared" si="337"/>
        <v>0.125</v>
      </c>
      <c r="J681" s="33">
        <f t="shared" si="337"/>
        <v>0.125</v>
      </c>
      <c r="K681" s="34">
        <f t="shared" si="337"/>
        <v>0</v>
      </c>
      <c r="L681" s="33">
        <f t="shared" si="337"/>
        <v>0</v>
      </c>
      <c r="M681" s="36">
        <f t="shared" si="337"/>
        <v>0</v>
      </c>
      <c r="N681" s="46">
        <f>SUM(Tableau11[[#This Row],[Janvier]:[Décembre]])</f>
        <v>1</v>
      </c>
      <c r="O681" s="72">
        <f>ROUNDUP(Tableau11[[#This Row],[Total général]]/7,0)</f>
        <v>1</v>
      </c>
      <c r="P681" s="68">
        <f>Tableau11[[#This Row],[Total général]]/(30*7)</f>
        <v>4.7619047619047623E-3</v>
      </c>
    </row>
    <row r="682" spans="1:16" ht="17.25" thickTop="1" thickBot="1" x14ac:dyDescent="0.3">
      <c r="A682" s="45">
        <v>10709</v>
      </c>
      <c r="B682" s="58">
        <f>IFERROR(VLOOKUP(Tableau11[[#This Row],[Article]],'TCD journal 2018'!$B$5:$O$9000,2,FALSE),0)</f>
        <v>0</v>
      </c>
      <c r="C682" s="59">
        <f>IFERROR(VLOOKUP(Tableau11[[#This Row],[Article]],'TCD journal 2018'!$B$5:$O$900,3,FALSE),0)</f>
        <v>0</v>
      </c>
      <c r="D682" s="60">
        <f>IFERROR(VLOOKUP(Tableau11[[#This Row],[Article]],'TCD journal 2018'!$B$5:$O$9000,4,FALSE),0)</f>
        <v>0</v>
      </c>
      <c r="E682" s="60">
        <f>IFERROR(VLOOKUP(Tableau11[[#This Row],[Article]],'TCD journal 2018'!$B$5:$O$9000,5,FALSE),0)</f>
        <v>0</v>
      </c>
      <c r="F682" s="60">
        <f>IFERROR(VLOOKUP(Tableau11[[#This Row],[Article]],'TCD journal 2018'!$B$5:$O$9000,6,FALSE),0)</f>
        <v>0</v>
      </c>
      <c r="G682" s="60">
        <f>IFERROR(VLOOKUP(Tableau11[[#This Row],[Article]],'TCD journal 2018'!$B$5:$O$9000,7,FALSE),0)</f>
        <v>0</v>
      </c>
      <c r="H682" s="60">
        <f>IFERROR(VLOOKUP(Tableau11[[#This Row],[Article]],'TCD journal 2018'!$B$5:$O$9000,8,FALSE),0)</f>
        <v>2</v>
      </c>
      <c r="I682" s="60">
        <f>IFERROR(VLOOKUP(Tableau11[[#This Row],[Article]],'TCD journal 2018'!$B$5:$O$9000,9,FALSE),0)</f>
        <v>3</v>
      </c>
      <c r="J682" s="60">
        <f>IFERROR(VLOOKUP(Tableau11[[#This Row],[Article]],'TCD journal 2018'!$B$5:$O$9000,10,FALSE),0)</f>
        <v>3</v>
      </c>
      <c r="K682" s="61">
        <f>IFERROR(VLOOKUP(Tableau11[[#This Row],[Article]],'TCD journal 2018'!$B$5:$O$900,11,FALSE),0)</f>
        <v>1</v>
      </c>
      <c r="L682" s="60">
        <f>IFERROR(VLOOKUP(Tableau11[[#This Row],[Article]],'TCD journal 2018'!$B$5:$O$9000,12,FALSE),0)</f>
        <v>0</v>
      </c>
      <c r="M682" s="62">
        <f>IFERROR(VLOOKUP(Tableau11[[#This Row],[Article]],'TCD journal 2018'!$B$5:$O$9000,13,FALSE),0)</f>
        <v>0</v>
      </c>
      <c r="N682" s="154">
        <f>IFERROR(VLOOKUP(Tableau11[[#This Row],[Article]],'TCD journal 2018'!$B$5:$O$9000,14,FALSE),0)</f>
        <v>9</v>
      </c>
      <c r="O682" s="73">
        <f>Tableau11[[#This Row],[Total général]]/8</f>
        <v>1.125</v>
      </c>
      <c r="P682" s="74">
        <f>ROUNDUP(Tableau11[[#This Row],[Conso mensuel]]/30,0)</f>
        <v>1</v>
      </c>
    </row>
    <row r="683" spans="1:16" ht="16.5" thickTop="1" thickBot="1" x14ac:dyDescent="0.3">
      <c r="A683" s="31">
        <v>10709</v>
      </c>
      <c r="B683" s="34">
        <f t="shared" ref="B683:C683" si="338">B682/$N$682</f>
        <v>0</v>
      </c>
      <c r="C683" s="34">
        <f t="shared" si="338"/>
        <v>0</v>
      </c>
      <c r="D683" s="34">
        <f>D682/$N$682</f>
        <v>0</v>
      </c>
      <c r="E683" s="34">
        <f t="shared" ref="E683:M683" si="339">E682/$N$682</f>
        <v>0</v>
      </c>
      <c r="F683" s="34">
        <f t="shared" si="339"/>
        <v>0</v>
      </c>
      <c r="G683" s="34">
        <f t="shared" si="339"/>
        <v>0</v>
      </c>
      <c r="H683" s="34">
        <f t="shared" si="339"/>
        <v>0.22222222222222221</v>
      </c>
      <c r="I683" s="34">
        <f t="shared" si="339"/>
        <v>0.33333333333333331</v>
      </c>
      <c r="J683" s="33">
        <f t="shared" si="339"/>
        <v>0.33333333333333331</v>
      </c>
      <c r="K683" s="34">
        <f t="shared" si="339"/>
        <v>0.1111111111111111</v>
      </c>
      <c r="L683" s="33">
        <f t="shared" si="339"/>
        <v>0</v>
      </c>
      <c r="M683" s="36">
        <f t="shared" si="339"/>
        <v>0</v>
      </c>
      <c r="N683" s="46">
        <f>SUM(Tableau11[[#This Row],[Janvier]:[Décembre]])</f>
        <v>1</v>
      </c>
      <c r="O683" s="71">
        <f>ROUNDUP(Tableau11[[#This Row],[Total général]]/7,0)</f>
        <v>1</v>
      </c>
      <c r="P683" s="70">
        <f>Tableau11[[#This Row],[Total général]]/(30*7)</f>
        <v>4.7619047619047623E-3</v>
      </c>
    </row>
    <row r="684" spans="1:16" ht="17.25" thickTop="1" thickBot="1" x14ac:dyDescent="0.3">
      <c r="A684" s="45">
        <v>482</v>
      </c>
      <c r="B684" s="58">
        <f>IFERROR(VLOOKUP(Tableau11[[#This Row],[Article]],'TCD journal 2018'!$B$5:$O$9000,2,FALSE),0)</f>
        <v>0</v>
      </c>
      <c r="C684" s="59">
        <f>IFERROR(VLOOKUP(Tableau11[[#This Row],[Article]],'TCD journal 2018'!$B$5:$O$900,3,FALSE),0)</f>
        <v>0</v>
      </c>
      <c r="D684" s="60">
        <f>IFERROR(VLOOKUP(Tableau11[[#This Row],[Article]],'TCD journal 2018'!$B$5:$O$9000,4,FALSE),0)</f>
        <v>0</v>
      </c>
      <c r="E684" s="60">
        <f>IFERROR(VLOOKUP(Tableau11[[#This Row],[Article]],'TCD journal 2018'!$B$5:$O$9000,5,FALSE),0)</f>
        <v>1</v>
      </c>
      <c r="F684" s="60">
        <f>IFERROR(VLOOKUP(Tableau11[[#This Row],[Article]],'TCD journal 2018'!$B$5:$O$9000,6,FALSE),0)</f>
        <v>2</v>
      </c>
      <c r="G684" s="60">
        <f>IFERROR(VLOOKUP(Tableau11[[#This Row],[Article]],'TCD journal 2018'!$B$5:$O$9000,7,FALSE),0)</f>
        <v>2</v>
      </c>
      <c r="H684" s="60">
        <f>IFERROR(VLOOKUP(Tableau11[[#This Row],[Article]],'TCD journal 2018'!$B$5:$O$9000,8,FALSE),0)</f>
        <v>1</v>
      </c>
      <c r="I684" s="60">
        <f>IFERROR(VLOOKUP(Tableau11[[#This Row],[Article]],'TCD journal 2018'!$B$5:$O$9000,9,FALSE),0)</f>
        <v>1</v>
      </c>
      <c r="J684" s="60">
        <f>IFERROR(VLOOKUP(Tableau11[[#This Row],[Article]],'TCD journal 2018'!$B$5:$O$9000,10,FALSE),0)</f>
        <v>1</v>
      </c>
      <c r="K684" s="61">
        <f>IFERROR(VLOOKUP(Tableau11[[#This Row],[Article]],'TCD journal 2018'!$B$5:$O$900,11,FALSE),0)</f>
        <v>4</v>
      </c>
      <c r="L684" s="60">
        <f>IFERROR(VLOOKUP(Tableau11[[#This Row],[Article]],'TCD journal 2018'!$B$5:$O$9000,12,FALSE),0)</f>
        <v>0</v>
      </c>
      <c r="M684" s="62">
        <f>IFERROR(VLOOKUP(Tableau11[[#This Row],[Article]],'TCD journal 2018'!$B$5:$O$9000,13,FALSE),0)</f>
        <v>0</v>
      </c>
      <c r="N684" s="154">
        <f>IFERROR(VLOOKUP(Tableau11[[#This Row],[Article]],'TCD journal 2018'!$B$5:$O$9000,14,FALSE),0)</f>
        <v>12</v>
      </c>
      <c r="O684" s="73">
        <f>Tableau11[[#This Row],[Total général]]/8</f>
        <v>1.5</v>
      </c>
      <c r="P684" s="74">
        <f>ROUNDUP(Tableau11[[#This Row],[Conso mensuel]]/30,0)</f>
        <v>1</v>
      </c>
    </row>
    <row r="685" spans="1:16" ht="16.5" thickTop="1" thickBot="1" x14ac:dyDescent="0.3">
      <c r="A685" s="31">
        <v>482</v>
      </c>
      <c r="B685" s="34">
        <f t="shared" ref="B685:C685" si="340">B684/$N$684</f>
        <v>0</v>
      </c>
      <c r="C685" s="34">
        <f t="shared" si="340"/>
        <v>0</v>
      </c>
      <c r="D685" s="34">
        <f>D684/$N$684</f>
        <v>0</v>
      </c>
      <c r="E685" s="34">
        <f t="shared" ref="E685:M685" si="341">E684/$N$684</f>
        <v>8.3333333333333329E-2</v>
      </c>
      <c r="F685" s="34">
        <f t="shared" si="341"/>
        <v>0.16666666666666666</v>
      </c>
      <c r="G685" s="34">
        <f t="shared" si="341"/>
        <v>0.16666666666666666</v>
      </c>
      <c r="H685" s="34">
        <f t="shared" si="341"/>
        <v>8.3333333333333329E-2</v>
      </c>
      <c r="I685" s="34">
        <f t="shared" si="341"/>
        <v>8.3333333333333329E-2</v>
      </c>
      <c r="J685" s="33">
        <f t="shared" si="341"/>
        <v>8.3333333333333329E-2</v>
      </c>
      <c r="K685" s="34">
        <f t="shared" si="341"/>
        <v>0.33333333333333331</v>
      </c>
      <c r="L685" s="33">
        <f t="shared" si="341"/>
        <v>0</v>
      </c>
      <c r="M685" s="36">
        <f t="shared" si="341"/>
        <v>0</v>
      </c>
      <c r="N685" s="46">
        <f>SUM(Tableau11[[#This Row],[Janvier]:[Décembre]])</f>
        <v>1</v>
      </c>
      <c r="O685" s="71">
        <f>ROUNDUP(Tableau11[[#This Row],[Total général]]/7,0)</f>
        <v>1</v>
      </c>
      <c r="P685" s="70">
        <f>Tableau11[[#This Row],[Total général]]/(30*7)</f>
        <v>4.7619047619047623E-3</v>
      </c>
    </row>
    <row r="686" spans="1:16" ht="17.25" thickTop="1" thickBot="1" x14ac:dyDescent="0.3">
      <c r="A686" s="45" t="s">
        <v>165</v>
      </c>
      <c r="B686" s="58">
        <f>IFERROR(VLOOKUP(Tableau11[[#This Row],[Article]],'TCD journal 2018'!$B$5:$O$9000,2,FALSE),0)</f>
        <v>0</v>
      </c>
      <c r="C686" s="59">
        <f>IFERROR(VLOOKUP(Tableau11[[#This Row],[Article]],'TCD journal 2018'!$B$5:$O$900,3,FALSE),0)</f>
        <v>0</v>
      </c>
      <c r="D686" s="60">
        <f>IFERROR(VLOOKUP(Tableau11[[#This Row],[Article]],'TCD journal 2018'!$B$5:$O$9000,4,FALSE),0)</f>
        <v>1</v>
      </c>
      <c r="E686" s="60">
        <f>IFERROR(VLOOKUP(Tableau11[[#This Row],[Article]],'TCD journal 2018'!$B$5:$O$9000,5,FALSE),0)</f>
        <v>1</v>
      </c>
      <c r="F686" s="60">
        <f>IFERROR(VLOOKUP(Tableau11[[#This Row],[Article]],'TCD journal 2018'!$B$5:$O$9000,6,FALSE),0)</f>
        <v>0</v>
      </c>
      <c r="G686" s="60">
        <f>IFERROR(VLOOKUP(Tableau11[[#This Row],[Article]],'TCD journal 2018'!$B$5:$O$9000,7,FALSE),0)</f>
        <v>1</v>
      </c>
      <c r="H686" s="60">
        <f>IFERROR(VLOOKUP(Tableau11[[#This Row],[Article]],'TCD journal 2018'!$B$5:$O$9000,8,FALSE),0)</f>
        <v>1</v>
      </c>
      <c r="I686" s="60">
        <f>IFERROR(VLOOKUP(Tableau11[[#This Row],[Article]],'TCD journal 2018'!$B$5:$O$9000,9,FALSE),0)</f>
        <v>3</v>
      </c>
      <c r="J686" s="60">
        <f>IFERROR(VLOOKUP(Tableau11[[#This Row],[Article]],'TCD journal 2018'!$B$5:$O$9000,10,FALSE),0)</f>
        <v>0</v>
      </c>
      <c r="K686" s="61">
        <f>IFERROR(VLOOKUP(Tableau11[[#This Row],[Article]],'TCD journal 2018'!$B$5:$O$900,11,FALSE),0)</f>
        <v>1</v>
      </c>
      <c r="L686" s="60">
        <f>IFERROR(VLOOKUP(Tableau11[[#This Row],[Article]],'TCD journal 2018'!$B$5:$O$9000,12,FALSE),0)</f>
        <v>0</v>
      </c>
      <c r="M686" s="62">
        <f>IFERROR(VLOOKUP(Tableau11[[#This Row],[Article]],'TCD journal 2018'!$B$5:$O$9000,13,FALSE),0)</f>
        <v>0</v>
      </c>
      <c r="N686" s="154">
        <f>IFERROR(VLOOKUP(Tableau11[[#This Row],[Article]],'TCD journal 2018'!$B$5:$O$9000,14,FALSE),0)</f>
        <v>8</v>
      </c>
      <c r="O686" s="73">
        <f>Tableau11[[#This Row],[Total général]]/8</f>
        <v>1</v>
      </c>
      <c r="P686" s="74">
        <f>ROUNDUP(Tableau11[[#This Row],[Conso mensuel]]/30,0)</f>
        <v>1</v>
      </c>
    </row>
    <row r="687" spans="1:16" ht="16.5" thickTop="1" thickBot="1" x14ac:dyDescent="0.3">
      <c r="A687" s="31" t="s">
        <v>165</v>
      </c>
      <c r="B687" s="34">
        <f t="shared" ref="B687:C687" si="342">B686/$N$686</f>
        <v>0</v>
      </c>
      <c r="C687" s="34">
        <f t="shared" si="342"/>
        <v>0</v>
      </c>
      <c r="D687" s="34">
        <f>D686/$N$686</f>
        <v>0.125</v>
      </c>
      <c r="E687" s="34">
        <f t="shared" ref="E687:M687" si="343">E686/$N$686</f>
        <v>0.125</v>
      </c>
      <c r="F687" s="34">
        <f t="shared" si="343"/>
        <v>0</v>
      </c>
      <c r="G687" s="34">
        <f t="shared" si="343"/>
        <v>0.125</v>
      </c>
      <c r="H687" s="34">
        <f t="shared" si="343"/>
        <v>0.125</v>
      </c>
      <c r="I687" s="34">
        <f t="shared" si="343"/>
        <v>0.375</v>
      </c>
      <c r="J687" s="33">
        <f t="shared" si="343"/>
        <v>0</v>
      </c>
      <c r="K687" s="34">
        <f t="shared" si="343"/>
        <v>0.125</v>
      </c>
      <c r="L687" s="33">
        <f t="shared" si="343"/>
        <v>0</v>
      </c>
      <c r="M687" s="36">
        <f t="shared" si="343"/>
        <v>0</v>
      </c>
      <c r="N687" s="46">
        <f>SUM(Tableau11[[#This Row],[Janvier]:[Décembre]])</f>
        <v>1</v>
      </c>
      <c r="O687" s="71">
        <f>ROUNDUP(Tableau11[[#This Row],[Total général]]/7,0)</f>
        <v>1</v>
      </c>
      <c r="P687" s="70">
        <f>Tableau11[[#This Row],[Total général]]/(30*7)</f>
        <v>4.7619047619047623E-3</v>
      </c>
    </row>
    <row r="688" spans="1:16" ht="17.25" thickTop="1" thickBot="1" x14ac:dyDescent="0.3">
      <c r="A688" s="45" t="s">
        <v>244</v>
      </c>
      <c r="B688" s="58">
        <f>IFERROR(VLOOKUP(Tableau11[[#This Row],[Article]],'TCD journal 2018'!$B$5:$O$9000,2,FALSE),0)</f>
        <v>0</v>
      </c>
      <c r="C688" s="59">
        <f>IFERROR(VLOOKUP(Tableau11[[#This Row],[Article]],'TCD journal 2018'!$B$5:$O$900,3,FALSE),0)</f>
        <v>0</v>
      </c>
      <c r="D688" s="60">
        <f>IFERROR(VLOOKUP(Tableau11[[#This Row],[Article]],'TCD journal 2018'!$B$5:$O$9000,4,FALSE),0)</f>
        <v>0</v>
      </c>
      <c r="E688" s="60">
        <f>IFERROR(VLOOKUP(Tableau11[[#This Row],[Article]],'TCD journal 2018'!$B$5:$O$9000,5,FALSE),0)</f>
        <v>2</v>
      </c>
      <c r="F688" s="60">
        <f>IFERROR(VLOOKUP(Tableau11[[#This Row],[Article]],'TCD journal 2018'!$B$5:$O$9000,6,FALSE),0)</f>
        <v>1</v>
      </c>
      <c r="G688" s="60">
        <f>IFERROR(VLOOKUP(Tableau11[[#This Row],[Article]],'TCD journal 2018'!$B$5:$O$9000,7,FALSE),0)</f>
        <v>1</v>
      </c>
      <c r="H688" s="60">
        <f>IFERROR(VLOOKUP(Tableau11[[#This Row],[Article]],'TCD journal 2018'!$B$5:$O$9000,8,FALSE),0)</f>
        <v>0</v>
      </c>
      <c r="I688" s="60">
        <f>IFERROR(VLOOKUP(Tableau11[[#This Row],[Article]],'TCD journal 2018'!$B$5:$O$9000,9,FALSE),0)</f>
        <v>1</v>
      </c>
      <c r="J688" s="60">
        <f>IFERROR(VLOOKUP(Tableau11[[#This Row],[Article]],'TCD journal 2018'!$B$5:$O$9000,10,FALSE),0)</f>
        <v>2</v>
      </c>
      <c r="K688" s="61">
        <f>IFERROR(VLOOKUP(Tableau11[[#This Row],[Article]],'TCD journal 2018'!$B$5:$O$900,11,FALSE),0)</f>
        <v>0</v>
      </c>
      <c r="L688" s="60">
        <f>IFERROR(VLOOKUP(Tableau11[[#This Row],[Article]],'TCD journal 2018'!$B$5:$O$9000,12,FALSE),0)</f>
        <v>0</v>
      </c>
      <c r="M688" s="62">
        <f>IFERROR(VLOOKUP(Tableau11[[#This Row],[Article]],'TCD journal 2018'!$B$5:$O$9000,13,FALSE),0)</f>
        <v>0</v>
      </c>
      <c r="N688" s="154">
        <f>IFERROR(VLOOKUP(Tableau11[[#This Row],[Article]],'TCD journal 2018'!$B$5:$O$9000,14,FALSE),0)</f>
        <v>7</v>
      </c>
      <c r="O688" s="73">
        <f>Tableau11[[#This Row],[Total général]]/8</f>
        <v>0.875</v>
      </c>
      <c r="P688" s="74">
        <f>ROUNDUP(Tableau11[[#This Row],[Conso mensuel]]/30,0)</f>
        <v>1</v>
      </c>
    </row>
    <row r="689" spans="1:16" ht="16.5" thickTop="1" thickBot="1" x14ac:dyDescent="0.3">
      <c r="A689" s="31" t="s">
        <v>244</v>
      </c>
      <c r="B689" s="34">
        <f t="shared" ref="B689:C689" si="344">B688/$N$688</f>
        <v>0</v>
      </c>
      <c r="C689" s="34">
        <f t="shared" si="344"/>
        <v>0</v>
      </c>
      <c r="D689" s="34">
        <f>D688/$N$688</f>
        <v>0</v>
      </c>
      <c r="E689" s="34">
        <f t="shared" ref="E689:M689" si="345">E688/$N$688</f>
        <v>0.2857142857142857</v>
      </c>
      <c r="F689" s="34">
        <f t="shared" si="345"/>
        <v>0.14285714285714285</v>
      </c>
      <c r="G689" s="34">
        <f t="shared" si="345"/>
        <v>0.14285714285714285</v>
      </c>
      <c r="H689" s="34">
        <f t="shared" si="345"/>
        <v>0</v>
      </c>
      <c r="I689" s="34">
        <f t="shared" si="345"/>
        <v>0.14285714285714285</v>
      </c>
      <c r="J689" s="33">
        <f t="shared" si="345"/>
        <v>0.2857142857142857</v>
      </c>
      <c r="K689" s="34">
        <f t="shared" si="345"/>
        <v>0</v>
      </c>
      <c r="L689" s="33">
        <f t="shared" si="345"/>
        <v>0</v>
      </c>
      <c r="M689" s="36">
        <f t="shared" si="345"/>
        <v>0</v>
      </c>
      <c r="N689" s="46">
        <f>SUM(Tableau11[[#This Row],[Janvier]:[Décembre]])</f>
        <v>0.99999999999999989</v>
      </c>
      <c r="O689" s="71">
        <f>ROUNDUP(Tableau11[[#This Row],[Total général]]/7,0)</f>
        <v>1</v>
      </c>
      <c r="P689" s="70">
        <f>Tableau11[[#This Row],[Total général]]/(30*7)</f>
        <v>4.7619047619047615E-3</v>
      </c>
    </row>
    <row r="690" spans="1:16" ht="17.25" thickTop="1" thickBot="1" x14ac:dyDescent="0.3">
      <c r="A690" s="45">
        <v>8563</v>
      </c>
      <c r="B690" s="58">
        <f>IFERROR(VLOOKUP(Tableau11[[#This Row],[Article]],'TCD journal 2018'!$B$5:$O$9000,2,FALSE),0)</f>
        <v>0</v>
      </c>
      <c r="C690" s="59">
        <f>IFERROR(VLOOKUP(Tableau11[[#This Row],[Article]],'TCD journal 2018'!$B$5:$O$900,3,FALSE),0)</f>
        <v>0</v>
      </c>
      <c r="D690" s="60">
        <f>IFERROR(VLOOKUP(Tableau11[[#This Row],[Article]],'TCD journal 2018'!$B$5:$O$9000,4,FALSE),0)</f>
        <v>7</v>
      </c>
      <c r="E690" s="60">
        <f>IFERROR(VLOOKUP(Tableau11[[#This Row],[Article]],'TCD journal 2018'!$B$5:$O$9000,5,FALSE),0)</f>
        <v>0</v>
      </c>
      <c r="F690" s="60">
        <f>IFERROR(VLOOKUP(Tableau11[[#This Row],[Article]],'TCD journal 2018'!$B$5:$O$9000,6,FALSE),0)</f>
        <v>0</v>
      </c>
      <c r="G690" s="60">
        <f>IFERROR(VLOOKUP(Tableau11[[#This Row],[Article]],'TCD journal 2018'!$B$5:$O$9000,7,FALSE),0)</f>
        <v>0</v>
      </c>
      <c r="H690" s="60">
        <f>IFERROR(VLOOKUP(Tableau11[[#This Row],[Article]],'TCD journal 2018'!$B$5:$O$9000,8,FALSE),0)</f>
        <v>0</v>
      </c>
      <c r="I690" s="60">
        <f>IFERROR(VLOOKUP(Tableau11[[#This Row],[Article]],'TCD journal 2018'!$B$5:$O$9000,9,FALSE),0)</f>
        <v>0</v>
      </c>
      <c r="J690" s="60">
        <f>IFERROR(VLOOKUP(Tableau11[[#This Row],[Article]],'TCD journal 2018'!$B$5:$O$9000,10,FALSE),0)</f>
        <v>0</v>
      </c>
      <c r="K690" s="61">
        <f>IFERROR(VLOOKUP(Tableau11[[#This Row],[Article]],'TCD journal 2018'!$B$5:$O$900,11,FALSE),0)</f>
        <v>0</v>
      </c>
      <c r="L690" s="60">
        <f>IFERROR(VLOOKUP(Tableau11[[#This Row],[Article]],'TCD journal 2018'!$B$5:$O$9000,12,FALSE),0)</f>
        <v>0</v>
      </c>
      <c r="M690" s="62">
        <f>IFERROR(VLOOKUP(Tableau11[[#This Row],[Article]],'TCD journal 2018'!$B$5:$O$9000,13,FALSE),0)</f>
        <v>0</v>
      </c>
      <c r="N690" s="154">
        <f>IFERROR(VLOOKUP(Tableau11[[#This Row],[Article]],'TCD journal 2018'!$B$5:$O$9000,14,FALSE),0)</f>
        <v>7</v>
      </c>
      <c r="O690" s="73">
        <f>Tableau11[[#This Row],[Total général]]/8</f>
        <v>0.875</v>
      </c>
      <c r="P690" s="74">
        <f>ROUNDUP(Tableau11[[#This Row],[Conso mensuel]]/30,0)</f>
        <v>1</v>
      </c>
    </row>
    <row r="691" spans="1:16" ht="16.5" thickTop="1" thickBot="1" x14ac:dyDescent="0.3">
      <c r="A691" s="31">
        <v>8563</v>
      </c>
      <c r="B691" s="34">
        <f t="shared" ref="B691:C691" si="346">B690/$N$690</f>
        <v>0</v>
      </c>
      <c r="C691" s="34">
        <f t="shared" si="346"/>
        <v>0</v>
      </c>
      <c r="D691" s="34">
        <f>D690/$N$690</f>
        <v>1</v>
      </c>
      <c r="E691" s="34">
        <f t="shared" ref="E691:M691" si="347">E690/$N$690</f>
        <v>0</v>
      </c>
      <c r="F691" s="34">
        <f t="shared" si="347"/>
        <v>0</v>
      </c>
      <c r="G691" s="34">
        <f t="shared" si="347"/>
        <v>0</v>
      </c>
      <c r="H691" s="34">
        <f t="shared" si="347"/>
        <v>0</v>
      </c>
      <c r="I691" s="34">
        <f t="shared" si="347"/>
        <v>0</v>
      </c>
      <c r="J691" s="33">
        <f t="shared" si="347"/>
        <v>0</v>
      </c>
      <c r="K691" s="34">
        <f t="shared" si="347"/>
        <v>0</v>
      </c>
      <c r="L691" s="33">
        <f t="shared" si="347"/>
        <v>0</v>
      </c>
      <c r="M691" s="36">
        <f t="shared" si="347"/>
        <v>0</v>
      </c>
      <c r="N691" s="46">
        <f>SUM(Tableau11[[#This Row],[Janvier]:[Décembre]])</f>
        <v>1</v>
      </c>
      <c r="O691" s="71">
        <f>ROUNDUP(Tableau11[[#This Row],[Total général]]/7,0)</f>
        <v>1</v>
      </c>
      <c r="P691" s="70">
        <f>Tableau11[[#This Row],[Total général]]/(30*7)</f>
        <v>4.7619047619047623E-3</v>
      </c>
    </row>
    <row r="692" spans="1:16" ht="17.25" thickTop="1" thickBot="1" x14ac:dyDescent="0.3">
      <c r="A692" s="45">
        <v>4280</v>
      </c>
      <c r="B692" s="58">
        <f>IFERROR(VLOOKUP(Tableau11[[#This Row],[Article]],'TCD journal 2018'!$B$5:$O$9000,2,FALSE),0)</f>
        <v>0</v>
      </c>
      <c r="C692" s="59">
        <f>IFERROR(VLOOKUP(Tableau11[[#This Row],[Article]],'TCD journal 2018'!$B$5:$O$900,3,FALSE),0)</f>
        <v>0</v>
      </c>
      <c r="D692" s="60">
        <f>IFERROR(VLOOKUP(Tableau11[[#This Row],[Article]],'TCD journal 2018'!$B$5:$O$9000,4,FALSE),0)</f>
        <v>2</v>
      </c>
      <c r="E692" s="60">
        <f>IFERROR(VLOOKUP(Tableau11[[#This Row],[Article]],'TCD journal 2018'!$B$5:$O$9000,5,FALSE),0)</f>
        <v>1</v>
      </c>
      <c r="F692" s="60">
        <f>IFERROR(VLOOKUP(Tableau11[[#This Row],[Article]],'TCD journal 2018'!$B$5:$O$9000,6,FALSE),0)</f>
        <v>1</v>
      </c>
      <c r="G692" s="60">
        <f>IFERROR(VLOOKUP(Tableau11[[#This Row],[Article]],'TCD journal 2018'!$B$5:$O$9000,7,FALSE),0)</f>
        <v>1</v>
      </c>
      <c r="H692" s="60">
        <f>IFERROR(VLOOKUP(Tableau11[[#This Row],[Article]],'TCD journal 2018'!$B$5:$O$9000,8,FALSE),0)</f>
        <v>0</v>
      </c>
      <c r="I692" s="60">
        <f>IFERROR(VLOOKUP(Tableau11[[#This Row],[Article]],'TCD journal 2018'!$B$5:$O$9000,9,FALSE),0)</f>
        <v>2</v>
      </c>
      <c r="J692" s="60">
        <f>IFERROR(VLOOKUP(Tableau11[[#This Row],[Article]],'TCD journal 2018'!$B$5:$O$9000,10,FALSE),0)</f>
        <v>0</v>
      </c>
      <c r="K692" s="61">
        <f>IFERROR(VLOOKUP(Tableau11[[#This Row],[Article]],'TCD journal 2018'!$B$5:$O$900,11,FALSE),0)</f>
        <v>1</v>
      </c>
      <c r="L692" s="60">
        <f>IFERROR(VLOOKUP(Tableau11[[#This Row],[Article]],'TCD journal 2018'!$B$5:$O$9000,12,FALSE),0)</f>
        <v>0</v>
      </c>
      <c r="M692" s="62">
        <f>IFERROR(VLOOKUP(Tableau11[[#This Row],[Article]],'TCD journal 2018'!$B$5:$O$9000,13,FALSE),0)</f>
        <v>0</v>
      </c>
      <c r="N692" s="154">
        <f>IFERROR(VLOOKUP(Tableau11[[#This Row],[Article]],'TCD journal 2018'!$B$5:$O$9000,14,FALSE),0)</f>
        <v>8</v>
      </c>
      <c r="O692" s="73">
        <f>Tableau11[[#This Row],[Total général]]/8</f>
        <v>1</v>
      </c>
      <c r="P692" s="74">
        <f>ROUNDUP(Tableau11[[#This Row],[Conso mensuel]]/30,0)</f>
        <v>1</v>
      </c>
    </row>
    <row r="693" spans="1:16" ht="16.5" thickTop="1" thickBot="1" x14ac:dyDescent="0.3">
      <c r="A693" s="30">
        <v>4280</v>
      </c>
      <c r="B693" s="33">
        <f t="shared" ref="B693:C693" si="348">B692/$N$692</f>
        <v>0</v>
      </c>
      <c r="C693" s="33">
        <f t="shared" si="348"/>
        <v>0</v>
      </c>
      <c r="D693" s="33">
        <f>D692/$N$692</f>
        <v>0.25</v>
      </c>
      <c r="E693" s="33">
        <f t="shared" ref="E693:M693" si="349">E692/$N$692</f>
        <v>0.125</v>
      </c>
      <c r="F693" s="33">
        <f t="shared" si="349"/>
        <v>0.125</v>
      </c>
      <c r="G693" s="33">
        <f t="shared" si="349"/>
        <v>0.125</v>
      </c>
      <c r="H693" s="33">
        <f t="shared" si="349"/>
        <v>0</v>
      </c>
      <c r="I693" s="33">
        <f t="shared" si="349"/>
        <v>0.25</v>
      </c>
      <c r="J693" s="33">
        <f t="shared" si="349"/>
        <v>0</v>
      </c>
      <c r="K693" s="33">
        <f t="shared" si="349"/>
        <v>0.125</v>
      </c>
      <c r="L693" s="33">
        <f t="shared" si="349"/>
        <v>0</v>
      </c>
      <c r="M693" s="35">
        <f t="shared" si="349"/>
        <v>0</v>
      </c>
      <c r="N693" s="46">
        <f>SUM(Tableau11[[#This Row],[Janvier]:[Décembre]])</f>
        <v>1</v>
      </c>
      <c r="O693" s="71">
        <f>ROUNDUP(Tableau11[[#This Row],[Total général]]/7,0)</f>
        <v>1</v>
      </c>
      <c r="P693" s="70">
        <f>Tableau11[[#This Row],[Total général]]/(30*7)</f>
        <v>4.7619047619047623E-3</v>
      </c>
    </row>
    <row r="694" spans="1:16" ht="17.25" thickTop="1" thickBot="1" x14ac:dyDescent="0.3">
      <c r="A694" s="47">
        <v>9170</v>
      </c>
      <c r="B694" s="58">
        <f>IFERROR(VLOOKUP(Tableau11[[#This Row],[Article]],'TCD journal 2018'!$B$5:$O$9000,2,FALSE),0)</f>
        <v>0</v>
      </c>
      <c r="C694" s="59">
        <f>IFERROR(VLOOKUP(Tableau11[[#This Row],[Article]],'TCD journal 2018'!$B$5:$O$900,3,FALSE),0)</f>
        <v>0</v>
      </c>
      <c r="D694" s="60">
        <f>IFERROR(VLOOKUP(Tableau11[[#This Row],[Article]],'TCD journal 2018'!$B$5:$O$9000,4,FALSE),0)</f>
        <v>2</v>
      </c>
      <c r="E694" s="60">
        <f>IFERROR(VLOOKUP(Tableau11[[#This Row],[Article]],'TCD journal 2018'!$B$5:$O$9000,5,FALSE),0)</f>
        <v>0</v>
      </c>
      <c r="F694" s="60">
        <f>IFERROR(VLOOKUP(Tableau11[[#This Row],[Article]],'TCD journal 2018'!$B$5:$O$9000,6,FALSE),0)</f>
        <v>0</v>
      </c>
      <c r="G694" s="60">
        <f>IFERROR(VLOOKUP(Tableau11[[#This Row],[Article]],'TCD journal 2018'!$B$5:$O$9000,7,FALSE),0)</f>
        <v>1</v>
      </c>
      <c r="H694" s="60">
        <f>IFERROR(VLOOKUP(Tableau11[[#This Row],[Article]],'TCD journal 2018'!$B$5:$O$9000,8,FALSE),0)</f>
        <v>1</v>
      </c>
      <c r="I694" s="60">
        <f>IFERROR(VLOOKUP(Tableau11[[#This Row],[Article]],'TCD journal 2018'!$B$5:$O$9000,9,FALSE),0)</f>
        <v>0</v>
      </c>
      <c r="J694" s="60">
        <f>IFERROR(VLOOKUP(Tableau11[[#This Row],[Article]],'TCD journal 2018'!$B$5:$O$9000,10,FALSE),0)</f>
        <v>3</v>
      </c>
      <c r="K694" s="61">
        <f>IFERROR(VLOOKUP(Tableau11[[#This Row],[Article]],'TCD journal 2018'!$B$5:$O$900,11,FALSE),0)</f>
        <v>0</v>
      </c>
      <c r="L694" s="60">
        <f>IFERROR(VLOOKUP(Tableau11[[#This Row],[Article]],'TCD journal 2018'!$B$5:$O$9000,12,FALSE),0)</f>
        <v>0</v>
      </c>
      <c r="M694" s="62">
        <f>IFERROR(VLOOKUP(Tableau11[[#This Row],[Article]],'TCD journal 2018'!$B$5:$O$9000,13,FALSE),0)</f>
        <v>0</v>
      </c>
      <c r="N694" s="154">
        <f>IFERROR(VLOOKUP(Tableau11[[#This Row],[Article]],'TCD journal 2018'!$B$5:$O$9000,14,FALSE),0)</f>
        <v>7</v>
      </c>
      <c r="O694" s="73">
        <f>Tableau11[[#This Row],[Total général]]/8</f>
        <v>0.875</v>
      </c>
      <c r="P694" s="74">
        <f>ROUNDUP(Tableau11[[#This Row],[Conso mensuel]]/30,0)</f>
        <v>1</v>
      </c>
    </row>
    <row r="695" spans="1:16" ht="16.5" thickTop="1" thickBot="1" x14ac:dyDescent="0.3">
      <c r="A695" s="32">
        <v>9170</v>
      </c>
      <c r="B695" s="34">
        <f t="shared" ref="B695:C695" si="350">B694/$N$694</f>
        <v>0</v>
      </c>
      <c r="C695" s="34">
        <f t="shared" si="350"/>
        <v>0</v>
      </c>
      <c r="D695" s="34">
        <f>D694/$N$694</f>
        <v>0.2857142857142857</v>
      </c>
      <c r="E695" s="34">
        <f t="shared" ref="E695:M695" si="351">E694/$N$694</f>
        <v>0</v>
      </c>
      <c r="F695" s="34">
        <f t="shared" si="351"/>
        <v>0</v>
      </c>
      <c r="G695" s="34">
        <f t="shared" si="351"/>
        <v>0.14285714285714285</v>
      </c>
      <c r="H695" s="34">
        <f t="shared" si="351"/>
        <v>0.14285714285714285</v>
      </c>
      <c r="I695" s="34">
        <f t="shared" si="351"/>
        <v>0</v>
      </c>
      <c r="J695" s="33">
        <f t="shared" si="351"/>
        <v>0.42857142857142855</v>
      </c>
      <c r="K695" s="34">
        <f t="shared" si="351"/>
        <v>0</v>
      </c>
      <c r="L695" s="33">
        <f t="shared" si="351"/>
        <v>0</v>
      </c>
      <c r="M695" s="36">
        <f t="shared" si="351"/>
        <v>0</v>
      </c>
      <c r="N695" s="46">
        <f>SUM(Tableau11[[#This Row],[Janvier]:[Décembre]])</f>
        <v>1</v>
      </c>
      <c r="O695" s="71">
        <f>ROUNDUP(Tableau11[[#This Row],[Total général]]/7,0)</f>
        <v>1</v>
      </c>
      <c r="P695" s="70">
        <f>Tableau11[[#This Row],[Total général]]/(30*7)</f>
        <v>4.7619047619047623E-3</v>
      </c>
    </row>
    <row r="696" spans="1:16" ht="17.25" thickTop="1" thickBot="1" x14ac:dyDescent="0.3">
      <c r="A696" s="45">
        <v>1469</v>
      </c>
      <c r="B696" s="58">
        <f>IFERROR(VLOOKUP(Tableau11[[#This Row],[Article]],'TCD journal 2018'!$B$5:$O$9000,2,FALSE),0)</f>
        <v>0</v>
      </c>
      <c r="C696" s="59">
        <f>IFERROR(VLOOKUP(Tableau11[[#This Row],[Article]],'TCD journal 2018'!$B$5:$O$900,3,FALSE),0)</f>
        <v>0</v>
      </c>
      <c r="D696" s="60">
        <f>IFERROR(VLOOKUP(Tableau11[[#This Row],[Article]],'TCD journal 2018'!$B$5:$O$9000,4,FALSE),0)</f>
        <v>0</v>
      </c>
      <c r="E696" s="60">
        <f>IFERROR(VLOOKUP(Tableau11[[#This Row],[Article]],'TCD journal 2018'!$B$5:$O$9000,5,FALSE),0)</f>
        <v>0</v>
      </c>
      <c r="F696" s="60">
        <f>IFERROR(VLOOKUP(Tableau11[[#This Row],[Article]],'TCD journal 2018'!$B$5:$O$9000,6,FALSE),0)</f>
        <v>1</v>
      </c>
      <c r="G696" s="60">
        <f>IFERROR(VLOOKUP(Tableau11[[#This Row],[Article]],'TCD journal 2018'!$B$5:$O$9000,7,FALSE),0)</f>
        <v>2</v>
      </c>
      <c r="H696" s="60">
        <f>IFERROR(VLOOKUP(Tableau11[[#This Row],[Article]],'TCD journal 2018'!$B$5:$O$9000,8,FALSE),0)</f>
        <v>1</v>
      </c>
      <c r="I696" s="60">
        <f>IFERROR(VLOOKUP(Tableau11[[#This Row],[Article]],'TCD journal 2018'!$B$5:$O$9000,9,FALSE),0)</f>
        <v>2</v>
      </c>
      <c r="J696" s="60">
        <f>IFERROR(VLOOKUP(Tableau11[[#This Row],[Article]],'TCD journal 2018'!$B$5:$O$9000,10,FALSE),0)</f>
        <v>1</v>
      </c>
      <c r="K696" s="61">
        <f>IFERROR(VLOOKUP(Tableau11[[#This Row],[Article]],'TCD journal 2018'!$B$5:$O$900,11,FALSE),0)</f>
        <v>3</v>
      </c>
      <c r="L696" s="60">
        <f>IFERROR(VLOOKUP(Tableau11[[#This Row],[Article]],'TCD journal 2018'!$B$5:$O$9000,12,FALSE),0)</f>
        <v>0</v>
      </c>
      <c r="M696" s="62">
        <f>IFERROR(VLOOKUP(Tableau11[[#This Row],[Article]],'TCD journal 2018'!$B$5:$O$9000,13,FALSE),0)</f>
        <v>0</v>
      </c>
      <c r="N696" s="154">
        <f>IFERROR(VLOOKUP(Tableau11[[#This Row],[Article]],'TCD journal 2018'!$B$5:$O$9000,14,FALSE),0)</f>
        <v>10</v>
      </c>
      <c r="O696" s="73">
        <f>Tableau11[[#This Row],[Total général]]/8</f>
        <v>1.25</v>
      </c>
      <c r="P696" s="74">
        <f>ROUNDUP(Tableau11[[#This Row],[Conso mensuel]]/30,0)</f>
        <v>1</v>
      </c>
    </row>
    <row r="697" spans="1:16" ht="16.5" thickTop="1" thickBot="1" x14ac:dyDescent="0.3">
      <c r="A697" s="31">
        <v>1469</v>
      </c>
      <c r="B697" s="34">
        <f t="shared" ref="B697:C697" si="352">B696/$N$696</f>
        <v>0</v>
      </c>
      <c r="C697" s="34">
        <f t="shared" si="352"/>
        <v>0</v>
      </c>
      <c r="D697" s="34">
        <f>D696/$N$696</f>
        <v>0</v>
      </c>
      <c r="E697" s="34">
        <f t="shared" ref="E697:M697" si="353">E696/$N$696</f>
        <v>0</v>
      </c>
      <c r="F697" s="34">
        <f t="shared" si="353"/>
        <v>0.1</v>
      </c>
      <c r="G697" s="34">
        <f t="shared" si="353"/>
        <v>0.2</v>
      </c>
      <c r="H697" s="34">
        <f t="shared" si="353"/>
        <v>0.1</v>
      </c>
      <c r="I697" s="34">
        <f t="shared" si="353"/>
        <v>0.2</v>
      </c>
      <c r="J697" s="33">
        <f t="shared" si="353"/>
        <v>0.1</v>
      </c>
      <c r="K697" s="34">
        <f t="shared" si="353"/>
        <v>0.3</v>
      </c>
      <c r="L697" s="33">
        <f t="shared" si="353"/>
        <v>0</v>
      </c>
      <c r="M697" s="36">
        <f t="shared" si="353"/>
        <v>0</v>
      </c>
      <c r="N697" s="46">
        <f>SUM(Tableau11[[#This Row],[Janvier]:[Décembre]])</f>
        <v>1</v>
      </c>
      <c r="O697" s="71">
        <f>ROUNDUP(Tableau11[[#This Row],[Total général]]/7,0)</f>
        <v>1</v>
      </c>
      <c r="P697" s="70">
        <f>Tableau11[[#This Row],[Total général]]/(30*7)</f>
        <v>4.7619047619047623E-3</v>
      </c>
    </row>
    <row r="698" spans="1:16" ht="17.25" thickTop="1" thickBot="1" x14ac:dyDescent="0.3">
      <c r="A698" s="45">
        <v>3002</v>
      </c>
      <c r="B698" s="58">
        <f>IFERROR(VLOOKUP(Tableau11[[#This Row],[Article]],'TCD journal 2018'!$B$5:$O$9000,2,FALSE),0)</f>
        <v>0</v>
      </c>
      <c r="C698" s="59">
        <f>IFERROR(VLOOKUP(Tableau11[[#This Row],[Article]],'TCD journal 2018'!$B$5:$O$900,3,FALSE),0)</f>
        <v>0</v>
      </c>
      <c r="D698" s="60">
        <f>IFERROR(VLOOKUP(Tableau11[[#This Row],[Article]],'TCD journal 2018'!$B$5:$O$9000,4,FALSE),0)</f>
        <v>0</v>
      </c>
      <c r="E698" s="60">
        <f>IFERROR(VLOOKUP(Tableau11[[#This Row],[Article]],'TCD journal 2018'!$B$5:$O$9000,5,FALSE),0)</f>
        <v>1</v>
      </c>
      <c r="F698" s="60">
        <f>IFERROR(VLOOKUP(Tableau11[[#This Row],[Article]],'TCD journal 2018'!$B$5:$O$9000,6,FALSE),0)</f>
        <v>1</v>
      </c>
      <c r="G698" s="60">
        <f>IFERROR(VLOOKUP(Tableau11[[#This Row],[Article]],'TCD journal 2018'!$B$5:$O$9000,7,FALSE),0)</f>
        <v>0</v>
      </c>
      <c r="H698" s="60">
        <f>IFERROR(VLOOKUP(Tableau11[[#This Row],[Article]],'TCD journal 2018'!$B$5:$O$9000,8,FALSE),0)</f>
        <v>2</v>
      </c>
      <c r="I698" s="60">
        <f>IFERROR(VLOOKUP(Tableau11[[#This Row],[Article]],'TCD journal 2018'!$B$5:$O$9000,9,FALSE),0)</f>
        <v>0</v>
      </c>
      <c r="J698" s="60">
        <f>IFERROR(VLOOKUP(Tableau11[[#This Row],[Article]],'TCD journal 2018'!$B$5:$O$9000,10,FALSE),0)</f>
        <v>3</v>
      </c>
      <c r="K698" s="61">
        <f>IFERROR(VLOOKUP(Tableau11[[#This Row],[Article]],'TCD journal 2018'!$B$5:$O$900,11,FALSE),0)</f>
        <v>1</v>
      </c>
      <c r="L698" s="60">
        <f>IFERROR(VLOOKUP(Tableau11[[#This Row],[Article]],'TCD journal 2018'!$B$5:$O$9000,12,FALSE),0)</f>
        <v>0</v>
      </c>
      <c r="M698" s="62">
        <f>IFERROR(VLOOKUP(Tableau11[[#This Row],[Article]],'TCD journal 2018'!$B$5:$O$9000,13,FALSE),0)</f>
        <v>0</v>
      </c>
      <c r="N698" s="154">
        <f>IFERROR(VLOOKUP(Tableau11[[#This Row],[Article]],'TCD journal 2018'!$B$5:$O$9000,14,FALSE),0)</f>
        <v>8</v>
      </c>
      <c r="O698" s="73">
        <f>Tableau11[[#This Row],[Total général]]/8</f>
        <v>1</v>
      </c>
      <c r="P698" s="74">
        <f>ROUNDUP(Tableau11[[#This Row],[Conso mensuel]]/30,0)</f>
        <v>1</v>
      </c>
    </row>
    <row r="699" spans="1:16" ht="16.5" thickTop="1" thickBot="1" x14ac:dyDescent="0.3">
      <c r="A699" s="31">
        <v>3002</v>
      </c>
      <c r="B699" s="34">
        <f t="shared" ref="B699:C699" si="354">B698/$N$698</f>
        <v>0</v>
      </c>
      <c r="C699" s="34">
        <f t="shared" si="354"/>
        <v>0</v>
      </c>
      <c r="D699" s="34">
        <f>D698/$N$698</f>
        <v>0</v>
      </c>
      <c r="E699" s="34">
        <f t="shared" ref="E699:M699" si="355">E698/$N$698</f>
        <v>0.125</v>
      </c>
      <c r="F699" s="34">
        <f t="shared" si="355"/>
        <v>0.125</v>
      </c>
      <c r="G699" s="34">
        <f t="shared" si="355"/>
        <v>0</v>
      </c>
      <c r="H699" s="34">
        <f t="shared" si="355"/>
        <v>0.25</v>
      </c>
      <c r="I699" s="34">
        <f t="shared" si="355"/>
        <v>0</v>
      </c>
      <c r="J699" s="33">
        <f t="shared" si="355"/>
        <v>0.375</v>
      </c>
      <c r="K699" s="34">
        <f t="shared" si="355"/>
        <v>0.125</v>
      </c>
      <c r="L699" s="33">
        <f t="shared" si="355"/>
        <v>0</v>
      </c>
      <c r="M699" s="36">
        <f t="shared" si="355"/>
        <v>0</v>
      </c>
      <c r="N699" s="46">
        <f>SUM(Tableau11[[#This Row],[Janvier]:[Décembre]])</f>
        <v>1</v>
      </c>
      <c r="O699" s="71">
        <f>ROUNDUP(Tableau11[[#This Row],[Total général]]/7,0)</f>
        <v>1</v>
      </c>
      <c r="P699" s="70">
        <f>Tableau11[[#This Row],[Total général]]/(30*7)</f>
        <v>4.7619047619047623E-3</v>
      </c>
    </row>
    <row r="700" spans="1:16" ht="17.25" thickTop="1" thickBot="1" x14ac:dyDescent="0.3">
      <c r="A700" s="45">
        <v>3626</v>
      </c>
      <c r="B700" s="58">
        <f>IFERROR(VLOOKUP(Tableau11[[#This Row],[Article]],'TCD journal 2018'!$B$5:$O$9000,2,FALSE),0)</f>
        <v>0</v>
      </c>
      <c r="C700" s="59">
        <f>IFERROR(VLOOKUP(Tableau11[[#This Row],[Article]],'TCD journal 2018'!$B$5:$O$900,3,FALSE),0)</f>
        <v>0</v>
      </c>
      <c r="D700" s="60">
        <f>IFERROR(VLOOKUP(Tableau11[[#This Row],[Article]],'TCD journal 2018'!$B$5:$O$9000,4,FALSE),0)</f>
        <v>0</v>
      </c>
      <c r="E700" s="60">
        <f>IFERROR(VLOOKUP(Tableau11[[#This Row],[Article]],'TCD journal 2018'!$B$5:$O$9000,5,FALSE),0)</f>
        <v>3</v>
      </c>
      <c r="F700" s="60">
        <f>IFERROR(VLOOKUP(Tableau11[[#This Row],[Article]],'TCD journal 2018'!$B$5:$O$9000,6,FALSE),0)</f>
        <v>2</v>
      </c>
      <c r="G700" s="60">
        <f>IFERROR(VLOOKUP(Tableau11[[#This Row],[Article]],'TCD journal 2018'!$B$5:$O$9000,7,FALSE),0)</f>
        <v>0</v>
      </c>
      <c r="H700" s="60">
        <f>IFERROR(VLOOKUP(Tableau11[[#This Row],[Article]],'TCD journal 2018'!$B$5:$O$9000,8,FALSE),0)</f>
        <v>0</v>
      </c>
      <c r="I700" s="60">
        <f>IFERROR(VLOOKUP(Tableau11[[#This Row],[Article]],'TCD journal 2018'!$B$5:$O$9000,9,FALSE),0)</f>
        <v>1</v>
      </c>
      <c r="J700" s="60">
        <f>IFERROR(VLOOKUP(Tableau11[[#This Row],[Article]],'TCD journal 2018'!$B$5:$O$9000,10,FALSE),0)</f>
        <v>1</v>
      </c>
      <c r="K700" s="61">
        <f>IFERROR(VLOOKUP(Tableau11[[#This Row],[Article]],'TCD journal 2018'!$B$5:$O$900,11,FALSE),0)</f>
        <v>2</v>
      </c>
      <c r="L700" s="60">
        <f>IFERROR(VLOOKUP(Tableau11[[#This Row],[Article]],'TCD journal 2018'!$B$5:$O$9000,12,FALSE),0)</f>
        <v>0</v>
      </c>
      <c r="M700" s="62">
        <f>IFERROR(VLOOKUP(Tableau11[[#This Row],[Article]],'TCD journal 2018'!$B$5:$O$9000,13,FALSE),0)</f>
        <v>0</v>
      </c>
      <c r="N700" s="154">
        <f>IFERROR(VLOOKUP(Tableau11[[#This Row],[Article]],'TCD journal 2018'!$B$5:$O$9000,14,FALSE),0)</f>
        <v>9</v>
      </c>
      <c r="O700" s="73">
        <f>Tableau11[[#This Row],[Total général]]/8</f>
        <v>1.125</v>
      </c>
      <c r="P700" s="74">
        <f>ROUNDUP(Tableau11[[#This Row],[Conso mensuel]]/30,0)</f>
        <v>1</v>
      </c>
    </row>
    <row r="701" spans="1:16" ht="16.5" thickTop="1" thickBot="1" x14ac:dyDescent="0.3">
      <c r="A701" s="31">
        <v>3626</v>
      </c>
      <c r="B701" s="34">
        <f t="shared" ref="B701:C701" si="356">B700/$N$700</f>
        <v>0</v>
      </c>
      <c r="C701" s="34">
        <f t="shared" si="356"/>
        <v>0</v>
      </c>
      <c r="D701" s="34">
        <f>D700/$N$700</f>
        <v>0</v>
      </c>
      <c r="E701" s="34">
        <f t="shared" ref="E701:M701" si="357">E700/$N$700</f>
        <v>0.33333333333333331</v>
      </c>
      <c r="F701" s="34">
        <f t="shared" si="357"/>
        <v>0.22222222222222221</v>
      </c>
      <c r="G701" s="34">
        <f t="shared" si="357"/>
        <v>0</v>
      </c>
      <c r="H701" s="34">
        <f t="shared" si="357"/>
        <v>0</v>
      </c>
      <c r="I701" s="34">
        <f t="shared" si="357"/>
        <v>0.1111111111111111</v>
      </c>
      <c r="J701" s="33">
        <f t="shared" si="357"/>
        <v>0.1111111111111111</v>
      </c>
      <c r="K701" s="34">
        <f t="shared" si="357"/>
        <v>0.22222222222222221</v>
      </c>
      <c r="L701" s="33">
        <f t="shared" si="357"/>
        <v>0</v>
      </c>
      <c r="M701" s="36">
        <f t="shared" si="357"/>
        <v>0</v>
      </c>
      <c r="N701" s="46">
        <f>SUM(Tableau11[[#This Row],[Janvier]:[Décembre]])</f>
        <v>1</v>
      </c>
      <c r="O701" s="71">
        <f>ROUNDUP(Tableau11[[#This Row],[Total général]]/7,0)</f>
        <v>1</v>
      </c>
      <c r="P701" s="70">
        <f>Tableau11[[#This Row],[Total général]]/(30*7)</f>
        <v>4.7619047619047623E-3</v>
      </c>
    </row>
    <row r="702" spans="1:16" ht="17.25" thickTop="1" thickBot="1" x14ac:dyDescent="0.3">
      <c r="A702" s="45">
        <v>1471</v>
      </c>
      <c r="B702" s="58">
        <f>IFERROR(VLOOKUP(Tableau11[[#This Row],[Article]],'TCD journal 2018'!$B$5:$O$9000,2,FALSE),0)</f>
        <v>0</v>
      </c>
      <c r="C702" s="59">
        <f>IFERROR(VLOOKUP(Tableau11[[#This Row],[Article]],'TCD journal 2018'!$B$5:$O$900,3,FALSE),0)</f>
        <v>0</v>
      </c>
      <c r="D702" s="60">
        <f>IFERROR(VLOOKUP(Tableau11[[#This Row],[Article]],'TCD journal 2018'!$B$5:$O$9000,4,FALSE),0)</f>
        <v>0</v>
      </c>
      <c r="E702" s="60">
        <f>IFERROR(VLOOKUP(Tableau11[[#This Row],[Article]],'TCD journal 2018'!$B$5:$O$9000,5,FALSE),0)</f>
        <v>0</v>
      </c>
      <c r="F702" s="60">
        <f>IFERROR(VLOOKUP(Tableau11[[#This Row],[Article]],'TCD journal 2018'!$B$5:$O$9000,6,FALSE),0)</f>
        <v>0</v>
      </c>
      <c r="G702" s="60">
        <f>IFERROR(VLOOKUP(Tableau11[[#This Row],[Article]],'TCD journal 2018'!$B$5:$O$9000,7,FALSE),0)</f>
        <v>1</v>
      </c>
      <c r="H702" s="60">
        <f>IFERROR(VLOOKUP(Tableau11[[#This Row],[Article]],'TCD journal 2018'!$B$5:$O$9000,8,FALSE),0)</f>
        <v>2</v>
      </c>
      <c r="I702" s="60">
        <f>IFERROR(VLOOKUP(Tableau11[[#This Row],[Article]],'TCD journal 2018'!$B$5:$O$9000,9,FALSE),0)</f>
        <v>4</v>
      </c>
      <c r="J702" s="60">
        <f>IFERROR(VLOOKUP(Tableau11[[#This Row],[Article]],'TCD journal 2018'!$B$5:$O$9000,10,FALSE),0)</f>
        <v>0</v>
      </c>
      <c r="K702" s="61">
        <f>IFERROR(VLOOKUP(Tableau11[[#This Row],[Article]],'TCD journal 2018'!$B$5:$O$900,11,FALSE),0)</f>
        <v>0</v>
      </c>
      <c r="L702" s="60">
        <f>IFERROR(VLOOKUP(Tableau11[[#This Row],[Article]],'TCD journal 2018'!$B$5:$O$9000,12,FALSE),0)</f>
        <v>0</v>
      </c>
      <c r="M702" s="62">
        <f>IFERROR(VLOOKUP(Tableau11[[#This Row],[Article]],'TCD journal 2018'!$B$5:$O$9000,13,FALSE),0)</f>
        <v>0</v>
      </c>
      <c r="N702" s="154">
        <f>IFERROR(VLOOKUP(Tableau11[[#This Row],[Article]],'TCD journal 2018'!$B$5:$O$9000,14,FALSE),0)</f>
        <v>7</v>
      </c>
      <c r="O702" s="73">
        <f>Tableau11[[#This Row],[Total général]]/8</f>
        <v>0.875</v>
      </c>
      <c r="P702" s="74">
        <f>ROUNDUP(Tableau11[[#This Row],[Conso mensuel]]/30,0)</f>
        <v>1</v>
      </c>
    </row>
    <row r="703" spans="1:16" ht="16.5" thickTop="1" thickBot="1" x14ac:dyDescent="0.3">
      <c r="A703" s="31">
        <v>1471</v>
      </c>
      <c r="B703" s="34">
        <f t="shared" ref="B703:C703" si="358">B702/$N$702</f>
        <v>0</v>
      </c>
      <c r="C703" s="34">
        <f t="shared" si="358"/>
        <v>0</v>
      </c>
      <c r="D703" s="34">
        <f>D702/$N$702</f>
        <v>0</v>
      </c>
      <c r="E703" s="34">
        <f t="shared" ref="E703:M703" si="359">E702/$N$702</f>
        <v>0</v>
      </c>
      <c r="F703" s="34">
        <f t="shared" si="359"/>
        <v>0</v>
      </c>
      <c r="G703" s="34">
        <f t="shared" si="359"/>
        <v>0.14285714285714285</v>
      </c>
      <c r="H703" s="34">
        <f t="shared" si="359"/>
        <v>0.2857142857142857</v>
      </c>
      <c r="I703" s="34">
        <f t="shared" si="359"/>
        <v>0.5714285714285714</v>
      </c>
      <c r="J703" s="33">
        <f t="shared" si="359"/>
        <v>0</v>
      </c>
      <c r="K703" s="34">
        <f t="shared" si="359"/>
        <v>0</v>
      </c>
      <c r="L703" s="33">
        <f t="shared" si="359"/>
        <v>0</v>
      </c>
      <c r="M703" s="36">
        <f t="shared" si="359"/>
        <v>0</v>
      </c>
      <c r="N703" s="46">
        <f>SUM(Tableau11[[#This Row],[Janvier]:[Décembre]])</f>
        <v>1</v>
      </c>
      <c r="O703" s="71">
        <f>ROUNDUP(Tableau11[[#This Row],[Total général]]/7,0)</f>
        <v>1</v>
      </c>
      <c r="P703" s="70">
        <f>Tableau11[[#This Row],[Total général]]/(30*7)</f>
        <v>4.7619047619047623E-3</v>
      </c>
    </row>
    <row r="704" spans="1:16" ht="17.25" thickTop="1" thickBot="1" x14ac:dyDescent="0.3">
      <c r="A704" s="45">
        <v>4845</v>
      </c>
      <c r="B704" s="58">
        <f>IFERROR(VLOOKUP(Tableau11[[#This Row],[Article]],'TCD journal 2018'!$B$5:$O$9000,2,FALSE),0)</f>
        <v>0</v>
      </c>
      <c r="C704" s="59">
        <f>IFERROR(VLOOKUP(Tableau11[[#This Row],[Article]],'TCD journal 2018'!$B$5:$O$900,3,FALSE),0)</f>
        <v>0</v>
      </c>
      <c r="D704" s="60">
        <f>IFERROR(VLOOKUP(Tableau11[[#This Row],[Article]],'TCD journal 2018'!$B$5:$O$9000,4,FALSE),0)</f>
        <v>0</v>
      </c>
      <c r="E704" s="60">
        <f>IFERROR(VLOOKUP(Tableau11[[#This Row],[Article]],'TCD journal 2018'!$B$5:$O$9000,5,FALSE),0)</f>
        <v>0</v>
      </c>
      <c r="F704" s="60">
        <f>IFERROR(VLOOKUP(Tableau11[[#This Row],[Article]],'TCD journal 2018'!$B$5:$O$9000,6,FALSE),0)</f>
        <v>0</v>
      </c>
      <c r="G704" s="60">
        <f>IFERROR(VLOOKUP(Tableau11[[#This Row],[Article]],'TCD journal 2018'!$B$5:$O$9000,7,FALSE),0)</f>
        <v>0</v>
      </c>
      <c r="H704" s="60">
        <f>IFERROR(VLOOKUP(Tableau11[[#This Row],[Article]],'TCD journal 2018'!$B$5:$O$9000,8,FALSE),0)</f>
        <v>0</v>
      </c>
      <c r="I704" s="60">
        <f>IFERROR(VLOOKUP(Tableau11[[#This Row],[Article]],'TCD journal 2018'!$B$5:$O$9000,9,FALSE),0)</f>
        <v>0</v>
      </c>
      <c r="J704" s="60">
        <f>IFERROR(VLOOKUP(Tableau11[[#This Row],[Article]],'TCD journal 2018'!$B$5:$O$9000,10,FALSE),0)</f>
        <v>6</v>
      </c>
      <c r="K704" s="61">
        <f>IFERROR(VLOOKUP(Tableau11[[#This Row],[Article]],'TCD journal 2018'!$B$5:$O$900,11,FALSE),0)</f>
        <v>0</v>
      </c>
      <c r="L704" s="60">
        <f>IFERROR(VLOOKUP(Tableau11[[#This Row],[Article]],'TCD journal 2018'!$B$5:$O$9000,12,FALSE),0)</f>
        <v>0</v>
      </c>
      <c r="M704" s="62">
        <f>IFERROR(VLOOKUP(Tableau11[[#This Row],[Article]],'TCD journal 2018'!$B$5:$O$9000,13,FALSE),0)</f>
        <v>0</v>
      </c>
      <c r="N704" s="154">
        <f>IFERROR(VLOOKUP(Tableau11[[#This Row],[Article]],'TCD journal 2018'!$B$5:$O$9000,14,FALSE),0)</f>
        <v>6</v>
      </c>
      <c r="O704" s="73">
        <f>Tableau11[[#This Row],[Total général]]/8</f>
        <v>0.75</v>
      </c>
      <c r="P704" s="74">
        <f>ROUNDUP(Tableau11[[#This Row],[Conso mensuel]]/30,0)</f>
        <v>1</v>
      </c>
    </row>
    <row r="705" spans="1:16" ht="16.5" thickTop="1" thickBot="1" x14ac:dyDescent="0.3">
      <c r="A705" s="31">
        <v>4845</v>
      </c>
      <c r="B705" s="34">
        <f t="shared" ref="B705:C705" si="360">B704/$N$704</f>
        <v>0</v>
      </c>
      <c r="C705" s="34">
        <f t="shared" si="360"/>
        <v>0</v>
      </c>
      <c r="D705" s="34">
        <f>D704/$N$704</f>
        <v>0</v>
      </c>
      <c r="E705" s="34">
        <f t="shared" ref="E705:M705" si="361">E704/$N$704</f>
        <v>0</v>
      </c>
      <c r="F705" s="34">
        <f t="shared" si="361"/>
        <v>0</v>
      </c>
      <c r="G705" s="34">
        <f t="shared" si="361"/>
        <v>0</v>
      </c>
      <c r="H705" s="34">
        <f t="shared" si="361"/>
        <v>0</v>
      </c>
      <c r="I705" s="34">
        <f t="shared" si="361"/>
        <v>0</v>
      </c>
      <c r="J705" s="33">
        <f t="shared" si="361"/>
        <v>1</v>
      </c>
      <c r="K705" s="34">
        <f t="shared" si="361"/>
        <v>0</v>
      </c>
      <c r="L705" s="33">
        <f t="shared" si="361"/>
        <v>0</v>
      </c>
      <c r="M705" s="36">
        <f t="shared" si="361"/>
        <v>0</v>
      </c>
      <c r="N705" s="46">
        <f>SUM(Tableau11[[#This Row],[Janvier]:[Décembre]])</f>
        <v>1</v>
      </c>
      <c r="O705" s="71">
        <f>ROUNDUP(Tableau11[[#This Row],[Total général]]/7,0)</f>
        <v>1</v>
      </c>
      <c r="P705" s="70">
        <f>Tableau11[[#This Row],[Total général]]/(30*7)</f>
        <v>4.7619047619047623E-3</v>
      </c>
    </row>
    <row r="706" spans="1:16" ht="17.25" thickTop="1" thickBot="1" x14ac:dyDescent="0.3">
      <c r="A706" s="45">
        <v>7976</v>
      </c>
      <c r="B706" s="58">
        <f>IFERROR(VLOOKUP(Tableau11[[#This Row],[Article]],'TCD journal 2018'!$B$5:$O$9000,2,FALSE),0)</f>
        <v>0</v>
      </c>
      <c r="C706" s="59">
        <f>IFERROR(VLOOKUP(Tableau11[[#This Row],[Article]],'TCD journal 2018'!$B$5:$O$900,3,FALSE),0)</f>
        <v>0</v>
      </c>
      <c r="D706" s="60">
        <f>IFERROR(VLOOKUP(Tableau11[[#This Row],[Article]],'TCD journal 2018'!$B$5:$O$9000,4,FALSE),0)</f>
        <v>0</v>
      </c>
      <c r="E706" s="60">
        <f>IFERROR(VLOOKUP(Tableau11[[#This Row],[Article]],'TCD journal 2018'!$B$5:$O$9000,5,FALSE),0)</f>
        <v>1</v>
      </c>
      <c r="F706" s="60">
        <f>IFERROR(VLOOKUP(Tableau11[[#This Row],[Article]],'TCD journal 2018'!$B$5:$O$9000,6,FALSE),0)</f>
        <v>0</v>
      </c>
      <c r="G706" s="60">
        <f>IFERROR(VLOOKUP(Tableau11[[#This Row],[Article]],'TCD journal 2018'!$B$5:$O$9000,7,FALSE),0)</f>
        <v>4</v>
      </c>
      <c r="H706" s="60">
        <f>IFERROR(VLOOKUP(Tableau11[[#This Row],[Article]],'TCD journal 2018'!$B$5:$O$9000,8,FALSE),0)</f>
        <v>0</v>
      </c>
      <c r="I706" s="60">
        <f>IFERROR(VLOOKUP(Tableau11[[#This Row],[Article]],'TCD journal 2018'!$B$5:$O$9000,9,FALSE),0)</f>
        <v>1</v>
      </c>
      <c r="J706" s="60">
        <f>IFERROR(VLOOKUP(Tableau11[[#This Row],[Article]],'TCD journal 2018'!$B$5:$O$9000,10,FALSE),0)</f>
        <v>0</v>
      </c>
      <c r="K706" s="61">
        <f>IFERROR(VLOOKUP(Tableau11[[#This Row],[Article]],'TCD journal 2018'!$B$5:$O$900,11,FALSE),0)</f>
        <v>0</v>
      </c>
      <c r="L706" s="60">
        <f>IFERROR(VLOOKUP(Tableau11[[#This Row],[Article]],'TCD journal 2018'!$B$5:$O$9000,12,FALSE),0)</f>
        <v>0</v>
      </c>
      <c r="M706" s="62">
        <f>IFERROR(VLOOKUP(Tableau11[[#This Row],[Article]],'TCD journal 2018'!$B$5:$O$9000,13,FALSE),0)</f>
        <v>0</v>
      </c>
      <c r="N706" s="154">
        <f>IFERROR(VLOOKUP(Tableau11[[#This Row],[Article]],'TCD journal 2018'!$B$5:$O$9000,14,FALSE),0)</f>
        <v>6</v>
      </c>
      <c r="O706" s="73">
        <f>Tableau11[[#This Row],[Total général]]/8</f>
        <v>0.75</v>
      </c>
      <c r="P706" s="74">
        <f>ROUNDUP(Tableau11[[#This Row],[Conso mensuel]]/30,0)</f>
        <v>1</v>
      </c>
    </row>
    <row r="707" spans="1:16" ht="16.5" thickTop="1" thickBot="1" x14ac:dyDescent="0.3">
      <c r="A707" s="31">
        <v>7976</v>
      </c>
      <c r="B707" s="34">
        <f t="shared" ref="B707:C707" si="362">B706/$N$706</f>
        <v>0</v>
      </c>
      <c r="C707" s="34">
        <f t="shared" si="362"/>
        <v>0</v>
      </c>
      <c r="D707" s="34">
        <f>D706/$N$706</f>
        <v>0</v>
      </c>
      <c r="E707" s="34">
        <f t="shared" ref="E707:M707" si="363">E706/$N$706</f>
        <v>0.16666666666666666</v>
      </c>
      <c r="F707" s="34">
        <f t="shared" si="363"/>
        <v>0</v>
      </c>
      <c r="G707" s="34">
        <f t="shared" si="363"/>
        <v>0.66666666666666663</v>
      </c>
      <c r="H707" s="34">
        <f t="shared" si="363"/>
        <v>0</v>
      </c>
      <c r="I707" s="34">
        <f t="shared" si="363"/>
        <v>0.16666666666666666</v>
      </c>
      <c r="J707" s="33">
        <f t="shared" si="363"/>
        <v>0</v>
      </c>
      <c r="K707" s="34">
        <f t="shared" si="363"/>
        <v>0</v>
      </c>
      <c r="L707" s="33">
        <f t="shared" si="363"/>
        <v>0</v>
      </c>
      <c r="M707" s="36">
        <f t="shared" si="363"/>
        <v>0</v>
      </c>
      <c r="N707" s="46">
        <f>SUM(Tableau11[[#This Row],[Janvier]:[Décembre]])</f>
        <v>0.99999999999999989</v>
      </c>
      <c r="O707" s="71">
        <f>ROUNDUP(Tableau11[[#This Row],[Total général]]/7,0)</f>
        <v>1</v>
      </c>
      <c r="P707" s="70">
        <f>Tableau11[[#This Row],[Total général]]/(30*7)</f>
        <v>4.7619047619047615E-3</v>
      </c>
    </row>
    <row r="708" spans="1:16" ht="17.25" thickTop="1" thickBot="1" x14ac:dyDescent="0.3">
      <c r="A708" s="45" t="s">
        <v>163</v>
      </c>
      <c r="B708" s="58">
        <f>IFERROR(VLOOKUP(Tableau11[[#This Row],[Article]],'TCD journal 2018'!$B$5:$O$9000,2,FALSE),0)</f>
        <v>0</v>
      </c>
      <c r="C708" s="59">
        <f>IFERROR(VLOOKUP(Tableau11[[#This Row],[Article]],'TCD journal 2018'!$B$5:$O$900,3,FALSE),0)</f>
        <v>0</v>
      </c>
      <c r="D708" s="60">
        <f>IFERROR(VLOOKUP(Tableau11[[#This Row],[Article]],'TCD journal 2018'!$B$5:$O$9000,4,FALSE),0)</f>
        <v>1</v>
      </c>
      <c r="E708" s="60">
        <f>IFERROR(VLOOKUP(Tableau11[[#This Row],[Article]],'TCD journal 2018'!$B$5:$O$9000,5,FALSE),0)</f>
        <v>0</v>
      </c>
      <c r="F708" s="60">
        <f>IFERROR(VLOOKUP(Tableau11[[#This Row],[Article]],'TCD journal 2018'!$B$5:$O$9000,6,FALSE),0)</f>
        <v>0</v>
      </c>
      <c r="G708" s="60">
        <f>IFERROR(VLOOKUP(Tableau11[[#This Row],[Article]],'TCD journal 2018'!$B$5:$O$9000,7,FALSE),0)</f>
        <v>2</v>
      </c>
      <c r="H708" s="60">
        <f>IFERROR(VLOOKUP(Tableau11[[#This Row],[Article]],'TCD journal 2018'!$B$5:$O$9000,8,FALSE),0)</f>
        <v>0</v>
      </c>
      <c r="I708" s="60">
        <f>IFERROR(VLOOKUP(Tableau11[[#This Row],[Article]],'TCD journal 2018'!$B$5:$O$9000,9,FALSE),0)</f>
        <v>2</v>
      </c>
      <c r="J708" s="60">
        <f>IFERROR(VLOOKUP(Tableau11[[#This Row],[Article]],'TCD journal 2018'!$B$5:$O$9000,10,FALSE),0)</f>
        <v>1</v>
      </c>
      <c r="K708" s="61">
        <f>IFERROR(VLOOKUP(Tableau11[[#This Row],[Article]],'TCD journal 2018'!$B$5:$O$900,11,FALSE),0)</f>
        <v>0</v>
      </c>
      <c r="L708" s="60">
        <f>IFERROR(VLOOKUP(Tableau11[[#This Row],[Article]],'TCD journal 2018'!$B$5:$O$9000,12,FALSE),0)</f>
        <v>0</v>
      </c>
      <c r="M708" s="62">
        <f>IFERROR(VLOOKUP(Tableau11[[#This Row],[Article]],'TCD journal 2018'!$B$5:$O$9000,13,FALSE),0)</f>
        <v>0</v>
      </c>
      <c r="N708" s="154">
        <f>IFERROR(VLOOKUP(Tableau11[[#This Row],[Article]],'TCD journal 2018'!$B$5:$O$9000,14,FALSE),0)</f>
        <v>6</v>
      </c>
      <c r="O708" s="73">
        <f>Tableau11[[#This Row],[Total général]]/8</f>
        <v>0.75</v>
      </c>
      <c r="P708" s="74">
        <f>ROUNDUP(Tableau11[[#This Row],[Conso mensuel]]/30,0)</f>
        <v>1</v>
      </c>
    </row>
    <row r="709" spans="1:16" ht="16.5" thickTop="1" thickBot="1" x14ac:dyDescent="0.3">
      <c r="A709" s="31" t="s">
        <v>163</v>
      </c>
      <c r="B709" s="34">
        <f t="shared" ref="B709:C709" si="364">B708/$N$708</f>
        <v>0</v>
      </c>
      <c r="C709" s="34">
        <f t="shared" si="364"/>
        <v>0</v>
      </c>
      <c r="D709" s="34">
        <f>D708/$N$708</f>
        <v>0.16666666666666666</v>
      </c>
      <c r="E709" s="34">
        <f t="shared" ref="E709:M709" si="365">E708/$N$708</f>
        <v>0</v>
      </c>
      <c r="F709" s="34">
        <f t="shared" si="365"/>
        <v>0</v>
      </c>
      <c r="G709" s="34">
        <f t="shared" si="365"/>
        <v>0.33333333333333331</v>
      </c>
      <c r="H709" s="34">
        <f t="shared" si="365"/>
        <v>0</v>
      </c>
      <c r="I709" s="34">
        <f t="shared" si="365"/>
        <v>0.33333333333333331</v>
      </c>
      <c r="J709" s="33">
        <f t="shared" si="365"/>
        <v>0.16666666666666666</v>
      </c>
      <c r="K709" s="34">
        <f t="shared" si="365"/>
        <v>0</v>
      </c>
      <c r="L709" s="33">
        <f t="shared" si="365"/>
        <v>0</v>
      </c>
      <c r="M709" s="36">
        <f t="shared" si="365"/>
        <v>0</v>
      </c>
      <c r="N709" s="46">
        <f>SUM(Tableau11[[#This Row],[Janvier]:[Décembre]])</f>
        <v>0.99999999999999989</v>
      </c>
      <c r="O709" s="71">
        <f>ROUNDUP(Tableau11[[#This Row],[Total général]]/7,0)</f>
        <v>1</v>
      </c>
      <c r="P709" s="70">
        <f>Tableau11[[#This Row],[Total général]]/(30*7)</f>
        <v>4.7619047619047615E-3</v>
      </c>
    </row>
    <row r="710" spans="1:16" ht="17.25" thickTop="1" thickBot="1" x14ac:dyDescent="0.3">
      <c r="A710" s="45">
        <v>10196</v>
      </c>
      <c r="B710" s="58">
        <f>IFERROR(VLOOKUP(Tableau11[[#This Row],[Article]],'TCD journal 2018'!$B$5:$O$9000,2,FALSE),0)</f>
        <v>0</v>
      </c>
      <c r="C710" s="59">
        <f>IFERROR(VLOOKUP(Tableau11[[#This Row],[Article]],'TCD journal 2018'!$B$5:$O$900,3,FALSE),0)</f>
        <v>0</v>
      </c>
      <c r="D710" s="60">
        <f>IFERROR(VLOOKUP(Tableau11[[#This Row],[Article]],'TCD journal 2018'!$B$5:$O$9000,4,FALSE),0)</f>
        <v>0</v>
      </c>
      <c r="E710" s="60">
        <f>IFERROR(VLOOKUP(Tableau11[[#This Row],[Article]],'TCD journal 2018'!$B$5:$O$9000,5,FALSE),0)</f>
        <v>2</v>
      </c>
      <c r="F710" s="60">
        <f>IFERROR(VLOOKUP(Tableau11[[#This Row],[Article]],'TCD journal 2018'!$B$5:$O$9000,6,FALSE),0)</f>
        <v>1</v>
      </c>
      <c r="G710" s="60">
        <f>IFERROR(VLOOKUP(Tableau11[[#This Row],[Article]],'TCD journal 2018'!$B$5:$O$9000,7,FALSE),0)</f>
        <v>1</v>
      </c>
      <c r="H710" s="60">
        <f>IFERROR(VLOOKUP(Tableau11[[#This Row],[Article]],'TCD journal 2018'!$B$5:$O$9000,8,FALSE),0)</f>
        <v>0</v>
      </c>
      <c r="I710" s="60">
        <f>IFERROR(VLOOKUP(Tableau11[[#This Row],[Article]],'TCD journal 2018'!$B$5:$O$9000,9,FALSE),0)</f>
        <v>0</v>
      </c>
      <c r="J710" s="60">
        <f>IFERROR(VLOOKUP(Tableau11[[#This Row],[Article]],'TCD journal 2018'!$B$5:$O$9000,10,FALSE),0)</f>
        <v>2</v>
      </c>
      <c r="K710" s="61">
        <f>IFERROR(VLOOKUP(Tableau11[[#This Row],[Article]],'TCD journal 2018'!$B$5:$O$900,11,FALSE),0)</f>
        <v>0</v>
      </c>
      <c r="L710" s="60">
        <f>IFERROR(VLOOKUP(Tableau11[[#This Row],[Article]],'TCD journal 2018'!$B$5:$O$9000,12,FALSE),0)</f>
        <v>0</v>
      </c>
      <c r="M710" s="62">
        <f>IFERROR(VLOOKUP(Tableau11[[#This Row],[Article]],'TCD journal 2018'!$B$5:$O$9000,13,FALSE),0)</f>
        <v>0</v>
      </c>
      <c r="N710" s="154">
        <f>IFERROR(VLOOKUP(Tableau11[[#This Row],[Article]],'TCD journal 2018'!$B$5:$O$9000,14,FALSE),0)</f>
        <v>6</v>
      </c>
      <c r="O710" s="73">
        <f>Tableau11[[#This Row],[Total général]]/8</f>
        <v>0.75</v>
      </c>
      <c r="P710" s="74">
        <f>ROUNDUP(Tableau11[[#This Row],[Conso mensuel]]/30,0)</f>
        <v>1</v>
      </c>
    </row>
    <row r="711" spans="1:16" ht="16.5" thickTop="1" thickBot="1" x14ac:dyDescent="0.3">
      <c r="A711" s="31">
        <v>10196</v>
      </c>
      <c r="B711" s="34">
        <f t="shared" ref="B711:C711" si="366">B710/$N$710</f>
        <v>0</v>
      </c>
      <c r="C711" s="34">
        <f t="shared" si="366"/>
        <v>0</v>
      </c>
      <c r="D711" s="34">
        <f>D710/$N$710</f>
        <v>0</v>
      </c>
      <c r="E711" s="34">
        <f t="shared" ref="E711:M711" si="367">E710/$N$710</f>
        <v>0.33333333333333331</v>
      </c>
      <c r="F711" s="34">
        <f t="shared" si="367"/>
        <v>0.16666666666666666</v>
      </c>
      <c r="G711" s="34">
        <f t="shared" si="367"/>
        <v>0.16666666666666666</v>
      </c>
      <c r="H711" s="34">
        <f t="shared" si="367"/>
        <v>0</v>
      </c>
      <c r="I711" s="34">
        <f t="shared" si="367"/>
        <v>0</v>
      </c>
      <c r="J711" s="33">
        <f t="shared" si="367"/>
        <v>0.33333333333333331</v>
      </c>
      <c r="K711" s="34">
        <f t="shared" si="367"/>
        <v>0</v>
      </c>
      <c r="L711" s="33">
        <f t="shared" si="367"/>
        <v>0</v>
      </c>
      <c r="M711" s="36">
        <f t="shared" si="367"/>
        <v>0</v>
      </c>
      <c r="N711" s="46">
        <f>SUM(Tableau11[[#This Row],[Janvier]:[Décembre]])</f>
        <v>1</v>
      </c>
      <c r="O711" s="71">
        <f>ROUNDUP(Tableau11[[#This Row],[Total général]]/7,0)</f>
        <v>1</v>
      </c>
      <c r="P711" s="70">
        <f>Tableau11[[#This Row],[Total général]]/(30*7)</f>
        <v>4.7619047619047623E-3</v>
      </c>
    </row>
    <row r="712" spans="1:16" ht="17.25" thickTop="1" thickBot="1" x14ac:dyDescent="0.3">
      <c r="A712" s="45" t="s">
        <v>535</v>
      </c>
      <c r="B712" s="58">
        <f>IFERROR(VLOOKUP(Tableau11[[#This Row],[Article]],'TCD journal 2018'!$B$5:$O$9000,2,FALSE),0)</f>
        <v>0</v>
      </c>
      <c r="C712" s="59">
        <f>IFERROR(VLOOKUP(Tableau11[[#This Row],[Article]],'TCD journal 2018'!$B$5:$O$900,3,FALSE),0)</f>
        <v>0</v>
      </c>
      <c r="D712" s="60">
        <f>IFERROR(VLOOKUP(Tableau11[[#This Row],[Article]],'TCD journal 2018'!$B$5:$O$9000,4,FALSE),0)</f>
        <v>0</v>
      </c>
      <c r="E712" s="60">
        <f>IFERROR(VLOOKUP(Tableau11[[#This Row],[Article]],'TCD journal 2018'!$B$5:$O$9000,5,FALSE),0)</f>
        <v>0</v>
      </c>
      <c r="F712" s="60">
        <f>IFERROR(VLOOKUP(Tableau11[[#This Row],[Article]],'TCD journal 2018'!$B$5:$O$9000,6,FALSE),0)</f>
        <v>0</v>
      </c>
      <c r="G712" s="60">
        <f>IFERROR(VLOOKUP(Tableau11[[#This Row],[Article]],'TCD journal 2018'!$B$5:$O$9000,7,FALSE),0)</f>
        <v>0</v>
      </c>
      <c r="H712" s="60">
        <f>IFERROR(VLOOKUP(Tableau11[[#This Row],[Article]],'TCD journal 2018'!$B$5:$O$9000,8,FALSE),0)</f>
        <v>1</v>
      </c>
      <c r="I712" s="60">
        <f>IFERROR(VLOOKUP(Tableau11[[#This Row],[Article]],'TCD journal 2018'!$B$5:$O$9000,9,FALSE),0)</f>
        <v>1</v>
      </c>
      <c r="J712" s="60">
        <f>IFERROR(VLOOKUP(Tableau11[[#This Row],[Article]],'TCD journal 2018'!$B$5:$O$9000,10,FALSE),0)</f>
        <v>4</v>
      </c>
      <c r="K712" s="61">
        <f>IFERROR(VLOOKUP(Tableau11[[#This Row],[Article]],'TCD journal 2018'!$B$5:$O$900,11,FALSE),0)</f>
        <v>0</v>
      </c>
      <c r="L712" s="60">
        <f>IFERROR(VLOOKUP(Tableau11[[#This Row],[Article]],'TCD journal 2018'!$B$5:$O$9000,12,FALSE),0)</f>
        <v>0</v>
      </c>
      <c r="M712" s="62">
        <f>IFERROR(VLOOKUP(Tableau11[[#This Row],[Article]],'TCD journal 2018'!$B$5:$O$9000,13,FALSE),0)</f>
        <v>0</v>
      </c>
      <c r="N712" s="154">
        <f>IFERROR(VLOOKUP(Tableau11[[#This Row],[Article]],'TCD journal 2018'!$B$5:$O$9000,14,FALSE),0)</f>
        <v>6</v>
      </c>
      <c r="O712" s="73">
        <f>Tableau11[[#This Row],[Total général]]/8</f>
        <v>0.75</v>
      </c>
      <c r="P712" s="74">
        <f>ROUNDUP(Tableau11[[#This Row],[Conso mensuel]]/30,0)</f>
        <v>1</v>
      </c>
    </row>
    <row r="713" spans="1:16" ht="16.5" thickTop="1" thickBot="1" x14ac:dyDescent="0.3">
      <c r="A713" s="31" t="s">
        <v>535</v>
      </c>
      <c r="B713" s="34">
        <f t="shared" ref="B713:C713" si="368">B712/$N$712</f>
        <v>0</v>
      </c>
      <c r="C713" s="34">
        <f t="shared" si="368"/>
        <v>0</v>
      </c>
      <c r="D713" s="34">
        <f>D712/$N$712</f>
        <v>0</v>
      </c>
      <c r="E713" s="34">
        <f t="shared" ref="E713:M713" si="369">E712/$N$712</f>
        <v>0</v>
      </c>
      <c r="F713" s="34">
        <f t="shared" si="369"/>
        <v>0</v>
      </c>
      <c r="G713" s="34">
        <f t="shared" si="369"/>
        <v>0</v>
      </c>
      <c r="H713" s="34">
        <f t="shared" si="369"/>
        <v>0.16666666666666666</v>
      </c>
      <c r="I713" s="34">
        <f t="shared" si="369"/>
        <v>0.16666666666666666</v>
      </c>
      <c r="J713" s="33">
        <f t="shared" si="369"/>
        <v>0.66666666666666663</v>
      </c>
      <c r="K713" s="34">
        <f t="shared" si="369"/>
        <v>0</v>
      </c>
      <c r="L713" s="33">
        <f t="shared" si="369"/>
        <v>0</v>
      </c>
      <c r="M713" s="36">
        <f t="shared" si="369"/>
        <v>0</v>
      </c>
      <c r="N713" s="46">
        <f>SUM(Tableau11[[#This Row],[Janvier]:[Décembre]])</f>
        <v>1</v>
      </c>
      <c r="O713" s="71">
        <f>ROUNDUP(Tableau11[[#This Row],[Total général]]/7,0)</f>
        <v>1</v>
      </c>
      <c r="P713" s="70">
        <f>Tableau11[[#This Row],[Total général]]/(30*7)</f>
        <v>4.7619047619047623E-3</v>
      </c>
    </row>
    <row r="714" spans="1:16" ht="17.25" thickTop="1" thickBot="1" x14ac:dyDescent="0.3">
      <c r="A714" s="45">
        <v>9337</v>
      </c>
      <c r="B714" s="58">
        <f>IFERROR(VLOOKUP(Tableau11[[#This Row],[Article]],'TCD journal 2018'!$B$5:$O$9000,2,FALSE),0)</f>
        <v>0</v>
      </c>
      <c r="C714" s="59">
        <f>IFERROR(VLOOKUP(Tableau11[[#This Row],[Article]],'TCD journal 2018'!$B$5:$O$900,3,FALSE),0)</f>
        <v>0</v>
      </c>
      <c r="D714" s="60">
        <f>IFERROR(VLOOKUP(Tableau11[[#This Row],[Article]],'TCD journal 2018'!$B$5:$O$9000,4,FALSE),0)</f>
        <v>0</v>
      </c>
      <c r="E714" s="60">
        <f>IFERROR(VLOOKUP(Tableau11[[#This Row],[Article]],'TCD journal 2018'!$B$5:$O$9000,5,FALSE),0)</f>
        <v>3</v>
      </c>
      <c r="F714" s="60">
        <f>IFERROR(VLOOKUP(Tableau11[[#This Row],[Article]],'TCD journal 2018'!$B$5:$O$9000,6,FALSE),0)</f>
        <v>0</v>
      </c>
      <c r="G714" s="60">
        <f>IFERROR(VLOOKUP(Tableau11[[#This Row],[Article]],'TCD journal 2018'!$B$5:$O$9000,7,FALSE),0)</f>
        <v>2</v>
      </c>
      <c r="H714" s="60">
        <f>IFERROR(VLOOKUP(Tableau11[[#This Row],[Article]],'TCD journal 2018'!$B$5:$O$9000,8,FALSE),0)</f>
        <v>0</v>
      </c>
      <c r="I714" s="60">
        <f>IFERROR(VLOOKUP(Tableau11[[#This Row],[Article]],'TCD journal 2018'!$B$5:$O$9000,9,FALSE),0)</f>
        <v>1</v>
      </c>
      <c r="J714" s="60">
        <f>IFERROR(VLOOKUP(Tableau11[[#This Row],[Article]],'TCD journal 2018'!$B$5:$O$9000,10,FALSE),0)</f>
        <v>0</v>
      </c>
      <c r="K714" s="61">
        <f>IFERROR(VLOOKUP(Tableau11[[#This Row],[Article]],'TCD journal 2018'!$B$5:$O$900,11,FALSE),0)</f>
        <v>6</v>
      </c>
      <c r="L714" s="60">
        <f>IFERROR(VLOOKUP(Tableau11[[#This Row],[Article]],'TCD journal 2018'!$B$5:$O$9000,12,FALSE),0)</f>
        <v>0</v>
      </c>
      <c r="M714" s="62">
        <f>IFERROR(VLOOKUP(Tableau11[[#This Row],[Article]],'TCD journal 2018'!$B$5:$O$9000,13,FALSE),0)</f>
        <v>0</v>
      </c>
      <c r="N714" s="154">
        <f>IFERROR(VLOOKUP(Tableau11[[#This Row],[Article]],'TCD journal 2018'!$B$5:$O$9000,14,FALSE),0)</f>
        <v>12</v>
      </c>
      <c r="O714" s="73">
        <f>Tableau11[[#This Row],[Total général]]/8</f>
        <v>1.5</v>
      </c>
      <c r="P714" s="74">
        <f>ROUNDUP(Tableau11[[#This Row],[Conso mensuel]]/30,0)</f>
        <v>1</v>
      </c>
    </row>
    <row r="715" spans="1:16" ht="16.5" thickTop="1" thickBot="1" x14ac:dyDescent="0.3">
      <c r="A715" s="31">
        <v>9337</v>
      </c>
      <c r="B715" s="34">
        <f t="shared" ref="B715:C715" si="370">B714/$N$714</f>
        <v>0</v>
      </c>
      <c r="C715" s="34">
        <f t="shared" si="370"/>
        <v>0</v>
      </c>
      <c r="D715" s="34">
        <f>D714/$N$714</f>
        <v>0</v>
      </c>
      <c r="E715" s="34">
        <f t="shared" ref="E715:M715" si="371">E714/$N$714</f>
        <v>0.25</v>
      </c>
      <c r="F715" s="34">
        <f t="shared" si="371"/>
        <v>0</v>
      </c>
      <c r="G715" s="34">
        <f t="shared" si="371"/>
        <v>0.16666666666666666</v>
      </c>
      <c r="H715" s="34">
        <f t="shared" si="371"/>
        <v>0</v>
      </c>
      <c r="I715" s="34">
        <f t="shared" si="371"/>
        <v>8.3333333333333329E-2</v>
      </c>
      <c r="J715" s="33">
        <f t="shared" si="371"/>
        <v>0</v>
      </c>
      <c r="K715" s="34">
        <f t="shared" si="371"/>
        <v>0.5</v>
      </c>
      <c r="L715" s="33">
        <f t="shared" si="371"/>
        <v>0</v>
      </c>
      <c r="M715" s="36">
        <f t="shared" si="371"/>
        <v>0</v>
      </c>
      <c r="N715" s="46">
        <f>SUM(Tableau11[[#This Row],[Janvier]:[Décembre]])</f>
        <v>1</v>
      </c>
      <c r="O715" s="71">
        <f>ROUNDUP(Tableau11[[#This Row],[Total général]]/7,0)</f>
        <v>1</v>
      </c>
      <c r="P715" s="70">
        <f>Tableau11[[#This Row],[Total général]]/(30*7)</f>
        <v>4.7619047619047623E-3</v>
      </c>
    </row>
    <row r="716" spans="1:16" ht="17.25" thickTop="1" thickBot="1" x14ac:dyDescent="0.3">
      <c r="A716" s="45">
        <v>8011</v>
      </c>
      <c r="B716" s="58">
        <f>IFERROR(VLOOKUP(Tableau11[[#This Row],[Article]],'TCD journal 2018'!$B$5:$O$9000,2,FALSE),0)</f>
        <v>0</v>
      </c>
      <c r="C716" s="59">
        <f>IFERROR(VLOOKUP(Tableau11[[#This Row],[Article]],'TCD journal 2018'!$B$5:$O$900,3,FALSE),0)</f>
        <v>0</v>
      </c>
      <c r="D716" s="60">
        <f>IFERROR(VLOOKUP(Tableau11[[#This Row],[Article]],'TCD journal 2018'!$B$5:$O$9000,4,FALSE),0)</f>
        <v>0</v>
      </c>
      <c r="E716" s="60">
        <f>IFERROR(VLOOKUP(Tableau11[[#This Row],[Article]],'TCD journal 2018'!$B$5:$O$9000,5,FALSE),0)</f>
        <v>1</v>
      </c>
      <c r="F716" s="60">
        <f>IFERROR(VLOOKUP(Tableau11[[#This Row],[Article]],'TCD journal 2018'!$B$5:$O$9000,6,FALSE),0)</f>
        <v>0</v>
      </c>
      <c r="G716" s="60">
        <f>IFERROR(VLOOKUP(Tableau11[[#This Row],[Article]],'TCD journal 2018'!$B$5:$O$9000,7,FALSE),0)</f>
        <v>0</v>
      </c>
      <c r="H716" s="60">
        <f>IFERROR(VLOOKUP(Tableau11[[#This Row],[Article]],'TCD journal 2018'!$B$5:$O$9000,8,FALSE),0)</f>
        <v>1</v>
      </c>
      <c r="I716" s="60">
        <f>IFERROR(VLOOKUP(Tableau11[[#This Row],[Article]],'TCD journal 2018'!$B$5:$O$9000,9,FALSE),0)</f>
        <v>0</v>
      </c>
      <c r="J716" s="60">
        <f>IFERROR(VLOOKUP(Tableau11[[#This Row],[Article]],'TCD journal 2018'!$B$5:$O$9000,10,FALSE),0)</f>
        <v>4</v>
      </c>
      <c r="K716" s="61">
        <f>IFERROR(VLOOKUP(Tableau11[[#This Row],[Article]],'TCD journal 2018'!$B$5:$O$900,11,FALSE),0)</f>
        <v>0</v>
      </c>
      <c r="L716" s="60">
        <f>IFERROR(VLOOKUP(Tableau11[[#This Row],[Article]],'TCD journal 2018'!$B$5:$O$9000,12,FALSE),0)</f>
        <v>0</v>
      </c>
      <c r="M716" s="62">
        <f>IFERROR(VLOOKUP(Tableau11[[#This Row],[Article]],'TCD journal 2018'!$B$5:$O$9000,13,FALSE),0)</f>
        <v>0</v>
      </c>
      <c r="N716" s="154">
        <f>IFERROR(VLOOKUP(Tableau11[[#This Row],[Article]],'TCD journal 2018'!$B$5:$O$9000,14,FALSE),0)</f>
        <v>6</v>
      </c>
      <c r="O716" s="73">
        <f>Tableau11[[#This Row],[Total général]]/8</f>
        <v>0.75</v>
      </c>
      <c r="P716" s="74">
        <f>ROUNDUP(Tableau11[[#This Row],[Conso mensuel]]/30,0)</f>
        <v>1</v>
      </c>
    </row>
    <row r="717" spans="1:16" ht="16.5" thickTop="1" thickBot="1" x14ac:dyDescent="0.3">
      <c r="A717" s="31">
        <v>8011</v>
      </c>
      <c r="B717" s="34">
        <f t="shared" ref="B717:C717" si="372">B716/$N$716</f>
        <v>0</v>
      </c>
      <c r="C717" s="34">
        <f t="shared" si="372"/>
        <v>0</v>
      </c>
      <c r="D717" s="34">
        <f>D716/$N$716</f>
        <v>0</v>
      </c>
      <c r="E717" s="34">
        <f t="shared" ref="E717:M717" si="373">E716/$N$716</f>
        <v>0.16666666666666666</v>
      </c>
      <c r="F717" s="34">
        <f t="shared" si="373"/>
        <v>0</v>
      </c>
      <c r="G717" s="34">
        <f t="shared" si="373"/>
        <v>0</v>
      </c>
      <c r="H717" s="34">
        <f t="shared" si="373"/>
        <v>0.16666666666666666</v>
      </c>
      <c r="I717" s="34">
        <f t="shared" si="373"/>
        <v>0</v>
      </c>
      <c r="J717" s="33">
        <f t="shared" si="373"/>
        <v>0.66666666666666663</v>
      </c>
      <c r="K717" s="34">
        <f t="shared" si="373"/>
        <v>0</v>
      </c>
      <c r="L717" s="33">
        <f t="shared" si="373"/>
        <v>0</v>
      </c>
      <c r="M717" s="36">
        <f t="shared" si="373"/>
        <v>0</v>
      </c>
      <c r="N717" s="46">
        <f>SUM(Tableau11[[#This Row],[Janvier]:[Décembre]])</f>
        <v>1</v>
      </c>
      <c r="O717" s="71">
        <f>ROUNDUP(Tableau11[[#This Row],[Total général]]/7,0)</f>
        <v>1</v>
      </c>
      <c r="P717" s="70">
        <f>Tableau11[[#This Row],[Total général]]/(30*7)</f>
        <v>4.7619047619047623E-3</v>
      </c>
    </row>
    <row r="718" spans="1:16" ht="17.25" thickTop="1" thickBot="1" x14ac:dyDescent="0.3">
      <c r="A718" s="45">
        <v>799</v>
      </c>
      <c r="B718" s="58">
        <f>IFERROR(VLOOKUP(Tableau11[[#This Row],[Article]],'TCD journal 2018'!$B$5:$O$9000,2,FALSE),0)</f>
        <v>0</v>
      </c>
      <c r="C718" s="59">
        <f>IFERROR(VLOOKUP(Tableau11[[#This Row],[Article]],'TCD journal 2018'!$B$5:$O$900,3,FALSE),0)</f>
        <v>0</v>
      </c>
      <c r="D718" s="60">
        <f>IFERROR(VLOOKUP(Tableau11[[#This Row],[Article]],'TCD journal 2018'!$B$5:$O$9000,4,FALSE),0)</f>
        <v>0</v>
      </c>
      <c r="E718" s="60">
        <f>IFERROR(VLOOKUP(Tableau11[[#This Row],[Article]],'TCD journal 2018'!$B$5:$O$9000,5,FALSE),0)</f>
        <v>0</v>
      </c>
      <c r="F718" s="60">
        <f>IFERROR(VLOOKUP(Tableau11[[#This Row],[Article]],'TCD journal 2018'!$B$5:$O$9000,6,FALSE),0)</f>
        <v>5</v>
      </c>
      <c r="G718" s="60">
        <f>IFERROR(VLOOKUP(Tableau11[[#This Row],[Article]],'TCD journal 2018'!$B$5:$O$9000,7,FALSE),0)</f>
        <v>0</v>
      </c>
      <c r="H718" s="60">
        <f>IFERROR(VLOOKUP(Tableau11[[#This Row],[Article]],'TCD journal 2018'!$B$5:$O$9000,8,FALSE),0)</f>
        <v>0</v>
      </c>
      <c r="I718" s="60">
        <f>IFERROR(VLOOKUP(Tableau11[[#This Row],[Article]],'TCD journal 2018'!$B$5:$O$9000,9,FALSE),0)</f>
        <v>1</v>
      </c>
      <c r="J718" s="60">
        <f>IFERROR(VLOOKUP(Tableau11[[#This Row],[Article]],'TCD journal 2018'!$B$5:$O$9000,10,FALSE),0)</f>
        <v>0</v>
      </c>
      <c r="K718" s="61">
        <f>IFERROR(VLOOKUP(Tableau11[[#This Row],[Article]],'TCD journal 2018'!$B$5:$O$900,11,FALSE),0)</f>
        <v>0</v>
      </c>
      <c r="L718" s="60">
        <f>IFERROR(VLOOKUP(Tableau11[[#This Row],[Article]],'TCD journal 2018'!$B$5:$O$9000,12,FALSE),0)</f>
        <v>0</v>
      </c>
      <c r="M718" s="62">
        <f>IFERROR(VLOOKUP(Tableau11[[#This Row],[Article]],'TCD journal 2018'!$B$5:$O$9000,13,FALSE),0)</f>
        <v>0</v>
      </c>
      <c r="N718" s="154">
        <f>IFERROR(VLOOKUP(Tableau11[[#This Row],[Article]],'TCD journal 2018'!$B$5:$O$9000,14,FALSE),0)</f>
        <v>6</v>
      </c>
      <c r="O718" s="73">
        <f>Tableau11[[#This Row],[Total général]]/8</f>
        <v>0.75</v>
      </c>
      <c r="P718" s="74">
        <f>ROUNDUP(Tableau11[[#This Row],[Conso mensuel]]/30,0)</f>
        <v>1</v>
      </c>
    </row>
    <row r="719" spans="1:16" ht="16.5" thickTop="1" thickBot="1" x14ac:dyDescent="0.3">
      <c r="A719" s="31">
        <v>799</v>
      </c>
      <c r="B719" s="34">
        <f t="shared" ref="B719:C719" si="374">B718/$N$718</f>
        <v>0</v>
      </c>
      <c r="C719" s="34">
        <f t="shared" si="374"/>
        <v>0</v>
      </c>
      <c r="D719" s="34">
        <f>D718/$N$718</f>
        <v>0</v>
      </c>
      <c r="E719" s="34">
        <f t="shared" ref="E719:M719" si="375">E718/$N$718</f>
        <v>0</v>
      </c>
      <c r="F719" s="34">
        <f t="shared" si="375"/>
        <v>0.83333333333333337</v>
      </c>
      <c r="G719" s="34">
        <f t="shared" si="375"/>
        <v>0</v>
      </c>
      <c r="H719" s="34">
        <f t="shared" si="375"/>
        <v>0</v>
      </c>
      <c r="I719" s="34">
        <f t="shared" si="375"/>
        <v>0.16666666666666666</v>
      </c>
      <c r="J719" s="33">
        <f t="shared" si="375"/>
        <v>0</v>
      </c>
      <c r="K719" s="34">
        <f t="shared" si="375"/>
        <v>0</v>
      </c>
      <c r="L719" s="33">
        <f t="shared" si="375"/>
        <v>0</v>
      </c>
      <c r="M719" s="36">
        <f t="shared" si="375"/>
        <v>0</v>
      </c>
      <c r="N719" s="46">
        <f>SUM(Tableau11[[#This Row],[Janvier]:[Décembre]])</f>
        <v>1</v>
      </c>
      <c r="O719" s="71">
        <f>ROUNDUP(Tableau11[[#This Row],[Total général]]/7,0)</f>
        <v>1</v>
      </c>
      <c r="P719" s="70">
        <f>Tableau11[[#This Row],[Total général]]/(30*7)</f>
        <v>4.7619047619047623E-3</v>
      </c>
    </row>
    <row r="720" spans="1:16" ht="17.25" thickTop="1" thickBot="1" x14ac:dyDescent="0.3">
      <c r="A720" s="45">
        <v>1907</v>
      </c>
      <c r="B720" s="58">
        <f>IFERROR(VLOOKUP(Tableau11[[#This Row],[Article]],'TCD journal 2018'!$B$5:$O$9000,2,FALSE),0)</f>
        <v>0</v>
      </c>
      <c r="C720" s="59">
        <f>IFERROR(VLOOKUP(Tableau11[[#This Row],[Article]],'TCD journal 2018'!$B$5:$O$900,3,FALSE),0)</f>
        <v>0</v>
      </c>
      <c r="D720" s="60">
        <f>IFERROR(VLOOKUP(Tableau11[[#This Row],[Article]],'TCD journal 2018'!$B$5:$O$9000,4,FALSE),0)</f>
        <v>0</v>
      </c>
      <c r="E720" s="60">
        <f>IFERROR(VLOOKUP(Tableau11[[#This Row],[Article]],'TCD journal 2018'!$B$5:$O$9000,5,FALSE),0)</f>
        <v>1</v>
      </c>
      <c r="F720" s="60">
        <f>IFERROR(VLOOKUP(Tableau11[[#This Row],[Article]],'TCD journal 2018'!$B$5:$O$9000,6,FALSE),0)</f>
        <v>0</v>
      </c>
      <c r="G720" s="60">
        <f>IFERROR(VLOOKUP(Tableau11[[#This Row],[Article]],'TCD journal 2018'!$B$5:$O$9000,7,FALSE),0)</f>
        <v>1</v>
      </c>
      <c r="H720" s="60">
        <f>IFERROR(VLOOKUP(Tableau11[[#This Row],[Article]],'TCD journal 2018'!$B$5:$O$9000,8,FALSE),0)</f>
        <v>3</v>
      </c>
      <c r="I720" s="60">
        <f>IFERROR(VLOOKUP(Tableau11[[#This Row],[Article]],'TCD journal 2018'!$B$5:$O$9000,9,FALSE),0)</f>
        <v>0</v>
      </c>
      <c r="J720" s="60">
        <f>IFERROR(VLOOKUP(Tableau11[[#This Row],[Article]],'TCD journal 2018'!$B$5:$O$9000,10,FALSE),0)</f>
        <v>1</v>
      </c>
      <c r="K720" s="61">
        <f>IFERROR(VLOOKUP(Tableau11[[#This Row],[Article]],'TCD journal 2018'!$B$5:$O$900,11,FALSE),0)</f>
        <v>3</v>
      </c>
      <c r="L720" s="60">
        <f>IFERROR(VLOOKUP(Tableau11[[#This Row],[Article]],'TCD journal 2018'!$B$5:$O$9000,12,FALSE),0)</f>
        <v>0</v>
      </c>
      <c r="M720" s="62">
        <f>IFERROR(VLOOKUP(Tableau11[[#This Row],[Article]],'TCD journal 2018'!$B$5:$O$9000,13,FALSE),0)</f>
        <v>0</v>
      </c>
      <c r="N720" s="154">
        <f>IFERROR(VLOOKUP(Tableau11[[#This Row],[Article]],'TCD journal 2018'!$B$5:$O$9000,14,FALSE),0)</f>
        <v>9</v>
      </c>
      <c r="O720" s="73">
        <f>Tableau11[[#This Row],[Total général]]/8</f>
        <v>1.125</v>
      </c>
      <c r="P720" s="74">
        <f>ROUNDUP(Tableau11[[#This Row],[Conso mensuel]]/30,0)</f>
        <v>1</v>
      </c>
    </row>
    <row r="721" spans="1:16" ht="16.5" thickTop="1" thickBot="1" x14ac:dyDescent="0.3">
      <c r="A721" s="30">
        <v>1907</v>
      </c>
      <c r="B721" s="33">
        <f t="shared" ref="B721:C721" si="376">B720/$N$720</f>
        <v>0</v>
      </c>
      <c r="C721" s="33">
        <f t="shared" si="376"/>
        <v>0</v>
      </c>
      <c r="D721" s="33">
        <f>D720/$N$720</f>
        <v>0</v>
      </c>
      <c r="E721" s="33">
        <f t="shared" ref="E721:M721" si="377">E720/$N$720</f>
        <v>0.1111111111111111</v>
      </c>
      <c r="F721" s="33">
        <f t="shared" si="377"/>
        <v>0</v>
      </c>
      <c r="G721" s="33">
        <f t="shared" si="377"/>
        <v>0.1111111111111111</v>
      </c>
      <c r="H721" s="33">
        <f t="shared" si="377"/>
        <v>0.33333333333333331</v>
      </c>
      <c r="I721" s="33">
        <f t="shared" si="377"/>
        <v>0</v>
      </c>
      <c r="J721" s="33">
        <f t="shared" si="377"/>
        <v>0.1111111111111111</v>
      </c>
      <c r="K721" s="33">
        <f t="shared" si="377"/>
        <v>0.33333333333333331</v>
      </c>
      <c r="L721" s="33">
        <f t="shared" si="377"/>
        <v>0</v>
      </c>
      <c r="M721" s="35">
        <f t="shared" si="377"/>
        <v>0</v>
      </c>
      <c r="N721" s="46">
        <f>SUM(Tableau11[[#This Row],[Janvier]:[Décembre]])</f>
        <v>1</v>
      </c>
      <c r="O721" s="71">
        <f>ROUNDUP(Tableau11[[#This Row],[Total général]]/7,0)</f>
        <v>1</v>
      </c>
      <c r="P721" s="70">
        <f>Tableau11[[#This Row],[Total général]]/(30*7)</f>
        <v>4.7619047619047623E-3</v>
      </c>
    </row>
    <row r="722" spans="1:16" ht="17.25" thickTop="1" thickBot="1" x14ac:dyDescent="0.3">
      <c r="A722" s="45">
        <v>527</v>
      </c>
      <c r="B722" s="58">
        <f>IFERROR(VLOOKUP(Tableau11[[#This Row],[Article]],'TCD journal 2018'!$B$5:$O$9000,2,FALSE),0)</f>
        <v>0</v>
      </c>
      <c r="C722" s="59">
        <f>IFERROR(VLOOKUP(Tableau11[[#This Row],[Article]],'TCD journal 2018'!$B$5:$O$900,3,FALSE),0)</f>
        <v>0</v>
      </c>
      <c r="D722" s="60">
        <f>IFERROR(VLOOKUP(Tableau11[[#This Row],[Article]],'TCD journal 2018'!$B$5:$O$9000,4,FALSE),0)</f>
        <v>0</v>
      </c>
      <c r="E722" s="60">
        <f>IFERROR(VLOOKUP(Tableau11[[#This Row],[Article]],'TCD journal 2018'!$B$5:$O$9000,5,FALSE),0)</f>
        <v>0</v>
      </c>
      <c r="F722" s="60">
        <f>IFERROR(VLOOKUP(Tableau11[[#This Row],[Article]],'TCD journal 2018'!$B$5:$O$9000,6,FALSE),0)</f>
        <v>0</v>
      </c>
      <c r="G722" s="60">
        <f>IFERROR(VLOOKUP(Tableau11[[#This Row],[Article]],'TCD journal 2018'!$B$5:$O$9000,7,FALSE),0)</f>
        <v>2</v>
      </c>
      <c r="H722" s="60">
        <f>IFERROR(VLOOKUP(Tableau11[[#This Row],[Article]],'TCD journal 2018'!$B$5:$O$9000,8,FALSE),0)</f>
        <v>0</v>
      </c>
      <c r="I722" s="60">
        <f>IFERROR(VLOOKUP(Tableau11[[#This Row],[Article]],'TCD journal 2018'!$B$5:$O$9000,9,FALSE),0)</f>
        <v>0</v>
      </c>
      <c r="J722" s="60">
        <f>IFERROR(VLOOKUP(Tableau11[[#This Row],[Article]],'TCD journal 2018'!$B$5:$O$9000,10,FALSE),0)</f>
        <v>4</v>
      </c>
      <c r="K722" s="61">
        <f>IFERROR(VLOOKUP(Tableau11[[#This Row],[Article]],'TCD journal 2018'!$B$5:$O$900,11,FALSE),0)</f>
        <v>0</v>
      </c>
      <c r="L722" s="60">
        <f>IFERROR(VLOOKUP(Tableau11[[#This Row],[Article]],'TCD journal 2018'!$B$5:$O$9000,12,FALSE),0)</f>
        <v>0</v>
      </c>
      <c r="M722" s="62">
        <f>IFERROR(VLOOKUP(Tableau11[[#This Row],[Article]],'TCD journal 2018'!$B$5:$O$9000,13,FALSE),0)</f>
        <v>0</v>
      </c>
      <c r="N722" s="154">
        <f>IFERROR(VLOOKUP(Tableau11[[#This Row],[Article]],'TCD journal 2018'!$B$5:$O$9000,14,FALSE),0)</f>
        <v>6</v>
      </c>
      <c r="O722" s="73">
        <f>Tableau11[[#This Row],[Total général]]/8</f>
        <v>0.75</v>
      </c>
      <c r="P722" s="74">
        <f>ROUNDUP(Tableau11[[#This Row],[Conso mensuel]]/30,0)</f>
        <v>1</v>
      </c>
    </row>
    <row r="723" spans="1:16" ht="16.5" thickTop="1" thickBot="1" x14ac:dyDescent="0.3">
      <c r="A723" s="31">
        <v>527</v>
      </c>
      <c r="B723" s="34">
        <f t="shared" ref="B723:C723" si="378">B722/$N$722</f>
        <v>0</v>
      </c>
      <c r="C723" s="34">
        <f t="shared" si="378"/>
        <v>0</v>
      </c>
      <c r="D723" s="34">
        <f>D722/$N$722</f>
        <v>0</v>
      </c>
      <c r="E723" s="34">
        <f t="shared" ref="E723:M723" si="379">E722/$N$722</f>
        <v>0</v>
      </c>
      <c r="F723" s="34">
        <f t="shared" si="379"/>
        <v>0</v>
      </c>
      <c r="G723" s="34">
        <f t="shared" si="379"/>
        <v>0.33333333333333331</v>
      </c>
      <c r="H723" s="34">
        <f t="shared" si="379"/>
        <v>0</v>
      </c>
      <c r="I723" s="34">
        <f t="shared" si="379"/>
        <v>0</v>
      </c>
      <c r="J723" s="33">
        <f t="shared" si="379"/>
        <v>0.66666666666666663</v>
      </c>
      <c r="K723" s="34">
        <f t="shared" si="379"/>
        <v>0</v>
      </c>
      <c r="L723" s="33">
        <f t="shared" si="379"/>
        <v>0</v>
      </c>
      <c r="M723" s="36">
        <f t="shared" si="379"/>
        <v>0</v>
      </c>
      <c r="N723" s="46">
        <f>SUM(Tableau11[[#This Row],[Janvier]:[Décembre]])</f>
        <v>1</v>
      </c>
      <c r="O723" s="71">
        <f>ROUNDUP(Tableau11[[#This Row],[Total général]]/7,0)</f>
        <v>1</v>
      </c>
      <c r="P723" s="70">
        <f>Tableau11[[#This Row],[Total général]]/(30*7)</f>
        <v>4.7619047619047623E-3</v>
      </c>
    </row>
    <row r="724" spans="1:16" ht="17.25" thickTop="1" thickBot="1" x14ac:dyDescent="0.3">
      <c r="A724" s="45">
        <v>10839</v>
      </c>
      <c r="B724" s="58">
        <f>IFERROR(VLOOKUP(Tableau11[[#This Row],[Article]],'TCD journal 2018'!$B$5:$O$9000,2,FALSE),0)</f>
        <v>0</v>
      </c>
      <c r="C724" s="59">
        <f>IFERROR(VLOOKUP(Tableau11[[#This Row],[Article]],'TCD journal 2018'!$B$5:$O$900,3,FALSE),0)</f>
        <v>0</v>
      </c>
      <c r="D724" s="60">
        <f>IFERROR(VLOOKUP(Tableau11[[#This Row],[Article]],'TCD journal 2018'!$B$5:$O$9000,4,FALSE),0)</f>
        <v>0</v>
      </c>
      <c r="E724" s="60">
        <f>IFERROR(VLOOKUP(Tableau11[[#This Row],[Article]],'TCD journal 2018'!$B$5:$O$9000,5,FALSE),0)</f>
        <v>0</v>
      </c>
      <c r="F724" s="60">
        <f>IFERROR(VLOOKUP(Tableau11[[#This Row],[Article]],'TCD journal 2018'!$B$5:$O$9000,6,FALSE),0)</f>
        <v>0</v>
      </c>
      <c r="G724" s="60">
        <f>IFERROR(VLOOKUP(Tableau11[[#This Row],[Article]],'TCD journal 2018'!$B$5:$O$9000,7,FALSE),0)</f>
        <v>0</v>
      </c>
      <c r="H724" s="60">
        <f>IFERROR(VLOOKUP(Tableau11[[#This Row],[Article]],'TCD journal 2018'!$B$5:$O$9000,8,FALSE),0)</f>
        <v>0</v>
      </c>
      <c r="I724" s="60">
        <f>IFERROR(VLOOKUP(Tableau11[[#This Row],[Article]],'TCD journal 2018'!$B$5:$O$9000,9,FALSE),0)</f>
        <v>5</v>
      </c>
      <c r="J724" s="60">
        <f>IFERROR(VLOOKUP(Tableau11[[#This Row],[Article]],'TCD journal 2018'!$B$5:$O$9000,10,FALSE),0)</f>
        <v>0</v>
      </c>
      <c r="K724" s="61">
        <f>IFERROR(VLOOKUP(Tableau11[[#This Row],[Article]],'TCD journal 2018'!$B$5:$O$900,11,FALSE),0)</f>
        <v>0</v>
      </c>
      <c r="L724" s="60">
        <f>IFERROR(VLOOKUP(Tableau11[[#This Row],[Article]],'TCD journal 2018'!$B$5:$O$9000,12,FALSE),0)</f>
        <v>0</v>
      </c>
      <c r="M724" s="62">
        <f>IFERROR(VLOOKUP(Tableau11[[#This Row],[Article]],'TCD journal 2018'!$B$5:$O$9000,13,FALSE),0)</f>
        <v>0</v>
      </c>
      <c r="N724" s="154">
        <f>IFERROR(VLOOKUP(Tableau11[[#This Row],[Article]],'TCD journal 2018'!$B$5:$O$9000,14,FALSE),0)</f>
        <v>5</v>
      </c>
      <c r="O724" s="73">
        <f>Tableau11[[#This Row],[Total général]]/8</f>
        <v>0.625</v>
      </c>
      <c r="P724" s="74">
        <f>ROUNDUP(Tableau11[[#This Row],[Conso mensuel]]/30,0)</f>
        <v>1</v>
      </c>
    </row>
    <row r="725" spans="1:16" ht="16.5" thickTop="1" thickBot="1" x14ac:dyDescent="0.3">
      <c r="A725" s="31">
        <v>10839</v>
      </c>
      <c r="B725" s="34">
        <f t="shared" ref="B725:C725" si="380">B724/$N$724</f>
        <v>0</v>
      </c>
      <c r="C725" s="34">
        <f t="shared" si="380"/>
        <v>0</v>
      </c>
      <c r="D725" s="34">
        <f>D724/$N$724</f>
        <v>0</v>
      </c>
      <c r="E725" s="34">
        <f t="shared" ref="E725:M725" si="381">E724/$N$724</f>
        <v>0</v>
      </c>
      <c r="F725" s="34">
        <f t="shared" si="381"/>
        <v>0</v>
      </c>
      <c r="G725" s="34">
        <f t="shared" si="381"/>
        <v>0</v>
      </c>
      <c r="H725" s="34">
        <f t="shared" si="381"/>
        <v>0</v>
      </c>
      <c r="I725" s="34">
        <f t="shared" si="381"/>
        <v>1</v>
      </c>
      <c r="J725" s="33">
        <f t="shared" si="381"/>
        <v>0</v>
      </c>
      <c r="K725" s="34">
        <f t="shared" si="381"/>
        <v>0</v>
      </c>
      <c r="L725" s="33">
        <f t="shared" si="381"/>
        <v>0</v>
      </c>
      <c r="M725" s="36">
        <f t="shared" si="381"/>
        <v>0</v>
      </c>
      <c r="N725" s="46">
        <f>SUM(Tableau11[[#This Row],[Janvier]:[Décembre]])</f>
        <v>1</v>
      </c>
      <c r="O725" s="71">
        <f>ROUNDUP(Tableau11[[#This Row],[Total général]]/7,0)</f>
        <v>1</v>
      </c>
      <c r="P725" s="70">
        <f>Tableau11[[#This Row],[Total général]]/(30*7)</f>
        <v>4.7619047619047623E-3</v>
      </c>
    </row>
    <row r="726" spans="1:16" ht="17.25" thickTop="1" thickBot="1" x14ac:dyDescent="0.3">
      <c r="A726" s="45" t="s">
        <v>359</v>
      </c>
      <c r="B726" s="58">
        <f>IFERROR(VLOOKUP(Tableau11[[#This Row],[Article]],'TCD journal 2018'!$B$5:$O$9000,2,FALSE),0)</f>
        <v>0</v>
      </c>
      <c r="C726" s="59">
        <f>IFERROR(VLOOKUP(Tableau11[[#This Row],[Article]],'TCD journal 2018'!$B$5:$O$900,3,FALSE),0)</f>
        <v>0</v>
      </c>
      <c r="D726" s="60">
        <f>IFERROR(VLOOKUP(Tableau11[[#This Row],[Article]],'TCD journal 2018'!$B$5:$O$9000,4,FALSE),0)</f>
        <v>0</v>
      </c>
      <c r="E726" s="60">
        <f>IFERROR(VLOOKUP(Tableau11[[#This Row],[Article]],'TCD journal 2018'!$B$5:$O$9000,5,FALSE),0)</f>
        <v>1</v>
      </c>
      <c r="F726" s="60">
        <f>IFERROR(VLOOKUP(Tableau11[[#This Row],[Article]],'TCD journal 2018'!$B$5:$O$9000,6,FALSE),0)</f>
        <v>2</v>
      </c>
      <c r="G726" s="60">
        <f>IFERROR(VLOOKUP(Tableau11[[#This Row],[Article]],'TCD journal 2018'!$B$5:$O$9000,7,FALSE),0)</f>
        <v>0</v>
      </c>
      <c r="H726" s="60">
        <f>IFERROR(VLOOKUP(Tableau11[[#This Row],[Article]],'TCD journal 2018'!$B$5:$O$9000,8,FALSE),0)</f>
        <v>0</v>
      </c>
      <c r="I726" s="60">
        <f>IFERROR(VLOOKUP(Tableau11[[#This Row],[Article]],'TCD journal 2018'!$B$5:$O$9000,9,FALSE),0)</f>
        <v>0</v>
      </c>
      <c r="J726" s="60">
        <f>IFERROR(VLOOKUP(Tableau11[[#This Row],[Article]],'TCD journal 2018'!$B$5:$O$9000,10,FALSE),0)</f>
        <v>2</v>
      </c>
      <c r="K726" s="61">
        <f>IFERROR(VLOOKUP(Tableau11[[#This Row],[Article]],'TCD journal 2018'!$B$5:$O$900,11,FALSE),0)</f>
        <v>0</v>
      </c>
      <c r="L726" s="60">
        <f>IFERROR(VLOOKUP(Tableau11[[#This Row],[Article]],'TCD journal 2018'!$B$5:$O$9000,12,FALSE),0)</f>
        <v>0</v>
      </c>
      <c r="M726" s="62">
        <f>IFERROR(VLOOKUP(Tableau11[[#This Row],[Article]],'TCD journal 2018'!$B$5:$O$9000,13,FALSE),0)</f>
        <v>0</v>
      </c>
      <c r="N726" s="154">
        <f>IFERROR(VLOOKUP(Tableau11[[#This Row],[Article]],'TCD journal 2018'!$B$5:$O$9000,14,FALSE),0)</f>
        <v>5</v>
      </c>
      <c r="O726" s="73">
        <f>Tableau11[[#This Row],[Total général]]/8</f>
        <v>0.625</v>
      </c>
      <c r="P726" s="74">
        <f>ROUNDUP(Tableau11[[#This Row],[Conso mensuel]]/30,0)</f>
        <v>1</v>
      </c>
    </row>
    <row r="727" spans="1:16" ht="16.5" thickTop="1" thickBot="1" x14ac:dyDescent="0.3">
      <c r="A727" s="31" t="s">
        <v>359</v>
      </c>
      <c r="B727" s="34">
        <f t="shared" ref="B727:C727" si="382">B726/$N$726</f>
        <v>0</v>
      </c>
      <c r="C727" s="34">
        <f t="shared" si="382"/>
        <v>0</v>
      </c>
      <c r="D727" s="34">
        <f>D726/$N$726</f>
        <v>0</v>
      </c>
      <c r="E727" s="34">
        <f t="shared" ref="E727:M727" si="383">E726/$N$726</f>
        <v>0.2</v>
      </c>
      <c r="F727" s="34">
        <f t="shared" si="383"/>
        <v>0.4</v>
      </c>
      <c r="G727" s="34">
        <f t="shared" si="383"/>
        <v>0</v>
      </c>
      <c r="H727" s="34">
        <f t="shared" si="383"/>
        <v>0</v>
      </c>
      <c r="I727" s="34">
        <f t="shared" si="383"/>
        <v>0</v>
      </c>
      <c r="J727" s="33">
        <f t="shared" si="383"/>
        <v>0.4</v>
      </c>
      <c r="K727" s="34">
        <f t="shared" si="383"/>
        <v>0</v>
      </c>
      <c r="L727" s="33">
        <f t="shared" si="383"/>
        <v>0</v>
      </c>
      <c r="M727" s="36">
        <f t="shared" si="383"/>
        <v>0</v>
      </c>
      <c r="N727" s="46">
        <f>SUM(Tableau11[[#This Row],[Janvier]:[Décembre]])</f>
        <v>1</v>
      </c>
      <c r="O727" s="71">
        <f>ROUNDUP(Tableau11[[#This Row],[Total général]]/7,0)</f>
        <v>1</v>
      </c>
      <c r="P727" s="70">
        <f>Tableau11[[#This Row],[Total général]]/(30*7)</f>
        <v>4.7619047619047623E-3</v>
      </c>
    </row>
    <row r="728" spans="1:16" ht="17.25" thickTop="1" thickBot="1" x14ac:dyDescent="0.3">
      <c r="A728" s="45" t="s">
        <v>314</v>
      </c>
      <c r="B728" s="58">
        <f>IFERROR(VLOOKUP(Tableau11[[#This Row],[Article]],'TCD journal 2018'!$B$5:$O$9000,2,FALSE),0)</f>
        <v>0</v>
      </c>
      <c r="C728" s="59">
        <f>IFERROR(VLOOKUP(Tableau11[[#This Row],[Article]],'TCD journal 2018'!$B$5:$O$900,3,FALSE),0)</f>
        <v>0</v>
      </c>
      <c r="D728" s="60">
        <f>IFERROR(VLOOKUP(Tableau11[[#This Row],[Article]],'TCD journal 2018'!$B$5:$O$9000,4,FALSE),0)</f>
        <v>0</v>
      </c>
      <c r="E728" s="60">
        <f>IFERROR(VLOOKUP(Tableau11[[#This Row],[Article]],'TCD journal 2018'!$B$5:$O$9000,5,FALSE),0)</f>
        <v>1</v>
      </c>
      <c r="F728" s="60">
        <f>IFERROR(VLOOKUP(Tableau11[[#This Row],[Article]],'TCD journal 2018'!$B$5:$O$9000,6,FALSE),0)</f>
        <v>1</v>
      </c>
      <c r="G728" s="60">
        <f>IFERROR(VLOOKUP(Tableau11[[#This Row],[Article]],'TCD journal 2018'!$B$5:$O$9000,7,FALSE),0)</f>
        <v>0</v>
      </c>
      <c r="H728" s="60">
        <f>IFERROR(VLOOKUP(Tableau11[[#This Row],[Article]],'TCD journal 2018'!$B$5:$O$9000,8,FALSE),0)</f>
        <v>1</v>
      </c>
      <c r="I728" s="60">
        <f>IFERROR(VLOOKUP(Tableau11[[#This Row],[Article]],'TCD journal 2018'!$B$5:$O$9000,9,FALSE),0)</f>
        <v>1</v>
      </c>
      <c r="J728" s="60">
        <f>IFERROR(VLOOKUP(Tableau11[[#This Row],[Article]],'TCD journal 2018'!$B$5:$O$9000,10,FALSE),0)</f>
        <v>1</v>
      </c>
      <c r="K728" s="61">
        <f>IFERROR(VLOOKUP(Tableau11[[#This Row],[Article]],'TCD journal 2018'!$B$5:$O$900,11,FALSE),0)</f>
        <v>0</v>
      </c>
      <c r="L728" s="60">
        <f>IFERROR(VLOOKUP(Tableau11[[#This Row],[Article]],'TCD journal 2018'!$B$5:$O$9000,12,FALSE),0)</f>
        <v>0</v>
      </c>
      <c r="M728" s="62">
        <f>IFERROR(VLOOKUP(Tableau11[[#This Row],[Article]],'TCD journal 2018'!$B$5:$O$9000,13,FALSE),0)</f>
        <v>0</v>
      </c>
      <c r="N728" s="154">
        <f>IFERROR(VLOOKUP(Tableau11[[#This Row],[Article]],'TCD journal 2018'!$B$5:$O$9000,14,FALSE),0)</f>
        <v>5</v>
      </c>
      <c r="O728" s="73">
        <f>Tableau11[[#This Row],[Total général]]/8</f>
        <v>0.625</v>
      </c>
      <c r="P728" s="74">
        <f>ROUNDUP(Tableau11[[#This Row],[Conso mensuel]]/30,0)</f>
        <v>1</v>
      </c>
    </row>
    <row r="729" spans="1:16" ht="16.5" thickTop="1" thickBot="1" x14ac:dyDescent="0.3">
      <c r="A729" s="31" t="s">
        <v>314</v>
      </c>
      <c r="B729" s="34">
        <f t="shared" ref="B729:C729" si="384">B728/$N$728</f>
        <v>0</v>
      </c>
      <c r="C729" s="34">
        <f t="shared" si="384"/>
        <v>0</v>
      </c>
      <c r="D729" s="34">
        <f>D728/$N$728</f>
        <v>0</v>
      </c>
      <c r="E729" s="34">
        <f t="shared" ref="E729:M729" si="385">E728/$N$728</f>
        <v>0.2</v>
      </c>
      <c r="F729" s="34">
        <f t="shared" si="385"/>
        <v>0.2</v>
      </c>
      <c r="G729" s="34">
        <f t="shared" si="385"/>
        <v>0</v>
      </c>
      <c r="H729" s="34">
        <f t="shared" si="385"/>
        <v>0.2</v>
      </c>
      <c r="I729" s="34">
        <f t="shared" si="385"/>
        <v>0.2</v>
      </c>
      <c r="J729" s="33">
        <f t="shared" si="385"/>
        <v>0.2</v>
      </c>
      <c r="K729" s="34">
        <f t="shared" si="385"/>
        <v>0</v>
      </c>
      <c r="L729" s="33">
        <f t="shared" si="385"/>
        <v>0</v>
      </c>
      <c r="M729" s="36">
        <f t="shared" si="385"/>
        <v>0</v>
      </c>
      <c r="N729" s="46">
        <f>SUM(Tableau11[[#This Row],[Janvier]:[Décembre]])</f>
        <v>1</v>
      </c>
      <c r="O729" s="71">
        <f>ROUNDUP(Tableau11[[#This Row],[Total général]]/7,0)</f>
        <v>1</v>
      </c>
      <c r="P729" s="70">
        <f>Tableau11[[#This Row],[Total général]]/(30*7)</f>
        <v>4.7619047619047623E-3</v>
      </c>
    </row>
    <row r="730" spans="1:16" ht="17.25" thickTop="1" thickBot="1" x14ac:dyDescent="0.3">
      <c r="A730" s="45">
        <v>8061</v>
      </c>
      <c r="B730" s="58">
        <f>IFERROR(VLOOKUP(Tableau11[[#This Row],[Article]],'TCD journal 2018'!$B$5:$O$9000,2,FALSE),0)</f>
        <v>0</v>
      </c>
      <c r="C730" s="59">
        <f>IFERROR(VLOOKUP(Tableau11[[#This Row],[Article]],'TCD journal 2018'!$B$5:$O$900,3,FALSE),0)</f>
        <v>0</v>
      </c>
      <c r="D730" s="60">
        <f>IFERROR(VLOOKUP(Tableau11[[#This Row],[Article]],'TCD journal 2018'!$B$5:$O$9000,4,FALSE),0)</f>
        <v>0</v>
      </c>
      <c r="E730" s="60">
        <f>IFERROR(VLOOKUP(Tableau11[[#This Row],[Article]],'TCD journal 2018'!$B$5:$O$9000,5,FALSE),0)</f>
        <v>0</v>
      </c>
      <c r="F730" s="60">
        <f>IFERROR(VLOOKUP(Tableau11[[#This Row],[Article]],'TCD journal 2018'!$B$5:$O$9000,6,FALSE),0)</f>
        <v>0</v>
      </c>
      <c r="G730" s="60">
        <f>IFERROR(VLOOKUP(Tableau11[[#This Row],[Article]],'TCD journal 2018'!$B$5:$O$9000,7,FALSE),0)</f>
        <v>2</v>
      </c>
      <c r="H730" s="60">
        <f>IFERROR(VLOOKUP(Tableau11[[#This Row],[Article]],'TCD journal 2018'!$B$5:$O$9000,8,FALSE),0)</f>
        <v>0</v>
      </c>
      <c r="I730" s="60">
        <f>IFERROR(VLOOKUP(Tableau11[[#This Row],[Article]],'TCD journal 2018'!$B$5:$O$9000,9,FALSE),0)</f>
        <v>1</v>
      </c>
      <c r="J730" s="60">
        <f>IFERROR(VLOOKUP(Tableau11[[#This Row],[Article]],'TCD journal 2018'!$B$5:$O$9000,10,FALSE),0)</f>
        <v>2</v>
      </c>
      <c r="K730" s="61">
        <f>IFERROR(VLOOKUP(Tableau11[[#This Row],[Article]],'TCD journal 2018'!$B$5:$O$900,11,FALSE),0)</f>
        <v>0</v>
      </c>
      <c r="L730" s="60">
        <f>IFERROR(VLOOKUP(Tableau11[[#This Row],[Article]],'TCD journal 2018'!$B$5:$O$9000,12,FALSE),0)</f>
        <v>0</v>
      </c>
      <c r="M730" s="62">
        <f>IFERROR(VLOOKUP(Tableau11[[#This Row],[Article]],'TCD journal 2018'!$B$5:$O$9000,13,FALSE),0)</f>
        <v>0</v>
      </c>
      <c r="N730" s="154">
        <f>IFERROR(VLOOKUP(Tableau11[[#This Row],[Article]],'TCD journal 2018'!$B$5:$O$9000,14,FALSE),0)</f>
        <v>5</v>
      </c>
      <c r="O730" s="73">
        <f>Tableau11[[#This Row],[Total général]]/8</f>
        <v>0.625</v>
      </c>
      <c r="P730" s="74">
        <f>ROUNDUP(Tableau11[[#This Row],[Conso mensuel]]/30,0)</f>
        <v>1</v>
      </c>
    </row>
    <row r="731" spans="1:16" ht="16.5" thickTop="1" thickBot="1" x14ac:dyDescent="0.3">
      <c r="A731" s="31">
        <v>8061</v>
      </c>
      <c r="B731" s="34">
        <f t="shared" ref="B731:C731" si="386">B730/$N$730</f>
        <v>0</v>
      </c>
      <c r="C731" s="34">
        <f t="shared" si="386"/>
        <v>0</v>
      </c>
      <c r="D731" s="34">
        <f>D730/$N$730</f>
        <v>0</v>
      </c>
      <c r="E731" s="34">
        <f t="shared" ref="E731:M731" si="387">E730/$N$730</f>
        <v>0</v>
      </c>
      <c r="F731" s="34">
        <f t="shared" si="387"/>
        <v>0</v>
      </c>
      <c r="G731" s="34">
        <f t="shared" si="387"/>
        <v>0.4</v>
      </c>
      <c r="H731" s="34">
        <f t="shared" si="387"/>
        <v>0</v>
      </c>
      <c r="I731" s="34">
        <f t="shared" si="387"/>
        <v>0.2</v>
      </c>
      <c r="J731" s="33">
        <f t="shared" si="387"/>
        <v>0.4</v>
      </c>
      <c r="K731" s="34">
        <f t="shared" si="387"/>
        <v>0</v>
      </c>
      <c r="L731" s="33">
        <f t="shared" si="387"/>
        <v>0</v>
      </c>
      <c r="M731" s="36">
        <f t="shared" si="387"/>
        <v>0</v>
      </c>
      <c r="N731" s="46">
        <f>SUM(Tableau11[[#This Row],[Janvier]:[Décembre]])</f>
        <v>1</v>
      </c>
      <c r="O731" s="71">
        <f>ROUNDUP(Tableau11[[#This Row],[Total général]]/7,0)</f>
        <v>1</v>
      </c>
      <c r="P731" s="70">
        <f>Tableau11[[#This Row],[Total général]]/(30*7)</f>
        <v>4.7619047619047623E-3</v>
      </c>
    </row>
    <row r="732" spans="1:16" ht="17.25" thickTop="1" thickBot="1" x14ac:dyDescent="0.3">
      <c r="A732" s="45">
        <v>8920</v>
      </c>
      <c r="B732" s="58">
        <f>IFERROR(VLOOKUP(Tableau11[[#This Row],[Article]],'TCD journal 2018'!$B$5:$O$9000,2,FALSE),0)</f>
        <v>0</v>
      </c>
      <c r="C732" s="59">
        <f>IFERROR(VLOOKUP(Tableau11[[#This Row],[Article]],'TCD journal 2018'!$B$5:$O$900,3,FALSE),0)</f>
        <v>0</v>
      </c>
      <c r="D732" s="60">
        <f>IFERROR(VLOOKUP(Tableau11[[#This Row],[Article]],'TCD journal 2018'!$B$5:$O$9000,4,FALSE),0)</f>
        <v>0</v>
      </c>
      <c r="E732" s="60">
        <f>IFERROR(VLOOKUP(Tableau11[[#This Row],[Article]],'TCD journal 2018'!$B$5:$O$9000,5,FALSE),0)</f>
        <v>0</v>
      </c>
      <c r="F732" s="60">
        <f>IFERROR(VLOOKUP(Tableau11[[#This Row],[Article]],'TCD journal 2018'!$B$5:$O$9000,6,FALSE),0)</f>
        <v>2</v>
      </c>
      <c r="G732" s="60">
        <f>IFERROR(VLOOKUP(Tableau11[[#This Row],[Article]],'TCD journal 2018'!$B$5:$O$9000,7,FALSE),0)</f>
        <v>1</v>
      </c>
      <c r="H732" s="60">
        <f>IFERROR(VLOOKUP(Tableau11[[#This Row],[Article]],'TCD journal 2018'!$B$5:$O$9000,8,FALSE),0)</f>
        <v>0</v>
      </c>
      <c r="I732" s="60">
        <f>IFERROR(VLOOKUP(Tableau11[[#This Row],[Article]],'TCD journal 2018'!$B$5:$O$9000,9,FALSE),0)</f>
        <v>0</v>
      </c>
      <c r="J732" s="60">
        <f>IFERROR(VLOOKUP(Tableau11[[#This Row],[Article]],'TCD journal 2018'!$B$5:$O$9000,10,FALSE),0)</f>
        <v>2</v>
      </c>
      <c r="K732" s="61">
        <f>IFERROR(VLOOKUP(Tableau11[[#This Row],[Article]],'TCD journal 2018'!$B$5:$O$900,11,FALSE),0)</f>
        <v>0</v>
      </c>
      <c r="L732" s="60">
        <f>IFERROR(VLOOKUP(Tableau11[[#This Row],[Article]],'TCD journal 2018'!$B$5:$O$9000,12,FALSE),0)</f>
        <v>0</v>
      </c>
      <c r="M732" s="62">
        <f>IFERROR(VLOOKUP(Tableau11[[#This Row],[Article]],'TCD journal 2018'!$B$5:$O$9000,13,FALSE),0)</f>
        <v>0</v>
      </c>
      <c r="N732" s="154">
        <f>IFERROR(VLOOKUP(Tableau11[[#This Row],[Article]],'TCD journal 2018'!$B$5:$O$9000,14,FALSE),0)</f>
        <v>5</v>
      </c>
      <c r="O732" s="73">
        <f>Tableau11[[#This Row],[Total général]]/8</f>
        <v>0.625</v>
      </c>
      <c r="P732" s="74">
        <f>ROUNDUP(Tableau11[[#This Row],[Conso mensuel]]/30,0)</f>
        <v>1</v>
      </c>
    </row>
    <row r="733" spans="1:16" ht="16.5" thickTop="1" thickBot="1" x14ac:dyDescent="0.3">
      <c r="A733" s="31">
        <v>8920</v>
      </c>
      <c r="B733" s="34">
        <f t="shared" ref="B733:C733" si="388">B732/$N$732</f>
        <v>0</v>
      </c>
      <c r="C733" s="34">
        <f t="shared" si="388"/>
        <v>0</v>
      </c>
      <c r="D733" s="34">
        <f>D732/$N$732</f>
        <v>0</v>
      </c>
      <c r="E733" s="34">
        <f t="shared" ref="E733:M733" si="389">E732/$N$732</f>
        <v>0</v>
      </c>
      <c r="F733" s="34">
        <f t="shared" si="389"/>
        <v>0.4</v>
      </c>
      <c r="G733" s="34">
        <f t="shared" si="389"/>
        <v>0.2</v>
      </c>
      <c r="H733" s="34">
        <f t="shared" si="389"/>
        <v>0</v>
      </c>
      <c r="I733" s="34">
        <f t="shared" si="389"/>
        <v>0</v>
      </c>
      <c r="J733" s="33">
        <f t="shared" si="389"/>
        <v>0.4</v>
      </c>
      <c r="K733" s="34">
        <f t="shared" si="389"/>
        <v>0</v>
      </c>
      <c r="L733" s="33">
        <f t="shared" si="389"/>
        <v>0</v>
      </c>
      <c r="M733" s="36">
        <f t="shared" si="389"/>
        <v>0</v>
      </c>
      <c r="N733" s="46">
        <f>SUM(Tableau11[[#This Row],[Janvier]:[Décembre]])</f>
        <v>1</v>
      </c>
      <c r="O733" s="71">
        <f>ROUNDUP(Tableau11[[#This Row],[Total général]]/7,0)</f>
        <v>1</v>
      </c>
      <c r="P733" s="70">
        <f>Tableau11[[#This Row],[Total général]]/(30*7)</f>
        <v>4.7619047619047623E-3</v>
      </c>
    </row>
    <row r="734" spans="1:16" ht="17.25" thickTop="1" thickBot="1" x14ac:dyDescent="0.3">
      <c r="A734" s="45">
        <v>4196</v>
      </c>
      <c r="B734" s="58">
        <f>IFERROR(VLOOKUP(Tableau11[[#This Row],[Article]],'TCD journal 2018'!$B$5:$O$9000,2,FALSE),0)</f>
        <v>0</v>
      </c>
      <c r="C734" s="59">
        <f>IFERROR(VLOOKUP(Tableau11[[#This Row],[Article]],'TCD journal 2018'!$B$5:$O$900,3,FALSE),0)</f>
        <v>0</v>
      </c>
      <c r="D734" s="60">
        <f>IFERROR(VLOOKUP(Tableau11[[#This Row],[Article]],'TCD journal 2018'!$B$5:$O$9000,4,FALSE),0)</f>
        <v>0</v>
      </c>
      <c r="E734" s="60">
        <f>IFERROR(VLOOKUP(Tableau11[[#This Row],[Article]],'TCD journal 2018'!$B$5:$O$9000,5,FALSE),0)</f>
        <v>1</v>
      </c>
      <c r="F734" s="60">
        <f>IFERROR(VLOOKUP(Tableau11[[#This Row],[Article]],'TCD journal 2018'!$B$5:$O$9000,6,FALSE),0)</f>
        <v>2</v>
      </c>
      <c r="G734" s="60">
        <f>IFERROR(VLOOKUP(Tableau11[[#This Row],[Article]],'TCD journal 2018'!$B$5:$O$9000,7,FALSE),0)</f>
        <v>0</v>
      </c>
      <c r="H734" s="60">
        <f>IFERROR(VLOOKUP(Tableau11[[#This Row],[Article]],'TCD journal 2018'!$B$5:$O$9000,8,FALSE),0)</f>
        <v>0</v>
      </c>
      <c r="I734" s="60">
        <f>IFERROR(VLOOKUP(Tableau11[[#This Row],[Article]],'TCD journal 2018'!$B$5:$O$9000,9,FALSE),0)</f>
        <v>1</v>
      </c>
      <c r="J734" s="60">
        <f>IFERROR(VLOOKUP(Tableau11[[#This Row],[Article]],'TCD journal 2018'!$B$5:$O$9000,10,FALSE),0)</f>
        <v>1</v>
      </c>
      <c r="K734" s="61">
        <f>IFERROR(VLOOKUP(Tableau11[[#This Row],[Article]],'TCD journal 2018'!$B$5:$O$900,11,FALSE),0)</f>
        <v>0</v>
      </c>
      <c r="L734" s="60">
        <f>IFERROR(VLOOKUP(Tableau11[[#This Row],[Article]],'TCD journal 2018'!$B$5:$O$9000,12,FALSE),0)</f>
        <v>0</v>
      </c>
      <c r="M734" s="62">
        <f>IFERROR(VLOOKUP(Tableau11[[#This Row],[Article]],'TCD journal 2018'!$B$5:$O$9000,13,FALSE),0)</f>
        <v>0</v>
      </c>
      <c r="N734" s="154">
        <f>IFERROR(VLOOKUP(Tableau11[[#This Row],[Article]],'TCD journal 2018'!$B$5:$O$9000,14,FALSE),0)</f>
        <v>5</v>
      </c>
      <c r="O734" s="73">
        <f>Tableau11[[#This Row],[Total général]]/8</f>
        <v>0.625</v>
      </c>
      <c r="P734" s="74">
        <f>ROUNDUP(Tableau11[[#This Row],[Conso mensuel]]/30,0)</f>
        <v>1</v>
      </c>
    </row>
    <row r="735" spans="1:16" ht="16.5" thickTop="1" thickBot="1" x14ac:dyDescent="0.3">
      <c r="A735" s="31">
        <v>4196</v>
      </c>
      <c r="B735" s="34">
        <f t="shared" ref="B735:C735" si="390">B734/$N$734</f>
        <v>0</v>
      </c>
      <c r="C735" s="34">
        <f t="shared" si="390"/>
        <v>0</v>
      </c>
      <c r="D735" s="34">
        <f>D734/$N$734</f>
        <v>0</v>
      </c>
      <c r="E735" s="34">
        <f t="shared" ref="E735:M735" si="391">E734/$N$734</f>
        <v>0.2</v>
      </c>
      <c r="F735" s="34">
        <f t="shared" si="391"/>
        <v>0.4</v>
      </c>
      <c r="G735" s="34">
        <f t="shared" si="391"/>
        <v>0</v>
      </c>
      <c r="H735" s="34">
        <f t="shared" si="391"/>
        <v>0</v>
      </c>
      <c r="I735" s="34">
        <f t="shared" si="391"/>
        <v>0.2</v>
      </c>
      <c r="J735" s="33">
        <f t="shared" si="391"/>
        <v>0.2</v>
      </c>
      <c r="K735" s="34">
        <f t="shared" si="391"/>
        <v>0</v>
      </c>
      <c r="L735" s="33">
        <f t="shared" si="391"/>
        <v>0</v>
      </c>
      <c r="M735" s="36">
        <f t="shared" si="391"/>
        <v>0</v>
      </c>
      <c r="N735" s="46">
        <f>SUM(Tableau11[[#This Row],[Janvier]:[Décembre]])</f>
        <v>1</v>
      </c>
      <c r="O735" s="71">
        <f>ROUNDUP(Tableau11[[#This Row],[Total général]]/7,0)</f>
        <v>1</v>
      </c>
      <c r="P735" s="70">
        <f>Tableau11[[#This Row],[Total général]]/(30*7)</f>
        <v>4.7619047619047623E-3</v>
      </c>
    </row>
    <row r="736" spans="1:16" ht="17.25" thickTop="1" thickBot="1" x14ac:dyDescent="0.3">
      <c r="A736" s="45">
        <v>10840</v>
      </c>
      <c r="B736" s="58">
        <f>IFERROR(VLOOKUP(Tableau11[[#This Row],[Article]],'TCD journal 2018'!$B$5:$O$9000,2,FALSE),0)</f>
        <v>0</v>
      </c>
      <c r="C736" s="59">
        <f>IFERROR(VLOOKUP(Tableau11[[#This Row],[Article]],'TCD journal 2018'!$B$5:$O$900,3,FALSE),0)</f>
        <v>0</v>
      </c>
      <c r="D736" s="60">
        <f>IFERROR(VLOOKUP(Tableau11[[#This Row],[Article]],'TCD journal 2018'!$B$5:$O$9000,4,FALSE),0)</f>
        <v>0</v>
      </c>
      <c r="E736" s="60">
        <f>IFERROR(VLOOKUP(Tableau11[[#This Row],[Article]],'TCD journal 2018'!$B$5:$O$9000,5,FALSE),0)</f>
        <v>0</v>
      </c>
      <c r="F736" s="60">
        <f>IFERROR(VLOOKUP(Tableau11[[#This Row],[Article]],'TCD journal 2018'!$B$5:$O$9000,6,FALSE),0)</f>
        <v>0</v>
      </c>
      <c r="G736" s="60">
        <f>IFERROR(VLOOKUP(Tableau11[[#This Row],[Article]],'TCD journal 2018'!$B$5:$O$9000,7,FALSE),0)</f>
        <v>0</v>
      </c>
      <c r="H736" s="60">
        <f>IFERROR(VLOOKUP(Tableau11[[#This Row],[Article]],'TCD journal 2018'!$B$5:$O$9000,8,FALSE),0)</f>
        <v>0</v>
      </c>
      <c r="I736" s="60">
        <f>IFERROR(VLOOKUP(Tableau11[[#This Row],[Article]],'TCD journal 2018'!$B$5:$O$9000,9,FALSE),0)</f>
        <v>5</v>
      </c>
      <c r="J736" s="60">
        <f>IFERROR(VLOOKUP(Tableau11[[#This Row],[Article]],'TCD journal 2018'!$B$5:$O$9000,10,FALSE),0)</f>
        <v>0</v>
      </c>
      <c r="K736" s="61">
        <f>IFERROR(VLOOKUP(Tableau11[[#This Row],[Article]],'TCD journal 2018'!$B$5:$O$900,11,FALSE),0)</f>
        <v>0</v>
      </c>
      <c r="L736" s="60">
        <f>IFERROR(VLOOKUP(Tableau11[[#This Row],[Article]],'TCD journal 2018'!$B$5:$O$9000,12,FALSE),0)</f>
        <v>0</v>
      </c>
      <c r="M736" s="62">
        <f>IFERROR(VLOOKUP(Tableau11[[#This Row],[Article]],'TCD journal 2018'!$B$5:$O$9000,13,FALSE),0)</f>
        <v>0</v>
      </c>
      <c r="N736" s="154">
        <f>IFERROR(VLOOKUP(Tableau11[[#This Row],[Article]],'TCD journal 2018'!$B$5:$O$9000,14,FALSE),0)</f>
        <v>5</v>
      </c>
      <c r="O736" s="73">
        <f>Tableau11[[#This Row],[Total général]]/8</f>
        <v>0.625</v>
      </c>
      <c r="P736" s="74">
        <f>ROUNDUP(Tableau11[[#This Row],[Conso mensuel]]/30,0)</f>
        <v>1</v>
      </c>
    </row>
    <row r="737" spans="1:16" ht="16.5" thickTop="1" thickBot="1" x14ac:dyDescent="0.3">
      <c r="A737" s="31">
        <v>10840</v>
      </c>
      <c r="B737" s="34">
        <f t="shared" ref="B737:C737" si="392">B736/$N$736</f>
        <v>0</v>
      </c>
      <c r="C737" s="34">
        <f t="shared" si="392"/>
        <v>0</v>
      </c>
      <c r="D737" s="34">
        <f>D736/$N$736</f>
        <v>0</v>
      </c>
      <c r="E737" s="34">
        <f t="shared" ref="E737:M737" si="393">E736/$N$736</f>
        <v>0</v>
      </c>
      <c r="F737" s="34">
        <f t="shared" si="393"/>
        <v>0</v>
      </c>
      <c r="G737" s="34">
        <f t="shared" si="393"/>
        <v>0</v>
      </c>
      <c r="H737" s="34">
        <f t="shared" si="393"/>
        <v>0</v>
      </c>
      <c r="I737" s="34">
        <f t="shared" si="393"/>
        <v>1</v>
      </c>
      <c r="J737" s="33">
        <f t="shared" si="393"/>
        <v>0</v>
      </c>
      <c r="K737" s="34">
        <f t="shared" si="393"/>
        <v>0</v>
      </c>
      <c r="L737" s="33">
        <f t="shared" si="393"/>
        <v>0</v>
      </c>
      <c r="M737" s="36">
        <f t="shared" si="393"/>
        <v>0</v>
      </c>
      <c r="N737" s="46">
        <f>SUM(Tableau11[[#This Row],[Janvier]:[Décembre]])</f>
        <v>1</v>
      </c>
      <c r="O737" s="71">
        <f>ROUNDUP(Tableau11[[#This Row],[Total général]]/7,0)</f>
        <v>1</v>
      </c>
      <c r="P737" s="70">
        <f>Tableau11[[#This Row],[Total général]]/(30*7)</f>
        <v>4.7619047619047623E-3</v>
      </c>
    </row>
    <row r="738" spans="1:16" ht="17.25" thickTop="1" thickBot="1" x14ac:dyDescent="0.3">
      <c r="A738" s="45">
        <v>9546</v>
      </c>
      <c r="B738" s="58">
        <f>IFERROR(VLOOKUP(Tableau11[[#This Row],[Article]],'TCD journal 2018'!$B$5:$O$9000,2,FALSE),0)</f>
        <v>0</v>
      </c>
      <c r="C738" s="59">
        <f>IFERROR(VLOOKUP(Tableau11[[#This Row],[Article]],'TCD journal 2018'!$B$5:$O$900,3,FALSE),0)</f>
        <v>0</v>
      </c>
      <c r="D738" s="60">
        <f>IFERROR(VLOOKUP(Tableau11[[#This Row],[Article]],'TCD journal 2018'!$B$5:$O$9000,4,FALSE),0)</f>
        <v>0</v>
      </c>
      <c r="E738" s="60">
        <f>IFERROR(VLOOKUP(Tableau11[[#This Row],[Article]],'TCD journal 2018'!$B$5:$O$9000,5,FALSE),0)</f>
        <v>0</v>
      </c>
      <c r="F738" s="60">
        <f>IFERROR(VLOOKUP(Tableau11[[#This Row],[Article]],'TCD journal 2018'!$B$5:$O$9000,6,FALSE),0)</f>
        <v>4</v>
      </c>
      <c r="G738" s="60">
        <f>IFERROR(VLOOKUP(Tableau11[[#This Row],[Article]],'TCD journal 2018'!$B$5:$O$9000,7,FALSE),0)</f>
        <v>1</v>
      </c>
      <c r="H738" s="60">
        <f>IFERROR(VLOOKUP(Tableau11[[#This Row],[Article]],'TCD journal 2018'!$B$5:$O$9000,8,FALSE),0)</f>
        <v>0</v>
      </c>
      <c r="I738" s="60">
        <f>IFERROR(VLOOKUP(Tableau11[[#This Row],[Article]],'TCD journal 2018'!$B$5:$O$9000,9,FALSE),0)</f>
        <v>0</v>
      </c>
      <c r="J738" s="60">
        <f>IFERROR(VLOOKUP(Tableau11[[#This Row],[Article]],'TCD journal 2018'!$B$5:$O$9000,10,FALSE),0)</f>
        <v>0</v>
      </c>
      <c r="K738" s="61">
        <f>IFERROR(VLOOKUP(Tableau11[[#This Row],[Article]],'TCD journal 2018'!$B$5:$O$900,11,FALSE),0)</f>
        <v>1</v>
      </c>
      <c r="L738" s="60">
        <f>IFERROR(VLOOKUP(Tableau11[[#This Row],[Article]],'TCD journal 2018'!$B$5:$O$9000,12,FALSE),0)</f>
        <v>0</v>
      </c>
      <c r="M738" s="62">
        <f>IFERROR(VLOOKUP(Tableau11[[#This Row],[Article]],'TCD journal 2018'!$B$5:$O$9000,13,FALSE),0)</f>
        <v>0</v>
      </c>
      <c r="N738" s="154">
        <f>IFERROR(VLOOKUP(Tableau11[[#This Row],[Article]],'TCD journal 2018'!$B$5:$O$9000,14,FALSE),0)</f>
        <v>6</v>
      </c>
      <c r="O738" s="73">
        <f>Tableau11[[#This Row],[Total général]]/8</f>
        <v>0.75</v>
      </c>
      <c r="P738" s="74">
        <f>ROUNDUP(Tableau11[[#This Row],[Conso mensuel]]/30,0)</f>
        <v>1</v>
      </c>
    </row>
    <row r="739" spans="1:16" ht="16.5" thickTop="1" thickBot="1" x14ac:dyDescent="0.3">
      <c r="A739" s="31">
        <v>9546</v>
      </c>
      <c r="B739" s="34">
        <f t="shared" ref="B739:C739" si="394">B738/$N$738</f>
        <v>0</v>
      </c>
      <c r="C739" s="34">
        <f t="shared" si="394"/>
        <v>0</v>
      </c>
      <c r="D739" s="34">
        <f>D738/$N$738</f>
        <v>0</v>
      </c>
      <c r="E739" s="34">
        <f t="shared" ref="E739:M739" si="395">E738/$N$738</f>
        <v>0</v>
      </c>
      <c r="F739" s="34">
        <f t="shared" si="395"/>
        <v>0.66666666666666663</v>
      </c>
      <c r="G739" s="34">
        <f t="shared" si="395"/>
        <v>0.16666666666666666</v>
      </c>
      <c r="H739" s="34">
        <f t="shared" si="395"/>
        <v>0</v>
      </c>
      <c r="I739" s="34">
        <f t="shared" si="395"/>
        <v>0</v>
      </c>
      <c r="J739" s="33">
        <f t="shared" si="395"/>
        <v>0</v>
      </c>
      <c r="K739" s="34">
        <f t="shared" si="395"/>
        <v>0.16666666666666666</v>
      </c>
      <c r="L739" s="33">
        <f t="shared" si="395"/>
        <v>0</v>
      </c>
      <c r="M739" s="36">
        <f t="shared" si="395"/>
        <v>0</v>
      </c>
      <c r="N739" s="46">
        <f>SUM(Tableau11[[#This Row],[Janvier]:[Décembre]])</f>
        <v>0.99999999999999989</v>
      </c>
      <c r="O739" s="71">
        <f>ROUNDUP(Tableau11[[#This Row],[Total général]]/7,0)</f>
        <v>1</v>
      </c>
      <c r="P739" s="70">
        <f>Tableau11[[#This Row],[Total général]]/(30*7)</f>
        <v>4.7619047619047615E-3</v>
      </c>
    </row>
    <row r="740" spans="1:16" ht="17.25" thickTop="1" thickBot="1" x14ac:dyDescent="0.3">
      <c r="A740" s="45" t="s">
        <v>361</v>
      </c>
      <c r="B740" s="58">
        <f>IFERROR(VLOOKUP(Tableau11[[#This Row],[Article]],'TCD journal 2018'!$B$5:$O$9000,2,FALSE),0)</f>
        <v>0</v>
      </c>
      <c r="C740" s="59">
        <f>IFERROR(VLOOKUP(Tableau11[[#This Row],[Article]],'TCD journal 2018'!$B$5:$O$900,3,FALSE),0)</f>
        <v>0</v>
      </c>
      <c r="D740" s="60">
        <f>IFERROR(VLOOKUP(Tableau11[[#This Row],[Article]],'TCD journal 2018'!$B$5:$O$9000,4,FALSE),0)</f>
        <v>0</v>
      </c>
      <c r="E740" s="60">
        <f>IFERROR(VLOOKUP(Tableau11[[#This Row],[Article]],'TCD journal 2018'!$B$5:$O$9000,5,FALSE),0)</f>
        <v>0</v>
      </c>
      <c r="F740" s="60">
        <f>IFERROR(VLOOKUP(Tableau11[[#This Row],[Article]],'TCD journal 2018'!$B$5:$O$9000,6,FALSE),0)</f>
        <v>0</v>
      </c>
      <c r="G740" s="60">
        <f>IFERROR(VLOOKUP(Tableau11[[#This Row],[Article]],'TCD journal 2018'!$B$5:$O$9000,7,FALSE),0)</f>
        <v>1</v>
      </c>
      <c r="H740" s="60">
        <f>IFERROR(VLOOKUP(Tableau11[[#This Row],[Article]],'TCD journal 2018'!$B$5:$O$9000,8,FALSE),0)</f>
        <v>1</v>
      </c>
      <c r="I740" s="60">
        <f>IFERROR(VLOOKUP(Tableau11[[#This Row],[Article]],'TCD journal 2018'!$B$5:$O$9000,9,FALSE),0)</f>
        <v>2</v>
      </c>
      <c r="J740" s="60">
        <f>IFERROR(VLOOKUP(Tableau11[[#This Row],[Article]],'TCD journal 2018'!$B$5:$O$9000,10,FALSE),0)</f>
        <v>1</v>
      </c>
      <c r="K740" s="61">
        <f>IFERROR(VLOOKUP(Tableau11[[#This Row],[Article]],'TCD journal 2018'!$B$5:$O$900,11,FALSE),0)</f>
        <v>2</v>
      </c>
      <c r="L740" s="60">
        <f>IFERROR(VLOOKUP(Tableau11[[#This Row],[Article]],'TCD journal 2018'!$B$5:$O$9000,12,FALSE),0)</f>
        <v>0</v>
      </c>
      <c r="M740" s="62">
        <f>IFERROR(VLOOKUP(Tableau11[[#This Row],[Article]],'TCD journal 2018'!$B$5:$O$9000,13,FALSE),0)</f>
        <v>0</v>
      </c>
      <c r="N740" s="154">
        <f>IFERROR(VLOOKUP(Tableau11[[#This Row],[Article]],'TCD journal 2018'!$B$5:$O$9000,14,FALSE),0)</f>
        <v>7</v>
      </c>
      <c r="O740" s="73">
        <f>Tableau11[[#This Row],[Total général]]/8</f>
        <v>0.875</v>
      </c>
      <c r="P740" s="74">
        <f>ROUNDUP(Tableau11[[#This Row],[Conso mensuel]]/30,0)</f>
        <v>1</v>
      </c>
    </row>
    <row r="741" spans="1:16" ht="16.5" thickTop="1" thickBot="1" x14ac:dyDescent="0.3">
      <c r="A741" s="31" t="s">
        <v>361</v>
      </c>
      <c r="B741" s="34">
        <f t="shared" ref="B741:C741" si="396">B740/$N$740</f>
        <v>0</v>
      </c>
      <c r="C741" s="34">
        <f t="shared" si="396"/>
        <v>0</v>
      </c>
      <c r="D741" s="34">
        <f>D740/$N$740</f>
        <v>0</v>
      </c>
      <c r="E741" s="34">
        <f t="shared" ref="E741:M741" si="397">E740/$N$740</f>
        <v>0</v>
      </c>
      <c r="F741" s="34">
        <f t="shared" si="397"/>
        <v>0</v>
      </c>
      <c r="G741" s="34">
        <f t="shared" si="397"/>
        <v>0.14285714285714285</v>
      </c>
      <c r="H741" s="34">
        <f t="shared" si="397"/>
        <v>0.14285714285714285</v>
      </c>
      <c r="I741" s="34">
        <f t="shared" si="397"/>
        <v>0.2857142857142857</v>
      </c>
      <c r="J741" s="33">
        <f t="shared" si="397"/>
        <v>0.14285714285714285</v>
      </c>
      <c r="K741" s="34">
        <f t="shared" si="397"/>
        <v>0.2857142857142857</v>
      </c>
      <c r="L741" s="33">
        <f t="shared" si="397"/>
        <v>0</v>
      </c>
      <c r="M741" s="36">
        <f t="shared" si="397"/>
        <v>0</v>
      </c>
      <c r="N741" s="46">
        <f>SUM(Tableau11[[#This Row],[Janvier]:[Décembre]])</f>
        <v>0.99999999999999989</v>
      </c>
      <c r="O741" s="71">
        <f>ROUNDUP(Tableau11[[#This Row],[Total général]]/7,0)</f>
        <v>1</v>
      </c>
      <c r="P741" s="70">
        <f>Tableau11[[#This Row],[Total général]]/(30*7)</f>
        <v>4.7619047619047615E-3</v>
      </c>
    </row>
    <row r="742" spans="1:16" ht="17.25" thickTop="1" thickBot="1" x14ac:dyDescent="0.3">
      <c r="A742" s="45">
        <v>10195</v>
      </c>
      <c r="B742" s="58">
        <f>IFERROR(VLOOKUP(Tableau11[[#This Row],[Article]],'TCD journal 2018'!$B$5:$O$9000,2,FALSE),0)</f>
        <v>0</v>
      </c>
      <c r="C742" s="59">
        <f>IFERROR(VLOOKUP(Tableau11[[#This Row],[Article]],'TCD journal 2018'!$B$5:$O$900,3,FALSE),0)</f>
        <v>0</v>
      </c>
      <c r="D742" s="60">
        <f>IFERROR(VLOOKUP(Tableau11[[#This Row],[Article]],'TCD journal 2018'!$B$5:$O$9000,4,FALSE),0)</f>
        <v>0</v>
      </c>
      <c r="E742" s="60">
        <f>IFERROR(VLOOKUP(Tableau11[[#This Row],[Article]],'TCD journal 2018'!$B$5:$O$9000,5,FALSE),0)</f>
        <v>2</v>
      </c>
      <c r="F742" s="60">
        <f>IFERROR(VLOOKUP(Tableau11[[#This Row],[Article]],'TCD journal 2018'!$B$5:$O$9000,6,FALSE),0)</f>
        <v>0</v>
      </c>
      <c r="G742" s="60">
        <f>IFERROR(VLOOKUP(Tableau11[[#This Row],[Article]],'TCD journal 2018'!$B$5:$O$9000,7,FALSE),0)</f>
        <v>1</v>
      </c>
      <c r="H742" s="60">
        <f>IFERROR(VLOOKUP(Tableau11[[#This Row],[Article]],'TCD journal 2018'!$B$5:$O$9000,8,FALSE),0)</f>
        <v>0</v>
      </c>
      <c r="I742" s="60">
        <f>IFERROR(VLOOKUP(Tableau11[[#This Row],[Article]],'TCD journal 2018'!$B$5:$O$9000,9,FALSE),0)</f>
        <v>0</v>
      </c>
      <c r="J742" s="60">
        <f>IFERROR(VLOOKUP(Tableau11[[#This Row],[Article]],'TCD journal 2018'!$B$5:$O$9000,10,FALSE),0)</f>
        <v>2</v>
      </c>
      <c r="K742" s="61">
        <f>IFERROR(VLOOKUP(Tableau11[[#This Row],[Article]],'TCD journal 2018'!$B$5:$O$900,11,FALSE),0)</f>
        <v>0</v>
      </c>
      <c r="L742" s="60">
        <f>IFERROR(VLOOKUP(Tableau11[[#This Row],[Article]],'TCD journal 2018'!$B$5:$O$9000,12,FALSE),0)</f>
        <v>0</v>
      </c>
      <c r="M742" s="62">
        <f>IFERROR(VLOOKUP(Tableau11[[#This Row],[Article]],'TCD journal 2018'!$B$5:$O$9000,13,FALSE),0)</f>
        <v>0</v>
      </c>
      <c r="N742" s="154">
        <f>IFERROR(VLOOKUP(Tableau11[[#This Row],[Article]],'TCD journal 2018'!$B$5:$O$9000,14,FALSE),0)</f>
        <v>5</v>
      </c>
      <c r="O742" s="73">
        <f>Tableau11[[#This Row],[Total général]]/8</f>
        <v>0.625</v>
      </c>
      <c r="P742" s="74">
        <f>ROUNDUP(Tableau11[[#This Row],[Conso mensuel]]/30,0)</f>
        <v>1</v>
      </c>
    </row>
    <row r="743" spans="1:16" ht="16.5" thickTop="1" thickBot="1" x14ac:dyDescent="0.3">
      <c r="A743" s="31">
        <v>10195</v>
      </c>
      <c r="B743" s="34">
        <f t="shared" ref="B743:C743" si="398">B742/$N$742</f>
        <v>0</v>
      </c>
      <c r="C743" s="34">
        <f t="shared" si="398"/>
        <v>0</v>
      </c>
      <c r="D743" s="34">
        <f>D742/$N$742</f>
        <v>0</v>
      </c>
      <c r="E743" s="34">
        <f t="shared" ref="E743:M743" si="399">E742/$N$742</f>
        <v>0.4</v>
      </c>
      <c r="F743" s="34">
        <f t="shared" si="399"/>
        <v>0</v>
      </c>
      <c r="G743" s="34">
        <f t="shared" si="399"/>
        <v>0.2</v>
      </c>
      <c r="H743" s="34">
        <f t="shared" si="399"/>
        <v>0</v>
      </c>
      <c r="I743" s="34">
        <f t="shared" si="399"/>
        <v>0</v>
      </c>
      <c r="J743" s="33">
        <f t="shared" si="399"/>
        <v>0.4</v>
      </c>
      <c r="K743" s="34">
        <f t="shared" si="399"/>
        <v>0</v>
      </c>
      <c r="L743" s="33">
        <f t="shared" si="399"/>
        <v>0</v>
      </c>
      <c r="M743" s="36">
        <f t="shared" si="399"/>
        <v>0</v>
      </c>
      <c r="N743" s="46">
        <f>SUM(Tableau11[[#This Row],[Janvier]:[Décembre]])</f>
        <v>1</v>
      </c>
      <c r="O743" s="71">
        <f>ROUNDUP(Tableau11[[#This Row],[Total général]]/7,0)</f>
        <v>1</v>
      </c>
      <c r="P743" s="70">
        <f>Tableau11[[#This Row],[Total général]]/(30*7)</f>
        <v>4.7619047619047623E-3</v>
      </c>
    </row>
    <row r="744" spans="1:16" ht="17.25" thickTop="1" thickBot="1" x14ac:dyDescent="0.3">
      <c r="A744" s="45">
        <v>8799</v>
      </c>
      <c r="B744" s="58">
        <f>IFERROR(VLOOKUP(Tableau11[[#This Row],[Article]],'TCD journal 2018'!$B$5:$O$9000,2,FALSE),0)</f>
        <v>0</v>
      </c>
      <c r="C744" s="59">
        <f>IFERROR(VLOOKUP(Tableau11[[#This Row],[Article]],'TCD journal 2018'!$B$5:$O$900,3,FALSE),0)</f>
        <v>0</v>
      </c>
      <c r="D744" s="60">
        <f>IFERROR(VLOOKUP(Tableau11[[#This Row],[Article]],'TCD journal 2018'!$B$5:$O$9000,4,FALSE),0)</f>
        <v>0</v>
      </c>
      <c r="E744" s="60">
        <f>IFERROR(VLOOKUP(Tableau11[[#This Row],[Article]],'TCD journal 2018'!$B$5:$O$9000,5,FALSE),0)</f>
        <v>0</v>
      </c>
      <c r="F744" s="60">
        <f>IFERROR(VLOOKUP(Tableau11[[#This Row],[Article]],'TCD journal 2018'!$B$5:$O$9000,6,FALSE),0)</f>
        <v>1</v>
      </c>
      <c r="G744" s="60">
        <f>IFERROR(VLOOKUP(Tableau11[[#This Row],[Article]],'TCD journal 2018'!$B$5:$O$9000,7,FALSE),0)</f>
        <v>0</v>
      </c>
      <c r="H744" s="60">
        <f>IFERROR(VLOOKUP(Tableau11[[#This Row],[Article]],'TCD journal 2018'!$B$5:$O$9000,8,FALSE),0)</f>
        <v>4</v>
      </c>
      <c r="I744" s="60">
        <f>IFERROR(VLOOKUP(Tableau11[[#This Row],[Article]],'TCD journal 2018'!$B$5:$O$9000,9,FALSE),0)</f>
        <v>0</v>
      </c>
      <c r="J744" s="60">
        <f>IFERROR(VLOOKUP(Tableau11[[#This Row],[Article]],'TCD journal 2018'!$B$5:$O$9000,10,FALSE),0)</f>
        <v>0</v>
      </c>
      <c r="K744" s="61">
        <f>IFERROR(VLOOKUP(Tableau11[[#This Row],[Article]],'TCD journal 2018'!$B$5:$O$900,11,FALSE),0)</f>
        <v>0</v>
      </c>
      <c r="L744" s="60">
        <f>IFERROR(VLOOKUP(Tableau11[[#This Row],[Article]],'TCD journal 2018'!$B$5:$O$9000,12,FALSE),0)</f>
        <v>0</v>
      </c>
      <c r="M744" s="62">
        <f>IFERROR(VLOOKUP(Tableau11[[#This Row],[Article]],'TCD journal 2018'!$B$5:$O$9000,13,FALSE),0)</f>
        <v>0</v>
      </c>
      <c r="N744" s="154">
        <f>IFERROR(VLOOKUP(Tableau11[[#This Row],[Article]],'TCD journal 2018'!$B$5:$O$9000,14,FALSE),0)</f>
        <v>5</v>
      </c>
      <c r="O744" s="73">
        <f>Tableau11[[#This Row],[Total général]]/8</f>
        <v>0.625</v>
      </c>
      <c r="P744" s="74">
        <f>ROUNDUP(Tableau11[[#This Row],[Conso mensuel]]/30,0)</f>
        <v>1</v>
      </c>
    </row>
    <row r="745" spans="1:16" ht="16.5" thickTop="1" thickBot="1" x14ac:dyDescent="0.3">
      <c r="A745" s="31">
        <v>8799</v>
      </c>
      <c r="B745" s="34">
        <f t="shared" ref="B745:C745" si="400">B744/$N$744</f>
        <v>0</v>
      </c>
      <c r="C745" s="34">
        <f t="shared" si="400"/>
        <v>0</v>
      </c>
      <c r="D745" s="34">
        <f>D744/$N$744</f>
        <v>0</v>
      </c>
      <c r="E745" s="34">
        <f t="shared" ref="E745:M745" si="401">E744/$N$744</f>
        <v>0</v>
      </c>
      <c r="F745" s="34">
        <f t="shared" si="401"/>
        <v>0.2</v>
      </c>
      <c r="G745" s="34">
        <f t="shared" si="401"/>
        <v>0</v>
      </c>
      <c r="H745" s="34">
        <f t="shared" si="401"/>
        <v>0.8</v>
      </c>
      <c r="I745" s="34">
        <f t="shared" si="401"/>
        <v>0</v>
      </c>
      <c r="J745" s="33">
        <f t="shared" si="401"/>
        <v>0</v>
      </c>
      <c r="K745" s="34">
        <f t="shared" si="401"/>
        <v>0</v>
      </c>
      <c r="L745" s="33">
        <f t="shared" si="401"/>
        <v>0</v>
      </c>
      <c r="M745" s="36">
        <f t="shared" si="401"/>
        <v>0</v>
      </c>
      <c r="N745" s="46">
        <f>SUM(Tableau11[[#This Row],[Janvier]:[Décembre]])</f>
        <v>1</v>
      </c>
      <c r="O745" s="71">
        <f>ROUNDUP(Tableau11[[#This Row],[Total général]]/7,0)</f>
        <v>1</v>
      </c>
      <c r="P745" s="70">
        <f>Tableau11[[#This Row],[Total général]]/(30*7)</f>
        <v>4.7619047619047623E-3</v>
      </c>
    </row>
    <row r="746" spans="1:16" ht="17.25" thickTop="1" thickBot="1" x14ac:dyDescent="0.3">
      <c r="A746" s="45">
        <v>10710</v>
      </c>
      <c r="B746" s="58">
        <f>IFERROR(VLOOKUP(Tableau11[[#This Row],[Article]],'TCD journal 2018'!$B$5:$O$9000,2,FALSE),0)</f>
        <v>0</v>
      </c>
      <c r="C746" s="59">
        <f>IFERROR(VLOOKUP(Tableau11[[#This Row],[Article]],'TCD journal 2018'!$B$5:$O$900,3,FALSE),0)</f>
        <v>0</v>
      </c>
      <c r="D746" s="60">
        <f>IFERROR(VLOOKUP(Tableau11[[#This Row],[Article]],'TCD journal 2018'!$B$5:$O$9000,4,FALSE),0)</f>
        <v>0</v>
      </c>
      <c r="E746" s="60">
        <f>IFERROR(VLOOKUP(Tableau11[[#This Row],[Article]],'TCD journal 2018'!$B$5:$O$9000,5,FALSE),0)</f>
        <v>0</v>
      </c>
      <c r="F746" s="60">
        <f>IFERROR(VLOOKUP(Tableau11[[#This Row],[Article]],'TCD journal 2018'!$B$5:$O$9000,6,FALSE),0)</f>
        <v>0</v>
      </c>
      <c r="G746" s="60">
        <f>IFERROR(VLOOKUP(Tableau11[[#This Row],[Article]],'TCD journal 2018'!$B$5:$O$9000,7,FALSE),0)</f>
        <v>0</v>
      </c>
      <c r="H746" s="60">
        <f>IFERROR(VLOOKUP(Tableau11[[#This Row],[Article]],'TCD journal 2018'!$B$5:$O$9000,8,FALSE),0)</f>
        <v>3</v>
      </c>
      <c r="I746" s="60">
        <f>IFERROR(VLOOKUP(Tableau11[[#This Row],[Article]],'TCD journal 2018'!$B$5:$O$9000,9,FALSE),0)</f>
        <v>0</v>
      </c>
      <c r="J746" s="60">
        <f>IFERROR(VLOOKUP(Tableau11[[#This Row],[Article]],'TCD journal 2018'!$B$5:$O$9000,10,FALSE),0)</f>
        <v>2</v>
      </c>
      <c r="K746" s="61">
        <f>IFERROR(VLOOKUP(Tableau11[[#This Row],[Article]],'TCD journal 2018'!$B$5:$O$900,11,FALSE),0)</f>
        <v>0</v>
      </c>
      <c r="L746" s="60">
        <f>IFERROR(VLOOKUP(Tableau11[[#This Row],[Article]],'TCD journal 2018'!$B$5:$O$9000,12,FALSE),0)</f>
        <v>0</v>
      </c>
      <c r="M746" s="62">
        <f>IFERROR(VLOOKUP(Tableau11[[#This Row],[Article]],'TCD journal 2018'!$B$5:$O$9000,13,FALSE),0)</f>
        <v>0</v>
      </c>
      <c r="N746" s="154">
        <f>IFERROR(VLOOKUP(Tableau11[[#This Row],[Article]],'TCD journal 2018'!$B$5:$O$9000,14,FALSE),0)</f>
        <v>5</v>
      </c>
      <c r="O746" s="73">
        <f>Tableau11[[#This Row],[Total général]]/8</f>
        <v>0.625</v>
      </c>
      <c r="P746" s="74">
        <f>ROUNDUP(Tableau11[[#This Row],[Conso mensuel]]/30,0)</f>
        <v>1</v>
      </c>
    </row>
    <row r="747" spans="1:16" ht="16.5" thickTop="1" thickBot="1" x14ac:dyDescent="0.3">
      <c r="A747" s="31">
        <v>10710</v>
      </c>
      <c r="B747" s="34">
        <f t="shared" ref="B747:C747" si="402">B746/$N$746</f>
        <v>0</v>
      </c>
      <c r="C747" s="34">
        <f t="shared" si="402"/>
        <v>0</v>
      </c>
      <c r="D747" s="34">
        <f>D746/$N$746</f>
        <v>0</v>
      </c>
      <c r="E747" s="34">
        <f t="shared" ref="E747:M747" si="403">E746/$N$746</f>
        <v>0</v>
      </c>
      <c r="F747" s="34">
        <f t="shared" si="403"/>
        <v>0</v>
      </c>
      <c r="G747" s="34">
        <f t="shared" si="403"/>
        <v>0</v>
      </c>
      <c r="H747" s="34">
        <f t="shared" si="403"/>
        <v>0.6</v>
      </c>
      <c r="I747" s="34">
        <f t="shared" si="403"/>
        <v>0</v>
      </c>
      <c r="J747" s="33">
        <f t="shared" si="403"/>
        <v>0.4</v>
      </c>
      <c r="K747" s="34">
        <f t="shared" si="403"/>
        <v>0</v>
      </c>
      <c r="L747" s="33">
        <f t="shared" si="403"/>
        <v>0</v>
      </c>
      <c r="M747" s="36">
        <f t="shared" si="403"/>
        <v>0</v>
      </c>
      <c r="N747" s="46">
        <f>SUM(Tableau11[[#This Row],[Janvier]:[Décembre]])</f>
        <v>1</v>
      </c>
      <c r="O747" s="71">
        <f>ROUNDUP(Tableau11[[#This Row],[Total général]]/7,0)</f>
        <v>1</v>
      </c>
      <c r="P747" s="70">
        <f>Tableau11[[#This Row],[Total général]]/(30*7)</f>
        <v>4.7619047619047623E-3</v>
      </c>
    </row>
    <row r="748" spans="1:16" ht="17.25" thickTop="1" thickBot="1" x14ac:dyDescent="0.3">
      <c r="A748" s="45">
        <v>10711</v>
      </c>
      <c r="B748" s="58">
        <f>IFERROR(VLOOKUP(Tableau11[[#This Row],[Article]],'TCD journal 2018'!$B$5:$O$9000,2,FALSE),0)</f>
        <v>0</v>
      </c>
      <c r="C748" s="59">
        <f>IFERROR(VLOOKUP(Tableau11[[#This Row],[Article]],'TCD journal 2018'!$B$5:$O$900,3,FALSE),0)</f>
        <v>0</v>
      </c>
      <c r="D748" s="60">
        <f>IFERROR(VLOOKUP(Tableau11[[#This Row],[Article]],'TCD journal 2018'!$B$5:$O$9000,4,FALSE),0)</f>
        <v>0</v>
      </c>
      <c r="E748" s="60">
        <f>IFERROR(VLOOKUP(Tableau11[[#This Row],[Article]],'TCD journal 2018'!$B$5:$O$9000,5,FALSE),0)</f>
        <v>0</v>
      </c>
      <c r="F748" s="60">
        <f>IFERROR(VLOOKUP(Tableau11[[#This Row],[Article]],'TCD journal 2018'!$B$5:$O$9000,6,FALSE),0)</f>
        <v>0</v>
      </c>
      <c r="G748" s="60">
        <f>IFERROR(VLOOKUP(Tableau11[[#This Row],[Article]],'TCD journal 2018'!$B$5:$O$9000,7,FALSE),0)</f>
        <v>0</v>
      </c>
      <c r="H748" s="60">
        <f>IFERROR(VLOOKUP(Tableau11[[#This Row],[Article]],'TCD journal 2018'!$B$5:$O$9000,8,FALSE),0)</f>
        <v>2</v>
      </c>
      <c r="I748" s="60">
        <f>IFERROR(VLOOKUP(Tableau11[[#This Row],[Article]],'TCD journal 2018'!$B$5:$O$9000,9,FALSE),0)</f>
        <v>3</v>
      </c>
      <c r="J748" s="60">
        <f>IFERROR(VLOOKUP(Tableau11[[#This Row],[Article]],'TCD journal 2018'!$B$5:$O$9000,10,FALSE),0)</f>
        <v>0</v>
      </c>
      <c r="K748" s="61">
        <f>IFERROR(VLOOKUP(Tableau11[[#This Row],[Article]],'TCD journal 2018'!$B$5:$O$900,11,FALSE),0)</f>
        <v>4</v>
      </c>
      <c r="L748" s="60">
        <f>IFERROR(VLOOKUP(Tableau11[[#This Row],[Article]],'TCD journal 2018'!$B$5:$O$9000,12,FALSE),0)</f>
        <v>0</v>
      </c>
      <c r="M748" s="62">
        <f>IFERROR(VLOOKUP(Tableau11[[#This Row],[Article]],'TCD journal 2018'!$B$5:$O$9000,13,FALSE),0)</f>
        <v>0</v>
      </c>
      <c r="N748" s="154">
        <f>IFERROR(VLOOKUP(Tableau11[[#This Row],[Article]],'TCD journal 2018'!$B$5:$O$9000,14,FALSE),0)</f>
        <v>9</v>
      </c>
      <c r="O748" s="73">
        <f>Tableau11[[#This Row],[Total général]]/8</f>
        <v>1.125</v>
      </c>
      <c r="P748" s="74">
        <f>ROUNDUP(Tableau11[[#This Row],[Conso mensuel]]/30,0)</f>
        <v>1</v>
      </c>
    </row>
    <row r="749" spans="1:16" ht="16.5" thickTop="1" thickBot="1" x14ac:dyDescent="0.3">
      <c r="A749" s="31">
        <v>10711</v>
      </c>
      <c r="B749" s="34">
        <f t="shared" ref="B749:C749" si="404">B748/$N$748</f>
        <v>0</v>
      </c>
      <c r="C749" s="34">
        <f t="shared" si="404"/>
        <v>0</v>
      </c>
      <c r="D749" s="34">
        <f>D748/$N$748</f>
        <v>0</v>
      </c>
      <c r="E749" s="34">
        <f t="shared" ref="E749:M749" si="405">E748/$N$748</f>
        <v>0</v>
      </c>
      <c r="F749" s="34">
        <f t="shared" si="405"/>
        <v>0</v>
      </c>
      <c r="G749" s="34">
        <f t="shared" si="405"/>
        <v>0</v>
      </c>
      <c r="H749" s="34">
        <f t="shared" si="405"/>
        <v>0.22222222222222221</v>
      </c>
      <c r="I749" s="34">
        <f t="shared" si="405"/>
        <v>0.33333333333333331</v>
      </c>
      <c r="J749" s="33">
        <f t="shared" si="405"/>
        <v>0</v>
      </c>
      <c r="K749" s="34">
        <f t="shared" si="405"/>
        <v>0.44444444444444442</v>
      </c>
      <c r="L749" s="33">
        <f t="shared" si="405"/>
        <v>0</v>
      </c>
      <c r="M749" s="36">
        <f t="shared" si="405"/>
        <v>0</v>
      </c>
      <c r="N749" s="46">
        <f>SUM(Tableau11[[#This Row],[Janvier]:[Décembre]])</f>
        <v>1</v>
      </c>
      <c r="O749" s="71">
        <f>ROUNDUP(Tableau11[[#This Row],[Total général]]/7,0)</f>
        <v>1</v>
      </c>
      <c r="P749" s="70">
        <f>Tableau11[[#This Row],[Total général]]/(30*7)</f>
        <v>4.7619047619047623E-3</v>
      </c>
    </row>
    <row r="750" spans="1:16" ht="17.25" thickTop="1" thickBot="1" x14ac:dyDescent="0.3">
      <c r="A750" s="45">
        <v>1451</v>
      </c>
      <c r="B750" s="58">
        <f>IFERROR(VLOOKUP(Tableau11[[#This Row],[Article]],'TCD journal 2018'!$B$5:$O$9000,2,FALSE),0)</f>
        <v>0</v>
      </c>
      <c r="C750" s="59">
        <f>IFERROR(VLOOKUP(Tableau11[[#This Row],[Article]],'TCD journal 2018'!$B$5:$O$900,3,FALSE),0)</f>
        <v>0</v>
      </c>
      <c r="D750" s="60">
        <f>IFERROR(VLOOKUP(Tableau11[[#This Row],[Article]],'TCD journal 2018'!$B$5:$O$9000,4,FALSE),0)</f>
        <v>0</v>
      </c>
      <c r="E750" s="60">
        <f>IFERROR(VLOOKUP(Tableau11[[#This Row],[Article]],'TCD journal 2018'!$B$5:$O$9000,5,FALSE),0)</f>
        <v>0</v>
      </c>
      <c r="F750" s="60">
        <f>IFERROR(VLOOKUP(Tableau11[[#This Row],[Article]],'TCD journal 2018'!$B$5:$O$9000,6,FALSE),0)</f>
        <v>0</v>
      </c>
      <c r="G750" s="60">
        <f>IFERROR(VLOOKUP(Tableau11[[#This Row],[Article]],'TCD journal 2018'!$B$5:$O$9000,7,FALSE),0)</f>
        <v>0</v>
      </c>
      <c r="H750" s="60">
        <f>IFERROR(VLOOKUP(Tableau11[[#This Row],[Article]],'TCD journal 2018'!$B$5:$O$9000,8,FALSE),0)</f>
        <v>0</v>
      </c>
      <c r="I750" s="60">
        <f>IFERROR(VLOOKUP(Tableau11[[#This Row],[Article]],'TCD journal 2018'!$B$5:$O$9000,9,FALSE),0)</f>
        <v>5</v>
      </c>
      <c r="J750" s="60">
        <f>IFERROR(VLOOKUP(Tableau11[[#This Row],[Article]],'TCD journal 2018'!$B$5:$O$9000,10,FALSE),0)</f>
        <v>0</v>
      </c>
      <c r="K750" s="61">
        <f>IFERROR(VLOOKUP(Tableau11[[#This Row],[Article]],'TCD journal 2018'!$B$5:$O$900,11,FALSE),0)</f>
        <v>0</v>
      </c>
      <c r="L750" s="60">
        <f>IFERROR(VLOOKUP(Tableau11[[#This Row],[Article]],'TCD journal 2018'!$B$5:$O$9000,12,FALSE),0)</f>
        <v>0</v>
      </c>
      <c r="M750" s="62">
        <f>IFERROR(VLOOKUP(Tableau11[[#This Row],[Article]],'TCD journal 2018'!$B$5:$O$9000,13,FALSE),0)</f>
        <v>0</v>
      </c>
      <c r="N750" s="154">
        <f>IFERROR(VLOOKUP(Tableau11[[#This Row],[Article]],'TCD journal 2018'!$B$5:$O$9000,14,FALSE),0)</f>
        <v>5</v>
      </c>
      <c r="O750" s="73">
        <f>Tableau11[[#This Row],[Total général]]/8</f>
        <v>0.625</v>
      </c>
      <c r="P750" s="74">
        <f>ROUNDUP(Tableau11[[#This Row],[Conso mensuel]]/30,0)</f>
        <v>1</v>
      </c>
    </row>
    <row r="751" spans="1:16" ht="16.5" thickTop="1" thickBot="1" x14ac:dyDescent="0.3">
      <c r="A751" s="31">
        <v>1451</v>
      </c>
      <c r="B751" s="34">
        <f t="shared" ref="B751:C751" si="406">B750/$N$750</f>
        <v>0</v>
      </c>
      <c r="C751" s="34">
        <f t="shared" si="406"/>
        <v>0</v>
      </c>
      <c r="D751" s="34">
        <f>D750/$N$750</f>
        <v>0</v>
      </c>
      <c r="E751" s="34">
        <f t="shared" ref="E751:M751" si="407">E750/$N$750</f>
        <v>0</v>
      </c>
      <c r="F751" s="34">
        <f t="shared" si="407"/>
        <v>0</v>
      </c>
      <c r="G751" s="34">
        <f t="shared" si="407"/>
        <v>0</v>
      </c>
      <c r="H751" s="34">
        <f t="shared" si="407"/>
        <v>0</v>
      </c>
      <c r="I751" s="34">
        <f t="shared" si="407"/>
        <v>1</v>
      </c>
      <c r="J751" s="33">
        <f t="shared" si="407"/>
        <v>0</v>
      </c>
      <c r="K751" s="34">
        <f t="shared" si="407"/>
        <v>0</v>
      </c>
      <c r="L751" s="33">
        <f t="shared" si="407"/>
        <v>0</v>
      </c>
      <c r="M751" s="36">
        <f t="shared" si="407"/>
        <v>0</v>
      </c>
      <c r="N751" s="46">
        <f>SUM(Tableau11[[#This Row],[Janvier]:[Décembre]])</f>
        <v>1</v>
      </c>
      <c r="O751" s="71">
        <f>ROUNDUP(Tableau11[[#This Row],[Total général]]/7,0)</f>
        <v>1</v>
      </c>
      <c r="P751" s="70">
        <f>Tableau11[[#This Row],[Total général]]/(30*7)</f>
        <v>4.7619047619047623E-3</v>
      </c>
    </row>
    <row r="752" spans="1:16" ht="17.25" thickTop="1" thickBot="1" x14ac:dyDescent="0.3">
      <c r="A752" s="45">
        <v>1404</v>
      </c>
      <c r="B752" s="58">
        <f>IFERROR(VLOOKUP(Tableau11[[#This Row],[Article]],'TCD journal 2018'!$B$5:$O$9000,2,FALSE),0)</f>
        <v>0</v>
      </c>
      <c r="C752" s="59">
        <f>IFERROR(VLOOKUP(Tableau11[[#This Row],[Article]],'TCD journal 2018'!$B$5:$O$900,3,FALSE),0)</f>
        <v>0</v>
      </c>
      <c r="D752" s="60">
        <f>IFERROR(VLOOKUP(Tableau11[[#This Row],[Article]],'TCD journal 2018'!$B$5:$O$9000,4,FALSE),0)</f>
        <v>0</v>
      </c>
      <c r="E752" s="60">
        <f>IFERROR(VLOOKUP(Tableau11[[#This Row],[Article]],'TCD journal 2018'!$B$5:$O$9000,5,FALSE),0)</f>
        <v>5</v>
      </c>
      <c r="F752" s="60">
        <f>IFERROR(VLOOKUP(Tableau11[[#This Row],[Article]],'TCD journal 2018'!$B$5:$O$9000,6,FALSE),0)</f>
        <v>0</v>
      </c>
      <c r="G752" s="60">
        <f>IFERROR(VLOOKUP(Tableau11[[#This Row],[Article]],'TCD journal 2018'!$B$5:$O$9000,7,FALSE),0)</f>
        <v>0</v>
      </c>
      <c r="H752" s="60">
        <f>IFERROR(VLOOKUP(Tableau11[[#This Row],[Article]],'TCD journal 2018'!$B$5:$O$9000,8,FALSE),0)</f>
        <v>0</v>
      </c>
      <c r="I752" s="60">
        <f>IFERROR(VLOOKUP(Tableau11[[#This Row],[Article]],'TCD journal 2018'!$B$5:$O$9000,9,FALSE),0)</f>
        <v>0</v>
      </c>
      <c r="J752" s="60">
        <f>IFERROR(VLOOKUP(Tableau11[[#This Row],[Article]],'TCD journal 2018'!$B$5:$O$9000,10,FALSE),0)</f>
        <v>0</v>
      </c>
      <c r="K752" s="61">
        <f>IFERROR(VLOOKUP(Tableau11[[#This Row],[Article]],'TCD journal 2018'!$B$5:$O$900,11,FALSE),0)</f>
        <v>0</v>
      </c>
      <c r="L752" s="60">
        <f>IFERROR(VLOOKUP(Tableau11[[#This Row],[Article]],'TCD journal 2018'!$B$5:$O$9000,12,FALSE),0)</f>
        <v>0</v>
      </c>
      <c r="M752" s="62">
        <f>IFERROR(VLOOKUP(Tableau11[[#This Row],[Article]],'TCD journal 2018'!$B$5:$O$9000,13,FALSE),0)</f>
        <v>0</v>
      </c>
      <c r="N752" s="154">
        <f>IFERROR(VLOOKUP(Tableau11[[#This Row],[Article]],'TCD journal 2018'!$B$5:$O$9000,14,FALSE),0)</f>
        <v>5</v>
      </c>
      <c r="O752" s="73">
        <f>Tableau11[[#This Row],[Total général]]/8</f>
        <v>0.625</v>
      </c>
      <c r="P752" s="74">
        <f>ROUNDUP(Tableau11[[#This Row],[Conso mensuel]]/30,0)</f>
        <v>1</v>
      </c>
    </row>
    <row r="753" spans="1:16" ht="16.5" thickTop="1" thickBot="1" x14ac:dyDescent="0.3">
      <c r="A753" s="31">
        <v>1404</v>
      </c>
      <c r="B753" s="34">
        <f t="shared" ref="B753:C753" si="408">B752/$N$752</f>
        <v>0</v>
      </c>
      <c r="C753" s="34">
        <f t="shared" si="408"/>
        <v>0</v>
      </c>
      <c r="D753" s="34">
        <f>D752/$N$752</f>
        <v>0</v>
      </c>
      <c r="E753" s="34">
        <f t="shared" ref="E753:M753" si="409">E752/$N$752</f>
        <v>1</v>
      </c>
      <c r="F753" s="34">
        <f t="shared" si="409"/>
        <v>0</v>
      </c>
      <c r="G753" s="34">
        <f t="shared" si="409"/>
        <v>0</v>
      </c>
      <c r="H753" s="34">
        <f t="shared" si="409"/>
        <v>0</v>
      </c>
      <c r="I753" s="34">
        <f t="shared" si="409"/>
        <v>0</v>
      </c>
      <c r="J753" s="33">
        <f t="shared" si="409"/>
        <v>0</v>
      </c>
      <c r="K753" s="34">
        <f t="shared" si="409"/>
        <v>0</v>
      </c>
      <c r="L753" s="33">
        <f t="shared" si="409"/>
        <v>0</v>
      </c>
      <c r="M753" s="36">
        <f t="shared" si="409"/>
        <v>0</v>
      </c>
      <c r="N753" s="46">
        <f>SUM(Tableau11[[#This Row],[Janvier]:[Décembre]])</f>
        <v>1</v>
      </c>
      <c r="O753" s="71">
        <f>ROUNDUP(Tableau11[[#This Row],[Total général]]/7,0)</f>
        <v>1</v>
      </c>
      <c r="P753" s="70">
        <f>Tableau11[[#This Row],[Total général]]/(30*7)</f>
        <v>4.7619047619047623E-3</v>
      </c>
    </row>
    <row r="754" spans="1:16" ht="17.25" thickTop="1" thickBot="1" x14ac:dyDescent="0.3">
      <c r="A754" s="45">
        <v>468</v>
      </c>
      <c r="B754" s="58">
        <f>IFERROR(VLOOKUP(Tableau11[[#This Row],[Article]],'TCD journal 2018'!$B$5:$O$9000,2,FALSE),0)</f>
        <v>0</v>
      </c>
      <c r="C754" s="59">
        <f>IFERROR(VLOOKUP(Tableau11[[#This Row],[Article]],'TCD journal 2018'!$B$5:$O$900,3,FALSE),0)</f>
        <v>0</v>
      </c>
      <c r="D754" s="60">
        <f>IFERROR(VLOOKUP(Tableau11[[#This Row],[Article]],'TCD journal 2018'!$B$5:$O$9000,4,FALSE),0)</f>
        <v>0</v>
      </c>
      <c r="E754" s="60">
        <f>IFERROR(VLOOKUP(Tableau11[[#This Row],[Article]],'TCD journal 2018'!$B$5:$O$9000,5,FALSE),0)</f>
        <v>1</v>
      </c>
      <c r="F754" s="60">
        <f>IFERROR(VLOOKUP(Tableau11[[#This Row],[Article]],'TCD journal 2018'!$B$5:$O$9000,6,FALSE),0)</f>
        <v>1</v>
      </c>
      <c r="G754" s="60">
        <f>IFERROR(VLOOKUP(Tableau11[[#This Row],[Article]],'TCD journal 2018'!$B$5:$O$9000,7,FALSE),0)</f>
        <v>1</v>
      </c>
      <c r="H754" s="60">
        <f>IFERROR(VLOOKUP(Tableau11[[#This Row],[Article]],'TCD journal 2018'!$B$5:$O$9000,8,FALSE),0)</f>
        <v>0</v>
      </c>
      <c r="I754" s="60">
        <f>IFERROR(VLOOKUP(Tableau11[[#This Row],[Article]],'TCD journal 2018'!$B$5:$O$9000,9,FALSE),0)</f>
        <v>1</v>
      </c>
      <c r="J754" s="60">
        <f>IFERROR(VLOOKUP(Tableau11[[#This Row],[Article]],'TCD journal 2018'!$B$5:$O$9000,10,FALSE),0)</f>
        <v>1</v>
      </c>
      <c r="K754" s="61">
        <f>IFERROR(VLOOKUP(Tableau11[[#This Row],[Article]],'TCD journal 2018'!$B$5:$O$900,11,FALSE),0)</f>
        <v>2</v>
      </c>
      <c r="L754" s="60">
        <f>IFERROR(VLOOKUP(Tableau11[[#This Row],[Article]],'TCD journal 2018'!$B$5:$O$9000,12,FALSE),0)</f>
        <v>0</v>
      </c>
      <c r="M754" s="62">
        <f>IFERROR(VLOOKUP(Tableau11[[#This Row],[Article]],'TCD journal 2018'!$B$5:$O$9000,13,FALSE),0)</f>
        <v>0</v>
      </c>
      <c r="N754" s="154">
        <f>IFERROR(VLOOKUP(Tableau11[[#This Row],[Article]],'TCD journal 2018'!$B$5:$O$9000,14,FALSE),0)</f>
        <v>7</v>
      </c>
      <c r="O754" s="73">
        <f>Tableau11[[#This Row],[Total général]]/8</f>
        <v>0.875</v>
      </c>
      <c r="P754" s="74">
        <f>ROUNDUP(Tableau11[[#This Row],[Conso mensuel]]/30,0)</f>
        <v>1</v>
      </c>
    </row>
    <row r="755" spans="1:16" ht="16.5" thickTop="1" thickBot="1" x14ac:dyDescent="0.3">
      <c r="A755" s="31">
        <v>468</v>
      </c>
      <c r="B755" s="34">
        <f t="shared" ref="B755:C755" si="410">B754/$N$754</f>
        <v>0</v>
      </c>
      <c r="C755" s="34">
        <f t="shared" si="410"/>
        <v>0</v>
      </c>
      <c r="D755" s="34">
        <f>D754/$N$754</f>
        <v>0</v>
      </c>
      <c r="E755" s="34">
        <f t="shared" ref="E755:M755" si="411">E754/$N$754</f>
        <v>0.14285714285714285</v>
      </c>
      <c r="F755" s="34">
        <f t="shared" si="411"/>
        <v>0.14285714285714285</v>
      </c>
      <c r="G755" s="34">
        <f t="shared" si="411"/>
        <v>0.14285714285714285</v>
      </c>
      <c r="H755" s="34">
        <f t="shared" si="411"/>
        <v>0</v>
      </c>
      <c r="I755" s="34">
        <f t="shared" si="411"/>
        <v>0.14285714285714285</v>
      </c>
      <c r="J755" s="33">
        <f t="shared" si="411"/>
        <v>0.14285714285714285</v>
      </c>
      <c r="K755" s="34">
        <f t="shared" si="411"/>
        <v>0.2857142857142857</v>
      </c>
      <c r="L755" s="33">
        <f t="shared" si="411"/>
        <v>0</v>
      </c>
      <c r="M755" s="36">
        <f t="shared" si="411"/>
        <v>0</v>
      </c>
      <c r="N755" s="46">
        <f>SUM(Tableau11[[#This Row],[Janvier]:[Décembre]])</f>
        <v>0.99999999999999989</v>
      </c>
      <c r="O755" s="71">
        <f>ROUNDUP(Tableau11[[#This Row],[Total général]]/7,0)</f>
        <v>1</v>
      </c>
      <c r="P755" s="70">
        <f>Tableau11[[#This Row],[Total général]]/(30*7)</f>
        <v>4.7619047619047615E-3</v>
      </c>
    </row>
    <row r="756" spans="1:16" ht="17.25" thickTop="1" thickBot="1" x14ac:dyDescent="0.3">
      <c r="A756" s="45">
        <v>426</v>
      </c>
      <c r="B756" s="58">
        <f>IFERROR(VLOOKUP(Tableau11[[#This Row],[Article]],'TCD journal 2018'!$B$5:$O$9000,2,FALSE),0)</f>
        <v>0</v>
      </c>
      <c r="C756" s="59">
        <f>IFERROR(VLOOKUP(Tableau11[[#This Row],[Article]],'TCD journal 2018'!$B$5:$O$900,3,FALSE),0)</f>
        <v>0</v>
      </c>
      <c r="D756" s="60">
        <f>IFERROR(VLOOKUP(Tableau11[[#This Row],[Article]],'TCD journal 2018'!$B$5:$O$9000,4,FALSE),0)</f>
        <v>0</v>
      </c>
      <c r="E756" s="60">
        <f>IFERROR(VLOOKUP(Tableau11[[#This Row],[Article]],'TCD journal 2018'!$B$5:$O$9000,5,FALSE),0)</f>
        <v>0</v>
      </c>
      <c r="F756" s="60">
        <f>IFERROR(VLOOKUP(Tableau11[[#This Row],[Article]],'TCD journal 2018'!$B$5:$O$9000,6,FALSE),0)</f>
        <v>0</v>
      </c>
      <c r="G756" s="60">
        <f>IFERROR(VLOOKUP(Tableau11[[#This Row],[Article]],'TCD journal 2018'!$B$5:$O$9000,7,FALSE),0)</f>
        <v>3</v>
      </c>
      <c r="H756" s="60">
        <f>IFERROR(VLOOKUP(Tableau11[[#This Row],[Article]],'TCD journal 2018'!$B$5:$O$9000,8,FALSE),0)</f>
        <v>0</v>
      </c>
      <c r="I756" s="60">
        <f>IFERROR(VLOOKUP(Tableau11[[#This Row],[Article]],'TCD journal 2018'!$B$5:$O$9000,9,FALSE),0)</f>
        <v>2</v>
      </c>
      <c r="J756" s="60">
        <f>IFERROR(VLOOKUP(Tableau11[[#This Row],[Article]],'TCD journal 2018'!$B$5:$O$9000,10,FALSE),0)</f>
        <v>0</v>
      </c>
      <c r="K756" s="61">
        <f>IFERROR(VLOOKUP(Tableau11[[#This Row],[Article]],'TCD journal 2018'!$B$5:$O$900,11,FALSE),0)</f>
        <v>0</v>
      </c>
      <c r="L756" s="60">
        <f>IFERROR(VLOOKUP(Tableau11[[#This Row],[Article]],'TCD journal 2018'!$B$5:$O$9000,12,FALSE),0)</f>
        <v>0</v>
      </c>
      <c r="M756" s="62">
        <f>IFERROR(VLOOKUP(Tableau11[[#This Row],[Article]],'TCD journal 2018'!$B$5:$O$9000,13,FALSE),0)</f>
        <v>0</v>
      </c>
      <c r="N756" s="154">
        <f>IFERROR(VLOOKUP(Tableau11[[#This Row],[Article]],'TCD journal 2018'!$B$5:$O$9000,14,FALSE),0)</f>
        <v>5</v>
      </c>
      <c r="O756" s="73">
        <f>Tableau11[[#This Row],[Total général]]/8</f>
        <v>0.625</v>
      </c>
      <c r="P756" s="74">
        <f>ROUNDUP(Tableau11[[#This Row],[Conso mensuel]]/30,0)</f>
        <v>1</v>
      </c>
    </row>
    <row r="757" spans="1:16" ht="16.5" thickTop="1" thickBot="1" x14ac:dyDescent="0.3">
      <c r="A757" s="31">
        <v>426</v>
      </c>
      <c r="B757" s="34">
        <f t="shared" ref="B757:C757" si="412">B756/$N$756</f>
        <v>0</v>
      </c>
      <c r="C757" s="34">
        <f t="shared" si="412"/>
        <v>0</v>
      </c>
      <c r="D757" s="34">
        <f>D756/$N$756</f>
        <v>0</v>
      </c>
      <c r="E757" s="34">
        <f t="shared" ref="E757:M757" si="413">E756/$N$756</f>
        <v>0</v>
      </c>
      <c r="F757" s="34">
        <f t="shared" si="413"/>
        <v>0</v>
      </c>
      <c r="G757" s="34">
        <f t="shared" si="413"/>
        <v>0.6</v>
      </c>
      <c r="H757" s="34">
        <f t="shared" si="413"/>
        <v>0</v>
      </c>
      <c r="I757" s="34">
        <f t="shared" si="413"/>
        <v>0.4</v>
      </c>
      <c r="J757" s="33">
        <f t="shared" si="413"/>
        <v>0</v>
      </c>
      <c r="K757" s="34">
        <f t="shared" si="413"/>
        <v>0</v>
      </c>
      <c r="L757" s="33">
        <f t="shared" si="413"/>
        <v>0</v>
      </c>
      <c r="M757" s="36">
        <f t="shared" si="413"/>
        <v>0</v>
      </c>
      <c r="N757" s="46">
        <f>SUM(Tableau11[[#This Row],[Janvier]:[Décembre]])</f>
        <v>1</v>
      </c>
      <c r="O757" s="71">
        <f>ROUNDUP(Tableau11[[#This Row],[Total général]]/7,0)</f>
        <v>1</v>
      </c>
      <c r="P757" s="70">
        <f>Tableau11[[#This Row],[Total général]]/(30*7)</f>
        <v>4.7619047619047623E-3</v>
      </c>
    </row>
    <row r="758" spans="1:16" ht="17.25" thickTop="1" thickBot="1" x14ac:dyDescent="0.3">
      <c r="A758" s="45">
        <v>3631</v>
      </c>
      <c r="B758" s="58">
        <f>IFERROR(VLOOKUP(Tableau11[[#This Row],[Article]],'TCD journal 2018'!$B$5:$O$9000,2,FALSE),0)</f>
        <v>0</v>
      </c>
      <c r="C758" s="59">
        <f>IFERROR(VLOOKUP(Tableau11[[#This Row],[Article]],'TCD journal 2018'!$B$5:$O$900,3,FALSE),0)</f>
        <v>0</v>
      </c>
      <c r="D758" s="60">
        <f>IFERROR(VLOOKUP(Tableau11[[#This Row],[Article]],'TCD journal 2018'!$B$5:$O$9000,4,FALSE),0)</f>
        <v>0</v>
      </c>
      <c r="E758" s="60">
        <f>IFERROR(VLOOKUP(Tableau11[[#This Row],[Article]],'TCD journal 2018'!$B$5:$O$9000,5,FALSE),0)</f>
        <v>0</v>
      </c>
      <c r="F758" s="60">
        <f>IFERROR(VLOOKUP(Tableau11[[#This Row],[Article]],'TCD journal 2018'!$B$5:$O$9000,6,FALSE),0)</f>
        <v>1</v>
      </c>
      <c r="G758" s="60">
        <f>IFERROR(VLOOKUP(Tableau11[[#This Row],[Article]],'TCD journal 2018'!$B$5:$O$9000,7,FALSE),0)</f>
        <v>2</v>
      </c>
      <c r="H758" s="60">
        <f>IFERROR(VLOOKUP(Tableau11[[#This Row],[Article]],'TCD journal 2018'!$B$5:$O$9000,8,FALSE),0)</f>
        <v>0</v>
      </c>
      <c r="I758" s="60">
        <f>IFERROR(VLOOKUP(Tableau11[[#This Row],[Article]],'TCD journal 2018'!$B$5:$O$9000,9,FALSE),0)</f>
        <v>2</v>
      </c>
      <c r="J758" s="60">
        <f>IFERROR(VLOOKUP(Tableau11[[#This Row],[Article]],'TCD journal 2018'!$B$5:$O$9000,10,FALSE),0)</f>
        <v>0</v>
      </c>
      <c r="K758" s="61">
        <f>IFERROR(VLOOKUP(Tableau11[[#This Row],[Article]],'TCD journal 2018'!$B$5:$O$900,11,FALSE),0)</f>
        <v>2</v>
      </c>
      <c r="L758" s="60">
        <f>IFERROR(VLOOKUP(Tableau11[[#This Row],[Article]],'TCD journal 2018'!$B$5:$O$9000,12,FALSE),0)</f>
        <v>0</v>
      </c>
      <c r="M758" s="62">
        <f>IFERROR(VLOOKUP(Tableau11[[#This Row],[Article]],'TCD journal 2018'!$B$5:$O$9000,13,FALSE),0)</f>
        <v>0</v>
      </c>
      <c r="N758" s="154">
        <f>IFERROR(VLOOKUP(Tableau11[[#This Row],[Article]],'TCD journal 2018'!$B$5:$O$9000,14,FALSE),0)</f>
        <v>7</v>
      </c>
      <c r="O758" s="73">
        <f>Tableau11[[#This Row],[Total général]]/8</f>
        <v>0.875</v>
      </c>
      <c r="P758" s="74">
        <f>ROUNDUP(Tableau11[[#This Row],[Conso mensuel]]/30,0)</f>
        <v>1</v>
      </c>
    </row>
    <row r="759" spans="1:16" ht="16.5" thickTop="1" thickBot="1" x14ac:dyDescent="0.3">
      <c r="A759" s="31">
        <v>3631</v>
      </c>
      <c r="B759" s="34">
        <f t="shared" ref="B759:C759" si="414">B758/$N$758</f>
        <v>0</v>
      </c>
      <c r="C759" s="34">
        <f t="shared" si="414"/>
        <v>0</v>
      </c>
      <c r="D759" s="34">
        <f>D758/$N$758</f>
        <v>0</v>
      </c>
      <c r="E759" s="34">
        <f t="shared" ref="E759:M759" si="415">E758/$N$758</f>
        <v>0</v>
      </c>
      <c r="F759" s="34">
        <f t="shared" si="415"/>
        <v>0.14285714285714285</v>
      </c>
      <c r="G759" s="34">
        <f t="shared" si="415"/>
        <v>0.2857142857142857</v>
      </c>
      <c r="H759" s="34">
        <f t="shared" si="415"/>
        <v>0</v>
      </c>
      <c r="I759" s="34">
        <f t="shared" si="415"/>
        <v>0.2857142857142857</v>
      </c>
      <c r="J759" s="33">
        <f t="shared" si="415"/>
        <v>0</v>
      </c>
      <c r="K759" s="34">
        <f t="shared" si="415"/>
        <v>0.2857142857142857</v>
      </c>
      <c r="L759" s="33">
        <f t="shared" si="415"/>
        <v>0</v>
      </c>
      <c r="M759" s="36">
        <f t="shared" si="415"/>
        <v>0</v>
      </c>
      <c r="N759" s="46">
        <f>SUM(Tableau11[[#This Row],[Janvier]:[Décembre]])</f>
        <v>0.99999999999999989</v>
      </c>
      <c r="O759" s="71">
        <f>ROUNDUP(Tableau11[[#This Row],[Total général]]/7,0)</f>
        <v>1</v>
      </c>
      <c r="P759" s="70">
        <f>Tableau11[[#This Row],[Total général]]/(30*7)</f>
        <v>4.7619047619047615E-3</v>
      </c>
    </row>
    <row r="760" spans="1:16" ht="17.25" thickTop="1" thickBot="1" x14ac:dyDescent="0.3">
      <c r="A760" s="45">
        <v>8509</v>
      </c>
      <c r="B760" s="58">
        <f>IFERROR(VLOOKUP(Tableau11[[#This Row],[Article]],'TCD journal 2018'!$B$5:$O$9000,2,FALSE),0)</f>
        <v>0</v>
      </c>
      <c r="C760" s="59">
        <f>IFERROR(VLOOKUP(Tableau11[[#This Row],[Article]],'TCD journal 2018'!$B$5:$O$900,3,FALSE),0)</f>
        <v>0</v>
      </c>
      <c r="D760" s="60">
        <f>IFERROR(VLOOKUP(Tableau11[[#This Row],[Article]],'TCD journal 2018'!$B$5:$O$9000,4,FALSE),0)</f>
        <v>0</v>
      </c>
      <c r="E760" s="60">
        <f>IFERROR(VLOOKUP(Tableau11[[#This Row],[Article]],'TCD journal 2018'!$B$5:$O$9000,5,FALSE),0)</f>
        <v>0</v>
      </c>
      <c r="F760" s="60">
        <f>IFERROR(VLOOKUP(Tableau11[[#This Row],[Article]],'TCD journal 2018'!$B$5:$O$9000,6,FALSE),0)</f>
        <v>0</v>
      </c>
      <c r="G760" s="60">
        <f>IFERROR(VLOOKUP(Tableau11[[#This Row],[Article]],'TCD journal 2018'!$B$5:$O$9000,7,FALSE),0)</f>
        <v>0</v>
      </c>
      <c r="H760" s="60">
        <f>IFERROR(VLOOKUP(Tableau11[[#This Row],[Article]],'TCD journal 2018'!$B$5:$O$9000,8,FALSE),0)</f>
        <v>0</v>
      </c>
      <c r="I760" s="60">
        <f>IFERROR(VLOOKUP(Tableau11[[#This Row],[Article]],'TCD journal 2018'!$B$5:$O$9000,9,FALSE),0)</f>
        <v>4</v>
      </c>
      <c r="J760" s="60">
        <f>IFERROR(VLOOKUP(Tableau11[[#This Row],[Article]],'TCD journal 2018'!$B$5:$O$9000,10,FALSE),0)</f>
        <v>0</v>
      </c>
      <c r="K760" s="61">
        <f>IFERROR(VLOOKUP(Tableau11[[#This Row],[Article]],'TCD journal 2018'!$B$5:$O$900,11,FALSE),0)</f>
        <v>0</v>
      </c>
      <c r="L760" s="60">
        <f>IFERROR(VLOOKUP(Tableau11[[#This Row],[Article]],'TCD journal 2018'!$B$5:$O$9000,12,FALSE),0)</f>
        <v>0</v>
      </c>
      <c r="M760" s="62">
        <f>IFERROR(VLOOKUP(Tableau11[[#This Row],[Article]],'TCD journal 2018'!$B$5:$O$9000,13,FALSE),0)</f>
        <v>0</v>
      </c>
      <c r="N760" s="154">
        <f>IFERROR(VLOOKUP(Tableau11[[#This Row],[Article]],'TCD journal 2018'!$B$5:$O$9000,14,FALSE),0)</f>
        <v>4</v>
      </c>
      <c r="O760" s="73">
        <f>Tableau11[[#This Row],[Total général]]/8</f>
        <v>0.5</v>
      </c>
      <c r="P760" s="74">
        <f>ROUNDUP(Tableau11[[#This Row],[Conso mensuel]]/30,0)</f>
        <v>1</v>
      </c>
    </row>
    <row r="761" spans="1:16" ht="16.5" thickTop="1" thickBot="1" x14ac:dyDescent="0.3">
      <c r="A761" s="31">
        <v>8509</v>
      </c>
      <c r="B761" s="34">
        <f t="shared" ref="B761:C761" si="416">B760/$N$760</f>
        <v>0</v>
      </c>
      <c r="C761" s="34">
        <f t="shared" si="416"/>
        <v>0</v>
      </c>
      <c r="D761" s="34">
        <f>D760/$N$760</f>
        <v>0</v>
      </c>
      <c r="E761" s="34">
        <f t="shared" ref="E761:M761" si="417">E760/$N$760</f>
        <v>0</v>
      </c>
      <c r="F761" s="34">
        <f t="shared" si="417"/>
        <v>0</v>
      </c>
      <c r="G761" s="34">
        <f t="shared" si="417"/>
        <v>0</v>
      </c>
      <c r="H761" s="34">
        <f t="shared" si="417"/>
        <v>0</v>
      </c>
      <c r="I761" s="34">
        <f t="shared" si="417"/>
        <v>1</v>
      </c>
      <c r="J761" s="33">
        <f t="shared" si="417"/>
        <v>0</v>
      </c>
      <c r="K761" s="34">
        <f t="shared" si="417"/>
        <v>0</v>
      </c>
      <c r="L761" s="33">
        <f t="shared" si="417"/>
        <v>0</v>
      </c>
      <c r="M761" s="36">
        <f t="shared" si="417"/>
        <v>0</v>
      </c>
      <c r="N761" s="46">
        <f>SUM(Tableau11[[#This Row],[Janvier]:[Décembre]])</f>
        <v>1</v>
      </c>
      <c r="O761" s="71">
        <f>ROUNDUP(Tableau11[[#This Row],[Total général]]/7,0)</f>
        <v>1</v>
      </c>
      <c r="P761" s="70">
        <f>Tableau11[[#This Row],[Total général]]/(30*7)</f>
        <v>4.7619047619047623E-3</v>
      </c>
    </row>
    <row r="762" spans="1:16" ht="17.25" thickTop="1" thickBot="1" x14ac:dyDescent="0.3">
      <c r="A762" s="45" t="s">
        <v>229</v>
      </c>
      <c r="B762" s="58">
        <f>IFERROR(VLOOKUP(Tableau11[[#This Row],[Article]],'TCD journal 2018'!$B$5:$O$9000,2,FALSE),0)</f>
        <v>0</v>
      </c>
      <c r="C762" s="59">
        <f>IFERROR(VLOOKUP(Tableau11[[#This Row],[Article]],'TCD journal 2018'!$B$5:$O$900,3,FALSE),0)</f>
        <v>0</v>
      </c>
      <c r="D762" s="60">
        <f>IFERROR(VLOOKUP(Tableau11[[#This Row],[Article]],'TCD journal 2018'!$B$5:$O$9000,4,FALSE),0)</f>
        <v>0</v>
      </c>
      <c r="E762" s="60">
        <f>IFERROR(VLOOKUP(Tableau11[[#This Row],[Article]],'TCD journal 2018'!$B$5:$O$9000,5,FALSE),0)</f>
        <v>1</v>
      </c>
      <c r="F762" s="60">
        <f>IFERROR(VLOOKUP(Tableau11[[#This Row],[Article]],'TCD journal 2018'!$B$5:$O$9000,6,FALSE),0)</f>
        <v>0</v>
      </c>
      <c r="G762" s="60">
        <f>IFERROR(VLOOKUP(Tableau11[[#This Row],[Article]],'TCD journal 2018'!$B$5:$O$9000,7,FALSE),0)</f>
        <v>0</v>
      </c>
      <c r="H762" s="60">
        <f>IFERROR(VLOOKUP(Tableau11[[#This Row],[Article]],'TCD journal 2018'!$B$5:$O$9000,8,FALSE),0)</f>
        <v>1</v>
      </c>
      <c r="I762" s="60">
        <f>IFERROR(VLOOKUP(Tableau11[[#This Row],[Article]],'TCD journal 2018'!$B$5:$O$9000,9,FALSE),0)</f>
        <v>1</v>
      </c>
      <c r="J762" s="60">
        <f>IFERROR(VLOOKUP(Tableau11[[#This Row],[Article]],'TCD journal 2018'!$B$5:$O$9000,10,FALSE),0)</f>
        <v>1</v>
      </c>
      <c r="K762" s="61">
        <f>IFERROR(VLOOKUP(Tableau11[[#This Row],[Article]],'TCD journal 2018'!$B$5:$O$900,11,FALSE),0)</f>
        <v>1</v>
      </c>
      <c r="L762" s="60">
        <f>IFERROR(VLOOKUP(Tableau11[[#This Row],[Article]],'TCD journal 2018'!$B$5:$O$9000,12,FALSE),0)</f>
        <v>0</v>
      </c>
      <c r="M762" s="62">
        <f>IFERROR(VLOOKUP(Tableau11[[#This Row],[Article]],'TCD journal 2018'!$B$5:$O$9000,13,FALSE),0)</f>
        <v>0</v>
      </c>
      <c r="N762" s="154">
        <f>IFERROR(VLOOKUP(Tableau11[[#This Row],[Article]],'TCD journal 2018'!$B$5:$O$9000,14,FALSE),0)</f>
        <v>5</v>
      </c>
      <c r="O762" s="73">
        <f>Tableau11[[#This Row],[Total général]]/8</f>
        <v>0.625</v>
      </c>
      <c r="P762" s="74">
        <f>ROUNDUP(Tableau11[[#This Row],[Conso mensuel]]/30,0)</f>
        <v>1</v>
      </c>
    </row>
    <row r="763" spans="1:16" ht="16.5" thickTop="1" thickBot="1" x14ac:dyDescent="0.3">
      <c r="A763" s="31" t="s">
        <v>229</v>
      </c>
      <c r="B763" s="34">
        <f t="shared" ref="B763:C763" si="418">B762/$N$762</f>
        <v>0</v>
      </c>
      <c r="C763" s="34">
        <f t="shared" si="418"/>
        <v>0</v>
      </c>
      <c r="D763" s="34">
        <f>D762/$N$762</f>
        <v>0</v>
      </c>
      <c r="E763" s="34">
        <f t="shared" ref="E763:M763" si="419">E762/$N$762</f>
        <v>0.2</v>
      </c>
      <c r="F763" s="34">
        <f t="shared" si="419"/>
        <v>0</v>
      </c>
      <c r="G763" s="34">
        <f t="shared" si="419"/>
        <v>0</v>
      </c>
      <c r="H763" s="34">
        <f t="shared" si="419"/>
        <v>0.2</v>
      </c>
      <c r="I763" s="34">
        <f t="shared" si="419"/>
        <v>0.2</v>
      </c>
      <c r="J763" s="33">
        <f t="shared" si="419"/>
        <v>0.2</v>
      </c>
      <c r="K763" s="34">
        <f t="shared" si="419"/>
        <v>0.2</v>
      </c>
      <c r="L763" s="33">
        <f t="shared" si="419"/>
        <v>0</v>
      </c>
      <c r="M763" s="36">
        <f t="shared" si="419"/>
        <v>0</v>
      </c>
      <c r="N763" s="46">
        <f>SUM(Tableau11[[#This Row],[Janvier]:[Décembre]])</f>
        <v>1</v>
      </c>
      <c r="O763" s="71">
        <f>ROUNDUP(Tableau11[[#This Row],[Total général]]/7,0)</f>
        <v>1</v>
      </c>
      <c r="P763" s="70">
        <f>Tableau11[[#This Row],[Total général]]/(30*7)</f>
        <v>4.7619047619047623E-3</v>
      </c>
    </row>
    <row r="764" spans="1:16" ht="17.25" thickTop="1" thickBot="1" x14ac:dyDescent="0.3">
      <c r="A764" s="45">
        <v>9491</v>
      </c>
      <c r="B764" s="58">
        <f>IFERROR(VLOOKUP(Tableau11[[#This Row],[Article]],'TCD journal 2018'!$B$5:$O$9000,2,FALSE),0)</f>
        <v>0</v>
      </c>
      <c r="C764" s="59">
        <f>IFERROR(VLOOKUP(Tableau11[[#This Row],[Article]],'TCD journal 2018'!$B$5:$O$900,3,FALSE),0)</f>
        <v>0</v>
      </c>
      <c r="D764" s="60">
        <f>IFERROR(VLOOKUP(Tableau11[[#This Row],[Article]],'TCD journal 2018'!$B$5:$O$9000,4,FALSE),0)</f>
        <v>0</v>
      </c>
      <c r="E764" s="60">
        <f>IFERROR(VLOOKUP(Tableau11[[#This Row],[Article]],'TCD journal 2018'!$B$5:$O$9000,5,FALSE),0)</f>
        <v>1</v>
      </c>
      <c r="F764" s="60">
        <f>IFERROR(VLOOKUP(Tableau11[[#This Row],[Article]],'TCD journal 2018'!$B$5:$O$9000,6,FALSE),0)</f>
        <v>0</v>
      </c>
      <c r="G764" s="60">
        <f>IFERROR(VLOOKUP(Tableau11[[#This Row],[Article]],'TCD journal 2018'!$B$5:$O$9000,7,FALSE),0)</f>
        <v>1</v>
      </c>
      <c r="H764" s="60">
        <f>IFERROR(VLOOKUP(Tableau11[[#This Row],[Article]],'TCD journal 2018'!$B$5:$O$9000,8,FALSE),0)</f>
        <v>0</v>
      </c>
      <c r="I764" s="60">
        <f>IFERROR(VLOOKUP(Tableau11[[#This Row],[Article]],'TCD journal 2018'!$B$5:$O$9000,9,FALSE),0)</f>
        <v>0</v>
      </c>
      <c r="J764" s="60">
        <f>IFERROR(VLOOKUP(Tableau11[[#This Row],[Article]],'TCD journal 2018'!$B$5:$O$9000,10,FALSE),0)</f>
        <v>2</v>
      </c>
      <c r="K764" s="61">
        <f>IFERROR(VLOOKUP(Tableau11[[#This Row],[Article]],'TCD journal 2018'!$B$5:$O$900,11,FALSE),0)</f>
        <v>0</v>
      </c>
      <c r="L764" s="60">
        <f>IFERROR(VLOOKUP(Tableau11[[#This Row],[Article]],'TCD journal 2018'!$B$5:$O$9000,12,FALSE),0)</f>
        <v>0</v>
      </c>
      <c r="M764" s="62">
        <f>IFERROR(VLOOKUP(Tableau11[[#This Row],[Article]],'TCD journal 2018'!$B$5:$O$9000,13,FALSE),0)</f>
        <v>0</v>
      </c>
      <c r="N764" s="154">
        <f>IFERROR(VLOOKUP(Tableau11[[#This Row],[Article]],'TCD journal 2018'!$B$5:$O$9000,14,FALSE),0)</f>
        <v>4</v>
      </c>
      <c r="O764" s="73">
        <f>Tableau11[[#This Row],[Total général]]/8</f>
        <v>0.5</v>
      </c>
      <c r="P764" s="74">
        <f>ROUNDUP(Tableau11[[#This Row],[Conso mensuel]]/30,0)</f>
        <v>1</v>
      </c>
    </row>
    <row r="765" spans="1:16" ht="16.5" thickTop="1" thickBot="1" x14ac:dyDescent="0.3">
      <c r="A765" s="31">
        <v>9491</v>
      </c>
      <c r="B765" s="34">
        <f t="shared" ref="B765:C765" si="420">B764/$N$764</f>
        <v>0</v>
      </c>
      <c r="C765" s="34">
        <f t="shared" si="420"/>
        <v>0</v>
      </c>
      <c r="D765" s="34">
        <f>D764/$N$764</f>
        <v>0</v>
      </c>
      <c r="E765" s="34">
        <f t="shared" ref="E765:M765" si="421">E764/$N$764</f>
        <v>0.25</v>
      </c>
      <c r="F765" s="34">
        <f t="shared" si="421"/>
        <v>0</v>
      </c>
      <c r="G765" s="34">
        <f t="shared" si="421"/>
        <v>0.25</v>
      </c>
      <c r="H765" s="34">
        <f t="shared" si="421"/>
        <v>0</v>
      </c>
      <c r="I765" s="34">
        <f t="shared" si="421"/>
        <v>0</v>
      </c>
      <c r="J765" s="33">
        <f t="shared" si="421"/>
        <v>0.5</v>
      </c>
      <c r="K765" s="34">
        <f t="shared" si="421"/>
        <v>0</v>
      </c>
      <c r="L765" s="33">
        <f t="shared" si="421"/>
        <v>0</v>
      </c>
      <c r="M765" s="36">
        <f t="shared" si="421"/>
        <v>0</v>
      </c>
      <c r="N765" s="46">
        <f>SUM(Tableau11[[#This Row],[Janvier]:[Décembre]])</f>
        <v>1</v>
      </c>
      <c r="O765" s="71">
        <f>ROUNDUP(Tableau11[[#This Row],[Total général]]/7,0)</f>
        <v>1</v>
      </c>
      <c r="P765" s="70">
        <f>Tableau11[[#This Row],[Total général]]/(30*7)</f>
        <v>4.7619047619047623E-3</v>
      </c>
    </row>
    <row r="766" spans="1:16" ht="17.25" thickTop="1" thickBot="1" x14ac:dyDescent="0.3">
      <c r="A766" s="45">
        <v>9381</v>
      </c>
      <c r="B766" s="58">
        <f>IFERROR(VLOOKUP(Tableau11[[#This Row],[Article]],'TCD journal 2018'!$B$5:$O$9000,2,FALSE),0)</f>
        <v>0</v>
      </c>
      <c r="C766" s="59">
        <f>IFERROR(VLOOKUP(Tableau11[[#This Row],[Article]],'TCD journal 2018'!$B$5:$O$900,3,FALSE),0)</f>
        <v>0</v>
      </c>
      <c r="D766" s="60">
        <f>IFERROR(VLOOKUP(Tableau11[[#This Row],[Article]],'TCD journal 2018'!$B$5:$O$9000,4,FALSE),0)</f>
        <v>1</v>
      </c>
      <c r="E766" s="60">
        <f>IFERROR(VLOOKUP(Tableau11[[#This Row],[Article]],'TCD journal 2018'!$B$5:$O$9000,5,FALSE),0)</f>
        <v>0</v>
      </c>
      <c r="F766" s="60">
        <f>IFERROR(VLOOKUP(Tableau11[[#This Row],[Article]],'TCD journal 2018'!$B$5:$O$9000,6,FALSE),0)</f>
        <v>0</v>
      </c>
      <c r="G766" s="60">
        <f>IFERROR(VLOOKUP(Tableau11[[#This Row],[Article]],'TCD journal 2018'!$B$5:$O$9000,7,FALSE),0)</f>
        <v>2</v>
      </c>
      <c r="H766" s="60">
        <f>IFERROR(VLOOKUP(Tableau11[[#This Row],[Article]],'TCD journal 2018'!$B$5:$O$9000,8,FALSE),0)</f>
        <v>0</v>
      </c>
      <c r="I766" s="60">
        <f>IFERROR(VLOOKUP(Tableau11[[#This Row],[Article]],'TCD journal 2018'!$B$5:$O$9000,9,FALSE),0)</f>
        <v>0</v>
      </c>
      <c r="J766" s="60">
        <f>IFERROR(VLOOKUP(Tableau11[[#This Row],[Article]],'TCD journal 2018'!$B$5:$O$9000,10,FALSE),0)</f>
        <v>1</v>
      </c>
      <c r="K766" s="61">
        <f>IFERROR(VLOOKUP(Tableau11[[#This Row],[Article]],'TCD journal 2018'!$B$5:$O$900,11,FALSE),0)</f>
        <v>0</v>
      </c>
      <c r="L766" s="60">
        <f>IFERROR(VLOOKUP(Tableau11[[#This Row],[Article]],'TCD journal 2018'!$B$5:$O$9000,12,FALSE),0)</f>
        <v>0</v>
      </c>
      <c r="M766" s="62">
        <f>IFERROR(VLOOKUP(Tableau11[[#This Row],[Article]],'TCD journal 2018'!$B$5:$O$9000,13,FALSE),0)</f>
        <v>0</v>
      </c>
      <c r="N766" s="154">
        <f>IFERROR(VLOOKUP(Tableau11[[#This Row],[Article]],'TCD journal 2018'!$B$5:$O$9000,14,FALSE),0)</f>
        <v>4</v>
      </c>
      <c r="O766" s="73">
        <f>Tableau11[[#This Row],[Total général]]/8</f>
        <v>0.5</v>
      </c>
      <c r="P766" s="74">
        <f>ROUNDUP(Tableau11[[#This Row],[Conso mensuel]]/30,0)</f>
        <v>1</v>
      </c>
    </row>
    <row r="767" spans="1:16" ht="16.5" thickTop="1" thickBot="1" x14ac:dyDescent="0.3">
      <c r="A767" s="31">
        <v>9381</v>
      </c>
      <c r="B767" s="34">
        <f t="shared" ref="B767:C767" si="422">B766/$N$766</f>
        <v>0</v>
      </c>
      <c r="C767" s="34">
        <f t="shared" si="422"/>
        <v>0</v>
      </c>
      <c r="D767" s="34">
        <f>D766/$N$766</f>
        <v>0.25</v>
      </c>
      <c r="E767" s="34">
        <f t="shared" ref="E767:M767" si="423">E766/$N$766</f>
        <v>0</v>
      </c>
      <c r="F767" s="34">
        <f t="shared" si="423"/>
        <v>0</v>
      </c>
      <c r="G767" s="34">
        <f t="shared" si="423"/>
        <v>0.5</v>
      </c>
      <c r="H767" s="34">
        <f t="shared" si="423"/>
        <v>0</v>
      </c>
      <c r="I767" s="34">
        <f t="shared" si="423"/>
        <v>0</v>
      </c>
      <c r="J767" s="33">
        <f t="shared" si="423"/>
        <v>0.25</v>
      </c>
      <c r="K767" s="34">
        <f t="shared" si="423"/>
        <v>0</v>
      </c>
      <c r="L767" s="33">
        <f t="shared" si="423"/>
        <v>0</v>
      </c>
      <c r="M767" s="36">
        <f t="shared" si="423"/>
        <v>0</v>
      </c>
      <c r="N767" s="46">
        <f>SUM(Tableau11[[#This Row],[Janvier]:[Décembre]])</f>
        <v>1</v>
      </c>
      <c r="O767" s="71">
        <f>ROUNDUP(Tableau11[[#This Row],[Total général]]/7,0)</f>
        <v>1</v>
      </c>
      <c r="P767" s="70">
        <f>Tableau11[[#This Row],[Total général]]/(30*7)</f>
        <v>4.7619047619047623E-3</v>
      </c>
    </row>
    <row r="768" spans="1:16" ht="17.25" thickTop="1" thickBot="1" x14ac:dyDescent="0.3">
      <c r="A768" s="45">
        <v>8918</v>
      </c>
      <c r="B768" s="58">
        <f>IFERROR(VLOOKUP(Tableau11[[#This Row],[Article]],'TCD journal 2018'!$B$5:$O$9000,2,FALSE),0)</f>
        <v>0</v>
      </c>
      <c r="C768" s="59">
        <f>IFERROR(VLOOKUP(Tableau11[[#This Row],[Article]],'TCD journal 2018'!$B$5:$O$900,3,FALSE),0)</f>
        <v>0</v>
      </c>
      <c r="D768" s="60">
        <f>IFERROR(VLOOKUP(Tableau11[[#This Row],[Article]],'TCD journal 2018'!$B$5:$O$9000,4,FALSE),0)</f>
        <v>0</v>
      </c>
      <c r="E768" s="60">
        <f>IFERROR(VLOOKUP(Tableau11[[#This Row],[Article]],'TCD journal 2018'!$B$5:$O$9000,5,FALSE),0)</f>
        <v>0</v>
      </c>
      <c r="F768" s="60">
        <f>IFERROR(VLOOKUP(Tableau11[[#This Row],[Article]],'TCD journal 2018'!$B$5:$O$9000,6,FALSE),0)</f>
        <v>2</v>
      </c>
      <c r="G768" s="60">
        <f>IFERROR(VLOOKUP(Tableau11[[#This Row],[Article]],'TCD journal 2018'!$B$5:$O$9000,7,FALSE),0)</f>
        <v>0</v>
      </c>
      <c r="H768" s="60">
        <f>IFERROR(VLOOKUP(Tableau11[[#This Row],[Article]],'TCD journal 2018'!$B$5:$O$9000,8,FALSE),0)</f>
        <v>0</v>
      </c>
      <c r="I768" s="60">
        <f>IFERROR(VLOOKUP(Tableau11[[#This Row],[Article]],'TCD journal 2018'!$B$5:$O$9000,9,FALSE),0)</f>
        <v>0</v>
      </c>
      <c r="J768" s="60">
        <f>IFERROR(VLOOKUP(Tableau11[[#This Row],[Article]],'TCD journal 2018'!$B$5:$O$9000,10,FALSE),0)</f>
        <v>2</v>
      </c>
      <c r="K768" s="61">
        <f>IFERROR(VLOOKUP(Tableau11[[#This Row],[Article]],'TCD journal 2018'!$B$5:$O$900,11,FALSE),0)</f>
        <v>0</v>
      </c>
      <c r="L768" s="60">
        <f>IFERROR(VLOOKUP(Tableau11[[#This Row],[Article]],'TCD journal 2018'!$B$5:$O$9000,12,FALSE),0)</f>
        <v>0</v>
      </c>
      <c r="M768" s="62">
        <f>IFERROR(VLOOKUP(Tableau11[[#This Row],[Article]],'TCD journal 2018'!$B$5:$O$9000,13,FALSE),0)</f>
        <v>0</v>
      </c>
      <c r="N768" s="154">
        <f>IFERROR(VLOOKUP(Tableau11[[#This Row],[Article]],'TCD journal 2018'!$B$5:$O$9000,14,FALSE),0)</f>
        <v>4</v>
      </c>
      <c r="O768" s="73">
        <f>Tableau11[[#This Row],[Total général]]/8</f>
        <v>0.5</v>
      </c>
      <c r="P768" s="74">
        <f>ROUNDUP(Tableau11[[#This Row],[Conso mensuel]]/30,0)</f>
        <v>1</v>
      </c>
    </row>
    <row r="769" spans="1:16" ht="16.5" thickTop="1" thickBot="1" x14ac:dyDescent="0.3">
      <c r="A769" s="31">
        <v>8918</v>
      </c>
      <c r="B769" s="34">
        <f t="shared" ref="B769:C769" si="424">B768/$N$768</f>
        <v>0</v>
      </c>
      <c r="C769" s="34">
        <f t="shared" si="424"/>
        <v>0</v>
      </c>
      <c r="D769" s="34">
        <f>D768/$N$768</f>
        <v>0</v>
      </c>
      <c r="E769" s="34">
        <f t="shared" ref="E769:M769" si="425">E768/$N$768</f>
        <v>0</v>
      </c>
      <c r="F769" s="34">
        <f t="shared" si="425"/>
        <v>0.5</v>
      </c>
      <c r="G769" s="34">
        <f t="shared" si="425"/>
        <v>0</v>
      </c>
      <c r="H769" s="34">
        <f t="shared" si="425"/>
        <v>0</v>
      </c>
      <c r="I769" s="34">
        <f t="shared" si="425"/>
        <v>0</v>
      </c>
      <c r="J769" s="33">
        <f t="shared" si="425"/>
        <v>0.5</v>
      </c>
      <c r="K769" s="34">
        <f t="shared" si="425"/>
        <v>0</v>
      </c>
      <c r="L769" s="33">
        <f t="shared" si="425"/>
        <v>0</v>
      </c>
      <c r="M769" s="36">
        <f t="shared" si="425"/>
        <v>0</v>
      </c>
      <c r="N769" s="46">
        <f>SUM(Tableau11[[#This Row],[Janvier]:[Décembre]])</f>
        <v>1</v>
      </c>
      <c r="O769" s="71">
        <f>ROUNDUP(Tableau11[[#This Row],[Total général]]/7,0)</f>
        <v>1</v>
      </c>
      <c r="P769" s="70">
        <f>Tableau11[[#This Row],[Total général]]/(30*7)</f>
        <v>4.7619047619047623E-3</v>
      </c>
    </row>
    <row r="770" spans="1:16" ht="17.25" thickTop="1" thickBot="1" x14ac:dyDescent="0.3">
      <c r="A770" s="45">
        <v>4892</v>
      </c>
      <c r="B770" s="58">
        <f>IFERROR(VLOOKUP(Tableau11[[#This Row],[Article]],'TCD journal 2018'!$B$5:$O$9000,2,FALSE),0)</f>
        <v>0</v>
      </c>
      <c r="C770" s="59">
        <f>IFERROR(VLOOKUP(Tableau11[[#This Row],[Article]],'TCD journal 2018'!$B$5:$O$900,3,FALSE),0)</f>
        <v>0</v>
      </c>
      <c r="D770" s="60">
        <f>IFERROR(VLOOKUP(Tableau11[[#This Row],[Article]],'TCD journal 2018'!$B$5:$O$9000,4,FALSE),0)</f>
        <v>1</v>
      </c>
      <c r="E770" s="60">
        <f>IFERROR(VLOOKUP(Tableau11[[#This Row],[Article]],'TCD journal 2018'!$B$5:$O$9000,5,FALSE),0)</f>
        <v>3</v>
      </c>
      <c r="F770" s="60">
        <f>IFERROR(VLOOKUP(Tableau11[[#This Row],[Article]],'TCD journal 2018'!$B$5:$O$9000,6,FALSE),0)</f>
        <v>0</v>
      </c>
      <c r="G770" s="60">
        <f>IFERROR(VLOOKUP(Tableau11[[#This Row],[Article]],'TCD journal 2018'!$B$5:$O$9000,7,FALSE),0)</f>
        <v>0</v>
      </c>
      <c r="H770" s="60">
        <f>IFERROR(VLOOKUP(Tableau11[[#This Row],[Article]],'TCD journal 2018'!$B$5:$O$9000,8,FALSE),0)</f>
        <v>0</v>
      </c>
      <c r="I770" s="60">
        <f>IFERROR(VLOOKUP(Tableau11[[#This Row],[Article]],'TCD journal 2018'!$B$5:$O$9000,9,FALSE),0)</f>
        <v>0</v>
      </c>
      <c r="J770" s="60">
        <f>IFERROR(VLOOKUP(Tableau11[[#This Row],[Article]],'TCD journal 2018'!$B$5:$O$9000,10,FALSE),0)</f>
        <v>0</v>
      </c>
      <c r="K770" s="61">
        <f>IFERROR(VLOOKUP(Tableau11[[#This Row],[Article]],'TCD journal 2018'!$B$5:$O$900,11,FALSE),0)</f>
        <v>0</v>
      </c>
      <c r="L770" s="60">
        <f>IFERROR(VLOOKUP(Tableau11[[#This Row],[Article]],'TCD journal 2018'!$B$5:$O$9000,12,FALSE),0)</f>
        <v>0</v>
      </c>
      <c r="M770" s="62">
        <f>IFERROR(VLOOKUP(Tableau11[[#This Row],[Article]],'TCD journal 2018'!$B$5:$O$9000,13,FALSE),0)</f>
        <v>0</v>
      </c>
      <c r="N770" s="154">
        <f>IFERROR(VLOOKUP(Tableau11[[#This Row],[Article]],'TCD journal 2018'!$B$5:$O$9000,14,FALSE),0)</f>
        <v>4</v>
      </c>
      <c r="O770" s="73">
        <f>Tableau11[[#This Row],[Total général]]/8</f>
        <v>0.5</v>
      </c>
      <c r="P770" s="74">
        <f>ROUNDUP(Tableau11[[#This Row],[Conso mensuel]]/30,0)</f>
        <v>1</v>
      </c>
    </row>
    <row r="771" spans="1:16" ht="16.5" thickTop="1" thickBot="1" x14ac:dyDescent="0.3">
      <c r="A771" s="31">
        <v>4892</v>
      </c>
      <c r="B771" s="34">
        <f t="shared" ref="B771:C771" si="426">B770/$N$770</f>
        <v>0</v>
      </c>
      <c r="C771" s="34">
        <f t="shared" si="426"/>
        <v>0</v>
      </c>
      <c r="D771" s="34">
        <f>D770/$N$770</f>
        <v>0.25</v>
      </c>
      <c r="E771" s="34">
        <f t="shared" ref="E771:M771" si="427">E770/$N$770</f>
        <v>0.75</v>
      </c>
      <c r="F771" s="34">
        <f t="shared" si="427"/>
        <v>0</v>
      </c>
      <c r="G771" s="34">
        <f t="shared" si="427"/>
        <v>0</v>
      </c>
      <c r="H771" s="34">
        <f t="shared" si="427"/>
        <v>0</v>
      </c>
      <c r="I771" s="34">
        <f t="shared" si="427"/>
        <v>0</v>
      </c>
      <c r="J771" s="33">
        <f t="shared" si="427"/>
        <v>0</v>
      </c>
      <c r="K771" s="34">
        <f t="shared" si="427"/>
        <v>0</v>
      </c>
      <c r="L771" s="33">
        <f t="shared" si="427"/>
        <v>0</v>
      </c>
      <c r="M771" s="36">
        <f t="shared" si="427"/>
        <v>0</v>
      </c>
      <c r="N771" s="46">
        <f>SUM(Tableau11[[#This Row],[Janvier]:[Décembre]])</f>
        <v>1</v>
      </c>
      <c r="O771" s="71">
        <f>ROUNDUP(Tableau11[[#This Row],[Total général]]/7,0)</f>
        <v>1</v>
      </c>
      <c r="P771" s="70">
        <f>Tableau11[[#This Row],[Total général]]/(30*7)</f>
        <v>4.7619047619047623E-3</v>
      </c>
    </row>
    <row r="772" spans="1:16" ht="17.25" thickTop="1" thickBot="1" x14ac:dyDescent="0.3">
      <c r="A772" s="45" t="s">
        <v>302</v>
      </c>
      <c r="B772" s="58">
        <f>IFERROR(VLOOKUP(Tableau11[[#This Row],[Article]],'TCD journal 2018'!$B$5:$O$9000,2,FALSE),0)</f>
        <v>0</v>
      </c>
      <c r="C772" s="59">
        <f>IFERROR(VLOOKUP(Tableau11[[#This Row],[Article]],'TCD journal 2018'!$B$5:$O$900,3,FALSE),0)</f>
        <v>0</v>
      </c>
      <c r="D772" s="60">
        <f>IFERROR(VLOOKUP(Tableau11[[#This Row],[Article]],'TCD journal 2018'!$B$5:$O$9000,4,FALSE),0)</f>
        <v>0</v>
      </c>
      <c r="E772" s="60">
        <f>IFERROR(VLOOKUP(Tableau11[[#This Row],[Article]],'TCD journal 2018'!$B$5:$O$9000,5,FALSE),0)</f>
        <v>1</v>
      </c>
      <c r="F772" s="60">
        <f>IFERROR(VLOOKUP(Tableau11[[#This Row],[Article]],'TCD journal 2018'!$B$5:$O$9000,6,FALSE),0)</f>
        <v>0</v>
      </c>
      <c r="G772" s="60">
        <f>IFERROR(VLOOKUP(Tableau11[[#This Row],[Article]],'TCD journal 2018'!$B$5:$O$9000,7,FALSE),0)</f>
        <v>0</v>
      </c>
      <c r="H772" s="60">
        <f>IFERROR(VLOOKUP(Tableau11[[#This Row],[Article]],'TCD journal 2018'!$B$5:$O$9000,8,FALSE),0)</f>
        <v>1</v>
      </c>
      <c r="I772" s="60">
        <f>IFERROR(VLOOKUP(Tableau11[[#This Row],[Article]],'TCD journal 2018'!$B$5:$O$9000,9,FALSE),0)</f>
        <v>2</v>
      </c>
      <c r="J772" s="60">
        <f>IFERROR(VLOOKUP(Tableau11[[#This Row],[Article]],'TCD journal 2018'!$B$5:$O$9000,10,FALSE),0)</f>
        <v>0</v>
      </c>
      <c r="K772" s="61">
        <f>IFERROR(VLOOKUP(Tableau11[[#This Row],[Article]],'TCD journal 2018'!$B$5:$O$900,11,FALSE),0)</f>
        <v>2</v>
      </c>
      <c r="L772" s="60">
        <f>IFERROR(VLOOKUP(Tableau11[[#This Row],[Article]],'TCD journal 2018'!$B$5:$O$9000,12,FALSE),0)</f>
        <v>0</v>
      </c>
      <c r="M772" s="62">
        <f>IFERROR(VLOOKUP(Tableau11[[#This Row],[Article]],'TCD journal 2018'!$B$5:$O$9000,13,FALSE),0)</f>
        <v>0</v>
      </c>
      <c r="N772" s="154">
        <f>IFERROR(VLOOKUP(Tableau11[[#This Row],[Article]],'TCD journal 2018'!$B$5:$O$9000,14,FALSE),0)</f>
        <v>6</v>
      </c>
      <c r="O772" s="73">
        <f>Tableau11[[#This Row],[Total général]]/8</f>
        <v>0.75</v>
      </c>
      <c r="P772" s="74">
        <f>ROUNDUP(Tableau11[[#This Row],[Conso mensuel]]/30,0)</f>
        <v>1</v>
      </c>
    </row>
    <row r="773" spans="1:16" ht="16.5" thickTop="1" thickBot="1" x14ac:dyDescent="0.3">
      <c r="A773" s="31" t="s">
        <v>302</v>
      </c>
      <c r="B773" s="34">
        <f t="shared" ref="B773:C773" si="428">B772/$N$772</f>
        <v>0</v>
      </c>
      <c r="C773" s="34">
        <f t="shared" si="428"/>
        <v>0</v>
      </c>
      <c r="D773" s="34">
        <f>D772/$N$772</f>
        <v>0</v>
      </c>
      <c r="E773" s="34">
        <f t="shared" ref="E773:M773" si="429">E772/$N$772</f>
        <v>0.16666666666666666</v>
      </c>
      <c r="F773" s="34">
        <f t="shared" si="429"/>
        <v>0</v>
      </c>
      <c r="G773" s="34">
        <f t="shared" si="429"/>
        <v>0</v>
      </c>
      <c r="H773" s="34">
        <f t="shared" si="429"/>
        <v>0.16666666666666666</v>
      </c>
      <c r="I773" s="34">
        <f t="shared" si="429"/>
        <v>0.33333333333333331</v>
      </c>
      <c r="J773" s="33">
        <f t="shared" si="429"/>
        <v>0</v>
      </c>
      <c r="K773" s="34">
        <f t="shared" si="429"/>
        <v>0.33333333333333331</v>
      </c>
      <c r="L773" s="33">
        <f t="shared" si="429"/>
        <v>0</v>
      </c>
      <c r="M773" s="36">
        <f t="shared" si="429"/>
        <v>0</v>
      </c>
      <c r="N773" s="46">
        <f>SUM(Tableau11[[#This Row],[Janvier]:[Décembre]])</f>
        <v>1</v>
      </c>
      <c r="O773" s="71">
        <f>ROUNDUP(Tableau11[[#This Row],[Total général]]/7,0)</f>
        <v>1</v>
      </c>
      <c r="P773" s="70">
        <f>Tableau11[[#This Row],[Total général]]/(30*7)</f>
        <v>4.7619047619047623E-3</v>
      </c>
    </row>
    <row r="774" spans="1:16" ht="17.25" thickTop="1" thickBot="1" x14ac:dyDescent="0.3">
      <c r="A774" s="45">
        <v>808</v>
      </c>
      <c r="B774" s="58">
        <f>IFERROR(VLOOKUP(Tableau11[[#This Row],[Article]],'TCD journal 2018'!$B$5:$O$9000,2,FALSE),0)</f>
        <v>0</v>
      </c>
      <c r="C774" s="59">
        <f>IFERROR(VLOOKUP(Tableau11[[#This Row],[Article]],'TCD journal 2018'!$B$5:$O$900,3,FALSE),0)</f>
        <v>0</v>
      </c>
      <c r="D774" s="60">
        <f>IFERROR(VLOOKUP(Tableau11[[#This Row],[Article]],'TCD journal 2018'!$B$5:$O$9000,4,FALSE),0)</f>
        <v>0</v>
      </c>
      <c r="E774" s="60">
        <f>IFERROR(VLOOKUP(Tableau11[[#This Row],[Article]],'TCD journal 2018'!$B$5:$O$9000,5,FALSE),0)</f>
        <v>0</v>
      </c>
      <c r="F774" s="60">
        <f>IFERROR(VLOOKUP(Tableau11[[#This Row],[Article]],'TCD journal 2018'!$B$5:$O$9000,6,FALSE),0)</f>
        <v>0</v>
      </c>
      <c r="G774" s="60">
        <f>IFERROR(VLOOKUP(Tableau11[[#This Row],[Article]],'TCD journal 2018'!$B$5:$O$9000,7,FALSE),0)</f>
        <v>2</v>
      </c>
      <c r="H774" s="60">
        <f>IFERROR(VLOOKUP(Tableau11[[#This Row],[Article]],'TCD journal 2018'!$B$5:$O$9000,8,FALSE),0)</f>
        <v>2</v>
      </c>
      <c r="I774" s="60">
        <f>IFERROR(VLOOKUP(Tableau11[[#This Row],[Article]],'TCD journal 2018'!$B$5:$O$9000,9,FALSE),0)</f>
        <v>0</v>
      </c>
      <c r="J774" s="60">
        <f>IFERROR(VLOOKUP(Tableau11[[#This Row],[Article]],'TCD journal 2018'!$B$5:$O$9000,10,FALSE),0)</f>
        <v>0</v>
      </c>
      <c r="K774" s="61">
        <f>IFERROR(VLOOKUP(Tableau11[[#This Row],[Article]],'TCD journal 2018'!$B$5:$O$900,11,FALSE),0)</f>
        <v>0</v>
      </c>
      <c r="L774" s="60">
        <f>IFERROR(VLOOKUP(Tableau11[[#This Row],[Article]],'TCD journal 2018'!$B$5:$O$9000,12,FALSE),0)</f>
        <v>0</v>
      </c>
      <c r="M774" s="62">
        <f>IFERROR(VLOOKUP(Tableau11[[#This Row],[Article]],'TCD journal 2018'!$B$5:$O$9000,13,FALSE),0)</f>
        <v>0</v>
      </c>
      <c r="N774" s="154">
        <f>IFERROR(VLOOKUP(Tableau11[[#This Row],[Article]],'TCD journal 2018'!$B$5:$O$9000,14,FALSE),0)</f>
        <v>4</v>
      </c>
      <c r="O774" s="73">
        <f>Tableau11[[#This Row],[Total général]]/8</f>
        <v>0.5</v>
      </c>
      <c r="P774" s="74">
        <f>ROUNDUP(Tableau11[[#This Row],[Conso mensuel]]/30,0)</f>
        <v>1</v>
      </c>
    </row>
    <row r="775" spans="1:16" ht="16.5" thickTop="1" thickBot="1" x14ac:dyDescent="0.3">
      <c r="A775" s="31">
        <v>808</v>
      </c>
      <c r="B775" s="34">
        <f t="shared" ref="B775:C775" si="430">B774/$N$774</f>
        <v>0</v>
      </c>
      <c r="C775" s="34">
        <f t="shared" si="430"/>
        <v>0</v>
      </c>
      <c r="D775" s="34">
        <f>D774/$N$774</f>
        <v>0</v>
      </c>
      <c r="E775" s="34">
        <f t="shared" ref="E775:M775" si="431">E774/$N$774</f>
        <v>0</v>
      </c>
      <c r="F775" s="34">
        <f t="shared" si="431"/>
        <v>0</v>
      </c>
      <c r="G775" s="34">
        <f t="shared" si="431"/>
        <v>0.5</v>
      </c>
      <c r="H775" s="34">
        <f t="shared" si="431"/>
        <v>0.5</v>
      </c>
      <c r="I775" s="34">
        <f t="shared" si="431"/>
        <v>0</v>
      </c>
      <c r="J775" s="33">
        <f t="shared" si="431"/>
        <v>0</v>
      </c>
      <c r="K775" s="34">
        <f t="shared" si="431"/>
        <v>0</v>
      </c>
      <c r="L775" s="33">
        <f t="shared" si="431"/>
        <v>0</v>
      </c>
      <c r="M775" s="36">
        <f t="shared" si="431"/>
        <v>0</v>
      </c>
      <c r="N775" s="46">
        <f>SUM(Tableau11[[#This Row],[Janvier]:[Décembre]])</f>
        <v>1</v>
      </c>
      <c r="O775" s="71">
        <f>ROUNDUP(Tableau11[[#This Row],[Total général]]/7,0)</f>
        <v>1</v>
      </c>
      <c r="P775" s="70">
        <f>Tableau11[[#This Row],[Total général]]/(30*7)</f>
        <v>4.7619047619047623E-3</v>
      </c>
    </row>
    <row r="776" spans="1:16" ht="17.25" thickTop="1" thickBot="1" x14ac:dyDescent="0.3">
      <c r="A776" s="45">
        <v>789</v>
      </c>
      <c r="B776" s="58">
        <f>IFERROR(VLOOKUP(Tableau11[[#This Row],[Article]],'TCD journal 2018'!$B$5:$O$9000,2,FALSE),0)</f>
        <v>0</v>
      </c>
      <c r="C776" s="59">
        <f>IFERROR(VLOOKUP(Tableau11[[#This Row],[Article]],'TCD journal 2018'!$B$5:$O$900,3,FALSE),0)</f>
        <v>0</v>
      </c>
      <c r="D776" s="60">
        <f>IFERROR(VLOOKUP(Tableau11[[#This Row],[Article]],'TCD journal 2018'!$B$5:$O$9000,4,FALSE),0)</f>
        <v>0</v>
      </c>
      <c r="E776" s="60">
        <f>IFERROR(VLOOKUP(Tableau11[[#This Row],[Article]],'TCD journal 2018'!$B$5:$O$9000,5,FALSE),0)</f>
        <v>0</v>
      </c>
      <c r="F776" s="60">
        <f>IFERROR(VLOOKUP(Tableau11[[#This Row],[Article]],'TCD journal 2018'!$B$5:$O$9000,6,FALSE),0)</f>
        <v>1</v>
      </c>
      <c r="G776" s="60">
        <f>IFERROR(VLOOKUP(Tableau11[[#This Row],[Article]],'TCD journal 2018'!$B$5:$O$9000,7,FALSE),0)</f>
        <v>0</v>
      </c>
      <c r="H776" s="60">
        <f>IFERROR(VLOOKUP(Tableau11[[#This Row],[Article]],'TCD journal 2018'!$B$5:$O$9000,8,FALSE),0)</f>
        <v>0</v>
      </c>
      <c r="I776" s="60">
        <f>IFERROR(VLOOKUP(Tableau11[[#This Row],[Article]],'TCD journal 2018'!$B$5:$O$9000,9,FALSE),0)</f>
        <v>1</v>
      </c>
      <c r="J776" s="60">
        <f>IFERROR(VLOOKUP(Tableau11[[#This Row],[Article]],'TCD journal 2018'!$B$5:$O$9000,10,FALSE),0)</f>
        <v>2</v>
      </c>
      <c r="K776" s="61">
        <f>IFERROR(VLOOKUP(Tableau11[[#This Row],[Article]],'TCD journal 2018'!$B$5:$O$900,11,FALSE),0)</f>
        <v>0</v>
      </c>
      <c r="L776" s="60">
        <f>IFERROR(VLOOKUP(Tableau11[[#This Row],[Article]],'TCD journal 2018'!$B$5:$O$9000,12,FALSE),0)</f>
        <v>0</v>
      </c>
      <c r="M776" s="62">
        <f>IFERROR(VLOOKUP(Tableau11[[#This Row],[Article]],'TCD journal 2018'!$B$5:$O$9000,13,FALSE),0)</f>
        <v>0</v>
      </c>
      <c r="N776" s="154">
        <f>IFERROR(VLOOKUP(Tableau11[[#This Row],[Article]],'TCD journal 2018'!$B$5:$O$9000,14,FALSE),0)</f>
        <v>4</v>
      </c>
      <c r="O776" s="73">
        <f>Tableau11[[#This Row],[Total général]]/8</f>
        <v>0.5</v>
      </c>
      <c r="P776" s="74">
        <f>ROUNDUP(Tableau11[[#This Row],[Conso mensuel]]/30,0)</f>
        <v>1</v>
      </c>
    </row>
    <row r="777" spans="1:16" ht="16.5" thickTop="1" thickBot="1" x14ac:dyDescent="0.3">
      <c r="A777" s="31">
        <v>789</v>
      </c>
      <c r="B777" s="34">
        <f t="shared" ref="B777:C777" si="432">B776/$N$776</f>
        <v>0</v>
      </c>
      <c r="C777" s="34">
        <f t="shared" si="432"/>
        <v>0</v>
      </c>
      <c r="D777" s="34">
        <f>D776/$N$776</f>
        <v>0</v>
      </c>
      <c r="E777" s="34">
        <f t="shared" ref="E777:M777" si="433">E776/$N$776</f>
        <v>0</v>
      </c>
      <c r="F777" s="34">
        <f t="shared" si="433"/>
        <v>0.25</v>
      </c>
      <c r="G777" s="34">
        <f t="shared" si="433"/>
        <v>0</v>
      </c>
      <c r="H777" s="34">
        <f t="shared" si="433"/>
        <v>0</v>
      </c>
      <c r="I777" s="34">
        <f t="shared" si="433"/>
        <v>0.25</v>
      </c>
      <c r="J777" s="33">
        <f t="shared" si="433"/>
        <v>0.5</v>
      </c>
      <c r="K777" s="34">
        <f t="shared" si="433"/>
        <v>0</v>
      </c>
      <c r="L777" s="33">
        <f t="shared" si="433"/>
        <v>0</v>
      </c>
      <c r="M777" s="36">
        <f t="shared" si="433"/>
        <v>0</v>
      </c>
      <c r="N777" s="46">
        <f>SUM(Tableau11[[#This Row],[Janvier]:[Décembre]])</f>
        <v>1</v>
      </c>
      <c r="O777" s="71">
        <f>ROUNDUP(Tableau11[[#This Row],[Total général]]/7,0)</f>
        <v>1</v>
      </c>
      <c r="P777" s="70">
        <f>Tableau11[[#This Row],[Total général]]/(30*7)</f>
        <v>4.7619047619047623E-3</v>
      </c>
    </row>
    <row r="778" spans="1:16" ht="17.25" thickTop="1" thickBot="1" x14ac:dyDescent="0.3">
      <c r="A778" s="45">
        <v>3628</v>
      </c>
      <c r="B778" s="58">
        <f>IFERROR(VLOOKUP(Tableau11[[#This Row],[Article]],'TCD journal 2018'!$B$5:$O$9000,2,FALSE),0)</f>
        <v>0</v>
      </c>
      <c r="C778" s="59">
        <f>IFERROR(VLOOKUP(Tableau11[[#This Row],[Article]],'TCD journal 2018'!$B$5:$O$900,3,FALSE),0)</f>
        <v>0</v>
      </c>
      <c r="D778" s="60">
        <f>IFERROR(VLOOKUP(Tableau11[[#This Row],[Article]],'TCD journal 2018'!$B$5:$O$9000,4,FALSE),0)</f>
        <v>1</v>
      </c>
      <c r="E778" s="60">
        <f>IFERROR(VLOOKUP(Tableau11[[#This Row],[Article]],'TCD journal 2018'!$B$5:$O$9000,5,FALSE),0)</f>
        <v>0</v>
      </c>
      <c r="F778" s="60">
        <f>IFERROR(VLOOKUP(Tableau11[[#This Row],[Article]],'TCD journal 2018'!$B$5:$O$9000,6,FALSE),0)</f>
        <v>0</v>
      </c>
      <c r="G778" s="60">
        <f>IFERROR(VLOOKUP(Tableau11[[#This Row],[Article]],'TCD journal 2018'!$B$5:$O$9000,7,FALSE),0)</f>
        <v>3</v>
      </c>
      <c r="H778" s="60">
        <f>IFERROR(VLOOKUP(Tableau11[[#This Row],[Article]],'TCD journal 2018'!$B$5:$O$9000,8,FALSE),0)</f>
        <v>0</v>
      </c>
      <c r="I778" s="60">
        <f>IFERROR(VLOOKUP(Tableau11[[#This Row],[Article]],'TCD journal 2018'!$B$5:$O$9000,9,FALSE),0)</f>
        <v>0</v>
      </c>
      <c r="J778" s="60">
        <f>IFERROR(VLOOKUP(Tableau11[[#This Row],[Article]],'TCD journal 2018'!$B$5:$O$9000,10,FALSE),0)</f>
        <v>0</v>
      </c>
      <c r="K778" s="61">
        <f>IFERROR(VLOOKUP(Tableau11[[#This Row],[Article]],'TCD journal 2018'!$B$5:$O$900,11,FALSE),0)</f>
        <v>0</v>
      </c>
      <c r="L778" s="60">
        <f>IFERROR(VLOOKUP(Tableau11[[#This Row],[Article]],'TCD journal 2018'!$B$5:$O$9000,12,FALSE),0)</f>
        <v>0</v>
      </c>
      <c r="M778" s="62">
        <f>IFERROR(VLOOKUP(Tableau11[[#This Row],[Article]],'TCD journal 2018'!$B$5:$O$9000,13,FALSE),0)</f>
        <v>0</v>
      </c>
      <c r="N778" s="154">
        <f>IFERROR(VLOOKUP(Tableau11[[#This Row],[Article]],'TCD journal 2018'!$B$5:$O$9000,14,FALSE),0)</f>
        <v>4</v>
      </c>
      <c r="O778" s="73">
        <f>Tableau11[[#This Row],[Total général]]/8</f>
        <v>0.5</v>
      </c>
      <c r="P778" s="74">
        <f>ROUNDUP(Tableau11[[#This Row],[Conso mensuel]]/30,0)</f>
        <v>1</v>
      </c>
    </row>
    <row r="779" spans="1:16" ht="16.5" thickTop="1" thickBot="1" x14ac:dyDescent="0.3">
      <c r="A779" s="31">
        <v>3628</v>
      </c>
      <c r="B779" s="34">
        <f t="shared" ref="B779:C779" si="434">B778/$N$778</f>
        <v>0</v>
      </c>
      <c r="C779" s="34">
        <f t="shared" si="434"/>
        <v>0</v>
      </c>
      <c r="D779" s="34">
        <f>D778/$N$778</f>
        <v>0.25</v>
      </c>
      <c r="E779" s="34">
        <f t="shared" ref="E779:M779" si="435">E778/$N$778</f>
        <v>0</v>
      </c>
      <c r="F779" s="34">
        <f t="shared" si="435"/>
        <v>0</v>
      </c>
      <c r="G779" s="34">
        <f t="shared" si="435"/>
        <v>0.75</v>
      </c>
      <c r="H779" s="34">
        <f t="shared" si="435"/>
        <v>0</v>
      </c>
      <c r="I779" s="34">
        <f t="shared" si="435"/>
        <v>0</v>
      </c>
      <c r="J779" s="33">
        <f t="shared" si="435"/>
        <v>0</v>
      </c>
      <c r="K779" s="34">
        <f t="shared" si="435"/>
        <v>0</v>
      </c>
      <c r="L779" s="33">
        <f t="shared" si="435"/>
        <v>0</v>
      </c>
      <c r="M779" s="36">
        <f t="shared" si="435"/>
        <v>0</v>
      </c>
      <c r="N779" s="46">
        <f>SUM(Tableau11[[#This Row],[Janvier]:[Décembre]])</f>
        <v>1</v>
      </c>
      <c r="O779" s="71">
        <f>ROUNDUP(Tableau11[[#This Row],[Total général]]/7,0)</f>
        <v>1</v>
      </c>
      <c r="P779" s="70">
        <f>Tableau11[[#This Row],[Total général]]/(30*7)</f>
        <v>4.7619047619047623E-3</v>
      </c>
    </row>
    <row r="780" spans="1:16" ht="17.25" thickTop="1" thickBot="1" x14ac:dyDescent="0.3">
      <c r="A780" s="45">
        <v>2018</v>
      </c>
      <c r="B780" s="58">
        <f>IFERROR(VLOOKUP(Tableau11[[#This Row],[Article]],'TCD journal 2018'!$B$5:$O$9000,2,FALSE),0)</f>
        <v>0</v>
      </c>
      <c r="C780" s="59">
        <f>IFERROR(VLOOKUP(Tableau11[[#This Row],[Article]],'TCD journal 2018'!$B$5:$O$900,3,FALSE),0)</f>
        <v>0</v>
      </c>
      <c r="D780" s="60">
        <f>IFERROR(VLOOKUP(Tableau11[[#This Row],[Article]],'TCD journal 2018'!$B$5:$O$9000,4,FALSE),0)</f>
        <v>0</v>
      </c>
      <c r="E780" s="60">
        <f>IFERROR(VLOOKUP(Tableau11[[#This Row],[Article]],'TCD journal 2018'!$B$5:$O$9000,5,FALSE),0)</f>
        <v>1</v>
      </c>
      <c r="F780" s="60">
        <f>IFERROR(VLOOKUP(Tableau11[[#This Row],[Article]],'TCD journal 2018'!$B$5:$O$9000,6,FALSE),0)</f>
        <v>0</v>
      </c>
      <c r="G780" s="60">
        <f>IFERROR(VLOOKUP(Tableau11[[#This Row],[Article]],'TCD journal 2018'!$B$5:$O$9000,7,FALSE),0)</f>
        <v>1</v>
      </c>
      <c r="H780" s="60">
        <f>IFERROR(VLOOKUP(Tableau11[[#This Row],[Article]],'TCD journal 2018'!$B$5:$O$9000,8,FALSE),0)</f>
        <v>0</v>
      </c>
      <c r="I780" s="60">
        <f>IFERROR(VLOOKUP(Tableau11[[#This Row],[Article]],'TCD journal 2018'!$B$5:$O$9000,9,FALSE),0)</f>
        <v>2</v>
      </c>
      <c r="J780" s="60">
        <f>IFERROR(VLOOKUP(Tableau11[[#This Row],[Article]],'TCD journal 2018'!$B$5:$O$9000,10,FALSE),0)</f>
        <v>0</v>
      </c>
      <c r="K780" s="61">
        <f>IFERROR(VLOOKUP(Tableau11[[#This Row],[Article]],'TCD journal 2018'!$B$5:$O$900,11,FALSE),0)</f>
        <v>0</v>
      </c>
      <c r="L780" s="60">
        <f>IFERROR(VLOOKUP(Tableau11[[#This Row],[Article]],'TCD journal 2018'!$B$5:$O$9000,12,FALSE),0)</f>
        <v>0</v>
      </c>
      <c r="M780" s="62">
        <f>IFERROR(VLOOKUP(Tableau11[[#This Row],[Article]],'TCD journal 2018'!$B$5:$O$9000,13,FALSE),0)</f>
        <v>0</v>
      </c>
      <c r="N780" s="154">
        <f>IFERROR(VLOOKUP(Tableau11[[#This Row],[Article]],'TCD journal 2018'!$B$5:$O$9000,14,FALSE),0)</f>
        <v>4</v>
      </c>
      <c r="O780" s="73">
        <f>Tableau11[[#This Row],[Total général]]/8</f>
        <v>0.5</v>
      </c>
      <c r="P780" s="74">
        <f>ROUNDUP(Tableau11[[#This Row],[Conso mensuel]]/30,0)</f>
        <v>1</v>
      </c>
    </row>
    <row r="781" spans="1:16" ht="16.5" thickTop="1" thickBot="1" x14ac:dyDescent="0.3">
      <c r="A781" s="31">
        <v>2018</v>
      </c>
      <c r="B781" s="34">
        <f t="shared" ref="B781:C781" si="436">B780/$N$780</f>
        <v>0</v>
      </c>
      <c r="C781" s="34">
        <f t="shared" si="436"/>
        <v>0</v>
      </c>
      <c r="D781" s="34">
        <f>D780/$N$780</f>
        <v>0</v>
      </c>
      <c r="E781" s="34">
        <f t="shared" ref="E781:M781" si="437">E780/$N$780</f>
        <v>0.25</v>
      </c>
      <c r="F781" s="34">
        <f t="shared" si="437"/>
        <v>0</v>
      </c>
      <c r="G781" s="34">
        <f t="shared" si="437"/>
        <v>0.25</v>
      </c>
      <c r="H781" s="34">
        <f t="shared" si="437"/>
        <v>0</v>
      </c>
      <c r="I781" s="34">
        <f t="shared" si="437"/>
        <v>0.5</v>
      </c>
      <c r="J781" s="33">
        <f t="shared" si="437"/>
        <v>0</v>
      </c>
      <c r="K781" s="34">
        <f t="shared" si="437"/>
        <v>0</v>
      </c>
      <c r="L781" s="33">
        <f t="shared" si="437"/>
        <v>0</v>
      </c>
      <c r="M781" s="36">
        <f t="shared" si="437"/>
        <v>0</v>
      </c>
      <c r="N781" s="46">
        <f>SUM(Tableau11[[#This Row],[Janvier]:[Décembre]])</f>
        <v>1</v>
      </c>
      <c r="O781" s="71">
        <f>ROUNDUP(Tableau11[[#This Row],[Total général]]/7,0)</f>
        <v>1</v>
      </c>
      <c r="P781" s="70">
        <f>Tableau11[[#This Row],[Total général]]/(30*7)</f>
        <v>4.7619047619047623E-3</v>
      </c>
    </row>
    <row r="782" spans="1:16" ht="17.25" thickTop="1" thickBot="1" x14ac:dyDescent="0.3">
      <c r="A782" s="45">
        <v>4634</v>
      </c>
      <c r="B782" s="58">
        <f>IFERROR(VLOOKUP(Tableau11[[#This Row],[Article]],'TCD journal 2018'!$B$5:$O$9000,2,FALSE),0)</f>
        <v>0</v>
      </c>
      <c r="C782" s="59">
        <f>IFERROR(VLOOKUP(Tableau11[[#This Row],[Article]],'TCD journal 2018'!$B$5:$O$900,3,FALSE),0)</f>
        <v>0</v>
      </c>
      <c r="D782" s="60">
        <f>IFERROR(VLOOKUP(Tableau11[[#This Row],[Article]],'TCD journal 2018'!$B$5:$O$9000,4,FALSE),0)</f>
        <v>2</v>
      </c>
      <c r="E782" s="60">
        <f>IFERROR(VLOOKUP(Tableau11[[#This Row],[Article]],'TCD journal 2018'!$B$5:$O$9000,5,FALSE),0)</f>
        <v>0</v>
      </c>
      <c r="F782" s="60">
        <f>IFERROR(VLOOKUP(Tableau11[[#This Row],[Article]],'TCD journal 2018'!$B$5:$O$9000,6,FALSE),0)</f>
        <v>0</v>
      </c>
      <c r="G782" s="60">
        <f>IFERROR(VLOOKUP(Tableau11[[#This Row],[Article]],'TCD journal 2018'!$B$5:$O$9000,7,FALSE),0)</f>
        <v>1</v>
      </c>
      <c r="H782" s="60">
        <f>IFERROR(VLOOKUP(Tableau11[[#This Row],[Article]],'TCD journal 2018'!$B$5:$O$9000,8,FALSE),0)</f>
        <v>0</v>
      </c>
      <c r="I782" s="60">
        <f>IFERROR(VLOOKUP(Tableau11[[#This Row],[Article]],'TCD journal 2018'!$B$5:$O$9000,9,FALSE),0)</f>
        <v>0</v>
      </c>
      <c r="J782" s="60">
        <f>IFERROR(VLOOKUP(Tableau11[[#This Row],[Article]],'TCD journal 2018'!$B$5:$O$9000,10,FALSE),0)</f>
        <v>0</v>
      </c>
      <c r="K782" s="61">
        <f>IFERROR(VLOOKUP(Tableau11[[#This Row],[Article]],'TCD journal 2018'!$B$5:$O$900,11,FALSE),0)</f>
        <v>1</v>
      </c>
      <c r="L782" s="60">
        <f>IFERROR(VLOOKUP(Tableau11[[#This Row],[Article]],'TCD journal 2018'!$B$5:$O$9000,12,FALSE),0)</f>
        <v>0</v>
      </c>
      <c r="M782" s="62">
        <f>IFERROR(VLOOKUP(Tableau11[[#This Row],[Article]],'TCD journal 2018'!$B$5:$O$9000,13,FALSE),0)</f>
        <v>0</v>
      </c>
      <c r="N782" s="154">
        <f>IFERROR(VLOOKUP(Tableau11[[#This Row],[Article]],'TCD journal 2018'!$B$5:$O$9000,14,FALSE),0)</f>
        <v>4</v>
      </c>
      <c r="O782" s="73">
        <f>Tableau11[[#This Row],[Total général]]/8</f>
        <v>0.5</v>
      </c>
      <c r="P782" s="74">
        <f>ROUNDUP(Tableau11[[#This Row],[Conso mensuel]]/30,0)</f>
        <v>1</v>
      </c>
    </row>
    <row r="783" spans="1:16" ht="16.5" thickTop="1" thickBot="1" x14ac:dyDescent="0.3">
      <c r="A783" s="31">
        <v>4634</v>
      </c>
      <c r="B783" s="34">
        <f t="shared" ref="B783:C783" si="438">B782/$N$782</f>
        <v>0</v>
      </c>
      <c r="C783" s="34">
        <f t="shared" si="438"/>
        <v>0</v>
      </c>
      <c r="D783" s="34">
        <f>D782/$N$782</f>
        <v>0.5</v>
      </c>
      <c r="E783" s="34">
        <f t="shared" ref="E783:M783" si="439">E782/$N$782</f>
        <v>0</v>
      </c>
      <c r="F783" s="34">
        <f t="shared" si="439"/>
        <v>0</v>
      </c>
      <c r="G783" s="34">
        <f t="shared" si="439"/>
        <v>0.25</v>
      </c>
      <c r="H783" s="34">
        <f t="shared" si="439"/>
        <v>0</v>
      </c>
      <c r="I783" s="34">
        <f t="shared" si="439"/>
        <v>0</v>
      </c>
      <c r="J783" s="33">
        <f t="shared" si="439"/>
        <v>0</v>
      </c>
      <c r="K783" s="34">
        <f t="shared" si="439"/>
        <v>0.25</v>
      </c>
      <c r="L783" s="33">
        <f t="shared" si="439"/>
        <v>0</v>
      </c>
      <c r="M783" s="36">
        <f t="shared" si="439"/>
        <v>0</v>
      </c>
      <c r="N783" s="46">
        <f>SUM(Tableau11[[#This Row],[Janvier]:[Décembre]])</f>
        <v>1</v>
      </c>
      <c r="O783" s="71">
        <f>ROUNDUP(Tableau11[[#This Row],[Total général]]/7,0)</f>
        <v>1</v>
      </c>
      <c r="P783" s="70">
        <f>Tableau11[[#This Row],[Total général]]/(30*7)</f>
        <v>4.7619047619047623E-3</v>
      </c>
    </row>
    <row r="784" spans="1:16" ht="17.25" thickTop="1" thickBot="1" x14ac:dyDescent="0.3">
      <c r="A784" s="45">
        <v>4340</v>
      </c>
      <c r="B784" s="58">
        <f>IFERROR(VLOOKUP(Tableau11[[#This Row],[Article]],'TCD journal 2018'!$B$5:$O$9000,2,FALSE),0)</f>
        <v>0</v>
      </c>
      <c r="C784" s="59">
        <f>IFERROR(VLOOKUP(Tableau11[[#This Row],[Article]],'TCD journal 2018'!$B$5:$O$900,3,FALSE),0)</f>
        <v>0</v>
      </c>
      <c r="D784" s="60">
        <f>IFERROR(VLOOKUP(Tableau11[[#This Row],[Article]],'TCD journal 2018'!$B$5:$O$9000,4,FALSE),0)</f>
        <v>0</v>
      </c>
      <c r="E784" s="60">
        <f>IFERROR(VLOOKUP(Tableau11[[#This Row],[Article]],'TCD journal 2018'!$B$5:$O$9000,5,FALSE),0)</f>
        <v>0</v>
      </c>
      <c r="F784" s="60">
        <f>IFERROR(VLOOKUP(Tableau11[[#This Row],[Article]],'TCD journal 2018'!$B$5:$O$9000,6,FALSE),0)</f>
        <v>1</v>
      </c>
      <c r="G784" s="60">
        <f>IFERROR(VLOOKUP(Tableau11[[#This Row],[Article]],'TCD journal 2018'!$B$5:$O$9000,7,FALSE),0)</f>
        <v>0</v>
      </c>
      <c r="H784" s="60">
        <f>IFERROR(VLOOKUP(Tableau11[[#This Row],[Article]],'TCD journal 2018'!$B$5:$O$9000,8,FALSE),0)</f>
        <v>0</v>
      </c>
      <c r="I784" s="60">
        <f>IFERROR(VLOOKUP(Tableau11[[#This Row],[Article]],'TCD journal 2018'!$B$5:$O$9000,9,FALSE),0)</f>
        <v>0</v>
      </c>
      <c r="J784" s="60">
        <f>IFERROR(VLOOKUP(Tableau11[[#This Row],[Article]],'TCD journal 2018'!$B$5:$O$9000,10,FALSE),0)</f>
        <v>2</v>
      </c>
      <c r="K784" s="61">
        <f>IFERROR(VLOOKUP(Tableau11[[#This Row],[Article]],'TCD journal 2018'!$B$5:$O$900,11,FALSE),0)</f>
        <v>0</v>
      </c>
      <c r="L784" s="60">
        <f>IFERROR(VLOOKUP(Tableau11[[#This Row],[Article]],'TCD journal 2018'!$B$5:$O$9000,12,FALSE),0)</f>
        <v>0</v>
      </c>
      <c r="M784" s="62">
        <f>IFERROR(VLOOKUP(Tableau11[[#This Row],[Article]],'TCD journal 2018'!$B$5:$O$9000,13,FALSE),0)</f>
        <v>0</v>
      </c>
      <c r="N784" s="154">
        <f>IFERROR(VLOOKUP(Tableau11[[#This Row],[Article]],'TCD journal 2018'!$B$5:$O$9000,14,FALSE),0)</f>
        <v>3</v>
      </c>
      <c r="O784" s="73">
        <f>Tableau11[[#This Row],[Total général]]/8</f>
        <v>0.375</v>
      </c>
      <c r="P784" s="74">
        <f>ROUNDUP(Tableau11[[#This Row],[Conso mensuel]]/30,0)</f>
        <v>1</v>
      </c>
    </row>
    <row r="785" spans="1:16" ht="16.5" thickTop="1" thickBot="1" x14ac:dyDescent="0.3">
      <c r="A785" s="31">
        <v>4340</v>
      </c>
      <c r="B785" s="34">
        <f t="shared" ref="B785:C785" si="440">B784/$N$784</f>
        <v>0</v>
      </c>
      <c r="C785" s="34">
        <f t="shared" si="440"/>
        <v>0</v>
      </c>
      <c r="D785" s="34">
        <f>D784/$N$784</f>
        <v>0</v>
      </c>
      <c r="E785" s="34">
        <f t="shared" ref="E785:M785" si="441">E784/$N$784</f>
        <v>0</v>
      </c>
      <c r="F785" s="34">
        <f t="shared" si="441"/>
        <v>0.33333333333333331</v>
      </c>
      <c r="G785" s="34">
        <f t="shared" si="441"/>
        <v>0</v>
      </c>
      <c r="H785" s="34">
        <f t="shared" si="441"/>
        <v>0</v>
      </c>
      <c r="I785" s="34">
        <f t="shared" si="441"/>
        <v>0</v>
      </c>
      <c r="J785" s="33">
        <f t="shared" si="441"/>
        <v>0.66666666666666663</v>
      </c>
      <c r="K785" s="34">
        <f t="shared" si="441"/>
        <v>0</v>
      </c>
      <c r="L785" s="33">
        <f t="shared" si="441"/>
        <v>0</v>
      </c>
      <c r="M785" s="36">
        <f t="shared" si="441"/>
        <v>0</v>
      </c>
      <c r="N785" s="46">
        <f>SUM(Tableau11[[#This Row],[Janvier]:[Décembre]])</f>
        <v>1</v>
      </c>
      <c r="O785" s="71">
        <f>ROUNDUP(Tableau11[[#This Row],[Total général]]/7,0)</f>
        <v>1</v>
      </c>
      <c r="P785" s="70">
        <f>Tableau11[[#This Row],[Total général]]/(30*7)</f>
        <v>4.7619047619047623E-3</v>
      </c>
    </row>
    <row r="786" spans="1:16" ht="17.25" thickTop="1" thickBot="1" x14ac:dyDescent="0.3">
      <c r="A786" s="45">
        <v>8007</v>
      </c>
      <c r="B786" s="58">
        <f>IFERROR(VLOOKUP(Tableau11[[#This Row],[Article]],'TCD journal 2018'!$B$5:$O$9000,2,FALSE),0)</f>
        <v>0</v>
      </c>
      <c r="C786" s="59">
        <f>IFERROR(VLOOKUP(Tableau11[[#This Row],[Article]],'TCD journal 2018'!$B$5:$O$900,3,FALSE),0)</f>
        <v>0</v>
      </c>
      <c r="D786" s="60">
        <f>IFERROR(VLOOKUP(Tableau11[[#This Row],[Article]],'TCD journal 2018'!$B$5:$O$9000,4,FALSE),0)</f>
        <v>0</v>
      </c>
      <c r="E786" s="60">
        <f>IFERROR(VLOOKUP(Tableau11[[#This Row],[Article]],'TCD journal 2018'!$B$5:$O$9000,5,FALSE),0)</f>
        <v>0</v>
      </c>
      <c r="F786" s="60">
        <f>IFERROR(VLOOKUP(Tableau11[[#This Row],[Article]],'TCD journal 2018'!$B$5:$O$9000,6,FALSE),0)</f>
        <v>1</v>
      </c>
      <c r="G786" s="60">
        <f>IFERROR(VLOOKUP(Tableau11[[#This Row],[Article]],'TCD journal 2018'!$B$5:$O$9000,7,FALSE),0)</f>
        <v>0</v>
      </c>
      <c r="H786" s="60">
        <f>IFERROR(VLOOKUP(Tableau11[[#This Row],[Article]],'TCD journal 2018'!$B$5:$O$9000,8,FALSE),0)</f>
        <v>0</v>
      </c>
      <c r="I786" s="60">
        <f>IFERROR(VLOOKUP(Tableau11[[#This Row],[Article]],'TCD journal 2018'!$B$5:$O$9000,9,FALSE),0)</f>
        <v>0</v>
      </c>
      <c r="J786" s="60">
        <f>IFERROR(VLOOKUP(Tableau11[[#This Row],[Article]],'TCD journal 2018'!$B$5:$O$9000,10,FALSE),0)</f>
        <v>2</v>
      </c>
      <c r="K786" s="61">
        <f>IFERROR(VLOOKUP(Tableau11[[#This Row],[Article]],'TCD journal 2018'!$B$5:$O$900,11,FALSE),0)</f>
        <v>0</v>
      </c>
      <c r="L786" s="60">
        <f>IFERROR(VLOOKUP(Tableau11[[#This Row],[Article]],'TCD journal 2018'!$B$5:$O$9000,12,FALSE),0)</f>
        <v>0</v>
      </c>
      <c r="M786" s="62">
        <f>IFERROR(VLOOKUP(Tableau11[[#This Row],[Article]],'TCD journal 2018'!$B$5:$O$9000,13,FALSE),0)</f>
        <v>0</v>
      </c>
      <c r="N786" s="154">
        <f>IFERROR(VLOOKUP(Tableau11[[#This Row],[Article]],'TCD journal 2018'!$B$5:$O$9000,14,FALSE),0)</f>
        <v>3</v>
      </c>
      <c r="O786" s="73">
        <f>Tableau11[[#This Row],[Total général]]/8</f>
        <v>0.375</v>
      </c>
      <c r="P786" s="74">
        <f>ROUNDUP(Tableau11[[#This Row],[Conso mensuel]]/30,0)</f>
        <v>1</v>
      </c>
    </row>
    <row r="787" spans="1:16" ht="16.5" thickTop="1" thickBot="1" x14ac:dyDescent="0.3">
      <c r="A787" s="31">
        <v>8007</v>
      </c>
      <c r="B787" s="34">
        <f t="shared" ref="B787:C787" si="442">B786/$N$786</f>
        <v>0</v>
      </c>
      <c r="C787" s="34">
        <f t="shared" si="442"/>
        <v>0</v>
      </c>
      <c r="D787" s="34">
        <f>D786/$N$786</f>
        <v>0</v>
      </c>
      <c r="E787" s="34">
        <f t="shared" ref="E787:M787" si="443">E786/$N$786</f>
        <v>0</v>
      </c>
      <c r="F787" s="34">
        <f t="shared" si="443"/>
        <v>0.33333333333333331</v>
      </c>
      <c r="G787" s="34">
        <f t="shared" si="443"/>
        <v>0</v>
      </c>
      <c r="H787" s="34">
        <f t="shared" si="443"/>
        <v>0</v>
      </c>
      <c r="I787" s="34">
        <f t="shared" si="443"/>
        <v>0</v>
      </c>
      <c r="J787" s="33">
        <f t="shared" si="443"/>
        <v>0.66666666666666663</v>
      </c>
      <c r="K787" s="34">
        <f t="shared" si="443"/>
        <v>0</v>
      </c>
      <c r="L787" s="33">
        <f t="shared" si="443"/>
        <v>0</v>
      </c>
      <c r="M787" s="36">
        <f t="shared" si="443"/>
        <v>0</v>
      </c>
      <c r="N787" s="46">
        <f>SUM(Tableau11[[#This Row],[Janvier]:[Décembre]])</f>
        <v>1</v>
      </c>
      <c r="O787" s="71">
        <f>ROUNDUP(Tableau11[[#This Row],[Total général]]/7,0)</f>
        <v>1</v>
      </c>
      <c r="P787" s="70">
        <f>Tableau11[[#This Row],[Total général]]/(30*7)</f>
        <v>4.7619047619047623E-3</v>
      </c>
    </row>
    <row r="788" spans="1:16" ht="17.25" thickTop="1" thickBot="1" x14ac:dyDescent="0.3">
      <c r="A788" s="45" t="s">
        <v>13</v>
      </c>
      <c r="B788" s="58">
        <f>IFERROR(VLOOKUP(Tableau11[[#This Row],[Article]],'TCD journal 2018'!$B$5:$O$9000,2,FALSE),0)</f>
        <v>0</v>
      </c>
      <c r="C788" s="59">
        <f>IFERROR(VLOOKUP(Tableau11[[#This Row],[Article]],'TCD journal 2018'!$B$5:$O$900,3,FALSE),0)</f>
        <v>0</v>
      </c>
      <c r="D788" s="60">
        <f>IFERROR(VLOOKUP(Tableau11[[#This Row],[Article]],'TCD journal 2018'!$B$5:$O$9000,4,FALSE),0)</f>
        <v>0</v>
      </c>
      <c r="E788" s="60">
        <f>IFERROR(VLOOKUP(Tableau11[[#This Row],[Article]],'TCD journal 2018'!$B$5:$O$9000,5,FALSE),0)</f>
        <v>0</v>
      </c>
      <c r="F788" s="60">
        <f>IFERROR(VLOOKUP(Tableau11[[#This Row],[Article]],'TCD journal 2018'!$B$5:$O$9000,6,FALSE),0)</f>
        <v>0</v>
      </c>
      <c r="G788" s="60">
        <f>IFERROR(VLOOKUP(Tableau11[[#This Row],[Article]],'TCD journal 2018'!$B$5:$O$9000,7,FALSE),0)</f>
        <v>0</v>
      </c>
      <c r="H788" s="60">
        <f>IFERROR(VLOOKUP(Tableau11[[#This Row],[Article]],'TCD journal 2018'!$B$5:$O$9000,8,FALSE),0)</f>
        <v>2</v>
      </c>
      <c r="I788" s="60">
        <f>IFERROR(VLOOKUP(Tableau11[[#This Row],[Article]],'TCD journal 2018'!$B$5:$O$9000,9,FALSE),0)</f>
        <v>0</v>
      </c>
      <c r="J788" s="60">
        <f>IFERROR(VLOOKUP(Tableau11[[#This Row],[Article]],'TCD journal 2018'!$B$5:$O$9000,10,FALSE),0)</f>
        <v>1</v>
      </c>
      <c r="K788" s="61">
        <f>IFERROR(VLOOKUP(Tableau11[[#This Row],[Article]],'TCD journal 2018'!$B$5:$O$900,11,FALSE),0)</f>
        <v>1</v>
      </c>
      <c r="L788" s="60">
        <f>IFERROR(VLOOKUP(Tableau11[[#This Row],[Article]],'TCD journal 2018'!$B$5:$O$9000,12,FALSE),0)</f>
        <v>0</v>
      </c>
      <c r="M788" s="62">
        <f>IFERROR(VLOOKUP(Tableau11[[#This Row],[Article]],'TCD journal 2018'!$B$5:$O$9000,13,FALSE),0)</f>
        <v>0</v>
      </c>
      <c r="N788" s="154">
        <f>IFERROR(VLOOKUP(Tableau11[[#This Row],[Article]],'TCD journal 2018'!$B$5:$O$9000,14,FALSE),0)</f>
        <v>4</v>
      </c>
      <c r="O788" s="73">
        <f>Tableau11[[#This Row],[Total général]]/8</f>
        <v>0.5</v>
      </c>
      <c r="P788" s="74">
        <f>ROUNDUP(Tableau11[[#This Row],[Conso mensuel]]/30,0)</f>
        <v>1</v>
      </c>
    </row>
    <row r="789" spans="1:16" ht="16.5" thickTop="1" thickBot="1" x14ac:dyDescent="0.3">
      <c r="A789" s="31" t="s">
        <v>13</v>
      </c>
      <c r="B789" s="34">
        <f t="shared" ref="B789:C789" si="444">B788/$N$788</f>
        <v>0</v>
      </c>
      <c r="C789" s="34">
        <f t="shared" si="444"/>
        <v>0</v>
      </c>
      <c r="D789" s="34">
        <f>D788/$N$788</f>
        <v>0</v>
      </c>
      <c r="E789" s="34">
        <f t="shared" ref="E789:M789" si="445">E788/$N$788</f>
        <v>0</v>
      </c>
      <c r="F789" s="34">
        <f t="shared" si="445"/>
        <v>0</v>
      </c>
      <c r="G789" s="34">
        <f t="shared" si="445"/>
        <v>0</v>
      </c>
      <c r="H789" s="34">
        <f t="shared" si="445"/>
        <v>0.5</v>
      </c>
      <c r="I789" s="34">
        <f t="shared" si="445"/>
        <v>0</v>
      </c>
      <c r="J789" s="33">
        <f t="shared" si="445"/>
        <v>0.25</v>
      </c>
      <c r="K789" s="34">
        <f t="shared" si="445"/>
        <v>0.25</v>
      </c>
      <c r="L789" s="33">
        <f t="shared" si="445"/>
        <v>0</v>
      </c>
      <c r="M789" s="36">
        <f t="shared" si="445"/>
        <v>0</v>
      </c>
      <c r="N789" s="46">
        <f>SUM(Tableau11[[#This Row],[Janvier]:[Décembre]])</f>
        <v>1</v>
      </c>
      <c r="O789" s="71">
        <f>ROUNDUP(Tableau11[[#This Row],[Total général]]/7,0)</f>
        <v>1</v>
      </c>
      <c r="P789" s="70">
        <f>Tableau11[[#This Row],[Total général]]/(30*7)</f>
        <v>4.7619047619047623E-3</v>
      </c>
    </row>
    <row r="790" spans="1:16" ht="17.25" thickTop="1" thickBot="1" x14ac:dyDescent="0.3">
      <c r="A790" s="45">
        <v>10760</v>
      </c>
      <c r="B790" s="58">
        <f>IFERROR(VLOOKUP(Tableau11[[#This Row],[Article]],'TCD journal 2018'!$B$5:$O$9000,2,FALSE),0)</f>
        <v>0</v>
      </c>
      <c r="C790" s="59">
        <f>IFERROR(VLOOKUP(Tableau11[[#This Row],[Article]],'TCD journal 2018'!$B$5:$O$900,3,FALSE),0)</f>
        <v>0</v>
      </c>
      <c r="D790" s="60">
        <f>IFERROR(VLOOKUP(Tableau11[[#This Row],[Article]],'TCD journal 2018'!$B$5:$O$9000,4,FALSE),0)</f>
        <v>0</v>
      </c>
      <c r="E790" s="60">
        <f>IFERROR(VLOOKUP(Tableau11[[#This Row],[Article]],'TCD journal 2018'!$B$5:$O$9000,5,FALSE),0)</f>
        <v>0</v>
      </c>
      <c r="F790" s="60">
        <f>IFERROR(VLOOKUP(Tableau11[[#This Row],[Article]],'TCD journal 2018'!$B$5:$O$9000,6,FALSE),0)</f>
        <v>0</v>
      </c>
      <c r="G790" s="60">
        <f>IFERROR(VLOOKUP(Tableau11[[#This Row],[Article]],'TCD journal 2018'!$B$5:$O$9000,7,FALSE),0)</f>
        <v>0</v>
      </c>
      <c r="H790" s="60">
        <f>IFERROR(VLOOKUP(Tableau11[[#This Row],[Article]],'TCD journal 2018'!$B$5:$O$9000,8,FALSE),0)</f>
        <v>0</v>
      </c>
      <c r="I790" s="60">
        <f>IFERROR(VLOOKUP(Tableau11[[#This Row],[Article]],'TCD journal 2018'!$B$5:$O$9000,9,FALSE),0)</f>
        <v>3</v>
      </c>
      <c r="J790" s="60">
        <f>IFERROR(VLOOKUP(Tableau11[[#This Row],[Article]],'TCD journal 2018'!$B$5:$O$9000,10,FALSE),0)</f>
        <v>0</v>
      </c>
      <c r="K790" s="61">
        <f>IFERROR(VLOOKUP(Tableau11[[#This Row],[Article]],'TCD journal 2018'!$B$5:$O$900,11,FALSE),0)</f>
        <v>0</v>
      </c>
      <c r="L790" s="60">
        <f>IFERROR(VLOOKUP(Tableau11[[#This Row],[Article]],'TCD journal 2018'!$B$5:$O$9000,12,FALSE),0)</f>
        <v>0</v>
      </c>
      <c r="M790" s="62">
        <f>IFERROR(VLOOKUP(Tableau11[[#This Row],[Article]],'TCD journal 2018'!$B$5:$O$9000,13,FALSE),0)</f>
        <v>0</v>
      </c>
      <c r="N790" s="154">
        <f>IFERROR(VLOOKUP(Tableau11[[#This Row],[Article]],'TCD journal 2018'!$B$5:$O$9000,14,FALSE),0)</f>
        <v>3</v>
      </c>
      <c r="O790" s="73">
        <f>Tableau11[[#This Row],[Total général]]/8</f>
        <v>0.375</v>
      </c>
      <c r="P790" s="74">
        <f>ROUNDUP(Tableau11[[#This Row],[Conso mensuel]]/30,0)</f>
        <v>1</v>
      </c>
    </row>
    <row r="791" spans="1:16" ht="16.5" thickTop="1" thickBot="1" x14ac:dyDescent="0.3">
      <c r="A791" s="31">
        <v>10760</v>
      </c>
      <c r="B791" s="34">
        <f t="shared" ref="B791:C791" si="446">B790/$N$790</f>
        <v>0</v>
      </c>
      <c r="C791" s="34">
        <f t="shared" si="446"/>
        <v>0</v>
      </c>
      <c r="D791" s="34">
        <f>D790/$N$790</f>
        <v>0</v>
      </c>
      <c r="E791" s="34">
        <f t="shared" ref="E791:M791" si="447">E790/$N$790</f>
        <v>0</v>
      </c>
      <c r="F791" s="34">
        <f t="shared" si="447"/>
        <v>0</v>
      </c>
      <c r="G791" s="34">
        <f t="shared" si="447"/>
        <v>0</v>
      </c>
      <c r="H791" s="34">
        <f t="shared" si="447"/>
        <v>0</v>
      </c>
      <c r="I791" s="34">
        <f t="shared" si="447"/>
        <v>1</v>
      </c>
      <c r="J791" s="33">
        <f t="shared" si="447"/>
        <v>0</v>
      </c>
      <c r="K791" s="34">
        <f t="shared" si="447"/>
        <v>0</v>
      </c>
      <c r="L791" s="33">
        <f t="shared" si="447"/>
        <v>0</v>
      </c>
      <c r="M791" s="36">
        <f t="shared" si="447"/>
        <v>0</v>
      </c>
      <c r="N791" s="46">
        <f>SUM(Tableau11[[#This Row],[Janvier]:[Décembre]])</f>
        <v>1</v>
      </c>
      <c r="O791" s="71">
        <f>ROUNDUP(Tableau11[[#This Row],[Total général]]/7,0)</f>
        <v>1</v>
      </c>
      <c r="P791" s="70">
        <f>Tableau11[[#This Row],[Total général]]/(30*7)</f>
        <v>4.7619047619047623E-3</v>
      </c>
    </row>
    <row r="792" spans="1:16" ht="17.25" thickTop="1" thickBot="1" x14ac:dyDescent="0.3">
      <c r="A792" s="45">
        <v>8676</v>
      </c>
      <c r="B792" s="58">
        <f>IFERROR(VLOOKUP(Tableau11[[#This Row],[Article]],'TCD journal 2018'!$B$5:$O$9000,2,FALSE),0)</f>
        <v>0</v>
      </c>
      <c r="C792" s="59">
        <f>IFERROR(VLOOKUP(Tableau11[[#This Row],[Article]],'TCD journal 2018'!$B$5:$O$900,3,FALSE),0)</f>
        <v>0</v>
      </c>
      <c r="D792" s="60">
        <f>IFERROR(VLOOKUP(Tableau11[[#This Row],[Article]],'TCD journal 2018'!$B$5:$O$9000,4,FALSE),0)</f>
        <v>2</v>
      </c>
      <c r="E792" s="60">
        <f>IFERROR(VLOOKUP(Tableau11[[#This Row],[Article]],'TCD journal 2018'!$B$5:$O$9000,5,FALSE),0)</f>
        <v>1</v>
      </c>
      <c r="F792" s="60">
        <f>IFERROR(VLOOKUP(Tableau11[[#This Row],[Article]],'TCD journal 2018'!$B$5:$O$9000,6,FALSE),0)</f>
        <v>0</v>
      </c>
      <c r="G792" s="60">
        <f>IFERROR(VLOOKUP(Tableau11[[#This Row],[Article]],'TCD journal 2018'!$B$5:$O$9000,7,FALSE),0)</f>
        <v>0</v>
      </c>
      <c r="H792" s="60">
        <f>IFERROR(VLOOKUP(Tableau11[[#This Row],[Article]],'TCD journal 2018'!$B$5:$O$9000,8,FALSE),0)</f>
        <v>0</v>
      </c>
      <c r="I792" s="60">
        <f>IFERROR(VLOOKUP(Tableau11[[#This Row],[Article]],'TCD journal 2018'!$B$5:$O$9000,9,FALSE),0)</f>
        <v>0</v>
      </c>
      <c r="J792" s="60">
        <f>IFERROR(VLOOKUP(Tableau11[[#This Row],[Article]],'TCD journal 2018'!$B$5:$O$9000,10,FALSE),0)</f>
        <v>0</v>
      </c>
      <c r="K792" s="61">
        <f>IFERROR(VLOOKUP(Tableau11[[#This Row],[Article]],'TCD journal 2018'!$B$5:$O$900,11,FALSE),0)</f>
        <v>0</v>
      </c>
      <c r="L792" s="60">
        <f>IFERROR(VLOOKUP(Tableau11[[#This Row],[Article]],'TCD journal 2018'!$B$5:$O$9000,12,FALSE),0)</f>
        <v>0</v>
      </c>
      <c r="M792" s="62">
        <f>IFERROR(VLOOKUP(Tableau11[[#This Row],[Article]],'TCD journal 2018'!$B$5:$O$9000,13,FALSE),0)</f>
        <v>0</v>
      </c>
      <c r="N792" s="154">
        <f>IFERROR(VLOOKUP(Tableau11[[#This Row],[Article]],'TCD journal 2018'!$B$5:$O$9000,14,FALSE),0)</f>
        <v>3</v>
      </c>
      <c r="O792" s="73">
        <f>Tableau11[[#This Row],[Total général]]/8</f>
        <v>0.375</v>
      </c>
      <c r="P792" s="74">
        <f>ROUNDUP(Tableau11[[#This Row],[Conso mensuel]]/30,0)</f>
        <v>1</v>
      </c>
    </row>
    <row r="793" spans="1:16" ht="16.5" thickTop="1" thickBot="1" x14ac:dyDescent="0.3">
      <c r="A793" s="31">
        <v>8676</v>
      </c>
      <c r="B793" s="34">
        <f t="shared" ref="B793:C793" si="448">B792/$N$792</f>
        <v>0</v>
      </c>
      <c r="C793" s="34">
        <f t="shared" si="448"/>
        <v>0</v>
      </c>
      <c r="D793" s="34">
        <f>D792/$N$792</f>
        <v>0.66666666666666663</v>
      </c>
      <c r="E793" s="34">
        <f t="shared" ref="E793:M793" si="449">E792/$N$792</f>
        <v>0.33333333333333331</v>
      </c>
      <c r="F793" s="34">
        <f t="shared" si="449"/>
        <v>0</v>
      </c>
      <c r="G793" s="34">
        <f t="shared" si="449"/>
        <v>0</v>
      </c>
      <c r="H793" s="34">
        <f t="shared" si="449"/>
        <v>0</v>
      </c>
      <c r="I793" s="34">
        <f t="shared" si="449"/>
        <v>0</v>
      </c>
      <c r="J793" s="33">
        <f t="shared" si="449"/>
        <v>0</v>
      </c>
      <c r="K793" s="34">
        <f t="shared" si="449"/>
        <v>0</v>
      </c>
      <c r="L793" s="33">
        <f t="shared" si="449"/>
        <v>0</v>
      </c>
      <c r="M793" s="36">
        <f t="shared" si="449"/>
        <v>0</v>
      </c>
      <c r="N793" s="46">
        <f>SUM(Tableau11[[#This Row],[Janvier]:[Décembre]])</f>
        <v>1</v>
      </c>
      <c r="O793" s="71">
        <f>ROUNDUP(Tableau11[[#This Row],[Total général]]/7,0)</f>
        <v>1</v>
      </c>
      <c r="P793" s="70">
        <f>Tableau11[[#This Row],[Total général]]/(30*7)</f>
        <v>4.7619047619047623E-3</v>
      </c>
    </row>
    <row r="794" spans="1:16" ht="17.25" thickTop="1" thickBot="1" x14ac:dyDescent="0.3">
      <c r="A794" s="45">
        <v>8004</v>
      </c>
      <c r="B794" s="58">
        <f>IFERROR(VLOOKUP(Tableau11[[#This Row],[Article]],'TCD journal 2018'!$B$5:$O$9000,2,FALSE),0)</f>
        <v>0</v>
      </c>
      <c r="C794" s="59">
        <f>IFERROR(VLOOKUP(Tableau11[[#This Row],[Article]],'TCD journal 2018'!$B$5:$O$900,3,FALSE),0)</f>
        <v>0</v>
      </c>
      <c r="D794" s="60">
        <f>IFERROR(VLOOKUP(Tableau11[[#This Row],[Article]],'TCD journal 2018'!$B$5:$O$9000,4,FALSE),0)</f>
        <v>0</v>
      </c>
      <c r="E794" s="60">
        <f>IFERROR(VLOOKUP(Tableau11[[#This Row],[Article]],'TCD journal 2018'!$B$5:$O$9000,5,FALSE),0)</f>
        <v>0</v>
      </c>
      <c r="F794" s="60">
        <f>IFERROR(VLOOKUP(Tableau11[[#This Row],[Article]],'TCD journal 2018'!$B$5:$O$9000,6,FALSE),0)</f>
        <v>0</v>
      </c>
      <c r="G794" s="60">
        <f>IFERROR(VLOOKUP(Tableau11[[#This Row],[Article]],'TCD journal 2018'!$B$5:$O$9000,7,FALSE),0)</f>
        <v>0</v>
      </c>
      <c r="H794" s="60">
        <f>IFERROR(VLOOKUP(Tableau11[[#This Row],[Article]],'TCD journal 2018'!$B$5:$O$9000,8,FALSE),0)</f>
        <v>0</v>
      </c>
      <c r="I794" s="60">
        <f>IFERROR(VLOOKUP(Tableau11[[#This Row],[Article]],'TCD journal 2018'!$B$5:$O$9000,9,FALSE),0)</f>
        <v>0</v>
      </c>
      <c r="J794" s="60">
        <f>IFERROR(VLOOKUP(Tableau11[[#This Row],[Article]],'TCD journal 2018'!$B$5:$O$9000,10,FALSE),0)</f>
        <v>3</v>
      </c>
      <c r="K794" s="61">
        <f>IFERROR(VLOOKUP(Tableau11[[#This Row],[Article]],'TCD journal 2018'!$B$5:$O$900,11,FALSE),0)</f>
        <v>0</v>
      </c>
      <c r="L794" s="60">
        <f>IFERROR(VLOOKUP(Tableau11[[#This Row],[Article]],'TCD journal 2018'!$B$5:$O$9000,12,FALSE),0)</f>
        <v>0</v>
      </c>
      <c r="M794" s="62">
        <f>IFERROR(VLOOKUP(Tableau11[[#This Row],[Article]],'TCD journal 2018'!$B$5:$O$9000,13,FALSE),0)</f>
        <v>0</v>
      </c>
      <c r="N794" s="154">
        <f>IFERROR(VLOOKUP(Tableau11[[#This Row],[Article]],'TCD journal 2018'!$B$5:$O$9000,14,FALSE),0)</f>
        <v>3</v>
      </c>
      <c r="O794" s="73">
        <f>Tableau11[[#This Row],[Total général]]/8</f>
        <v>0.375</v>
      </c>
      <c r="P794" s="74">
        <f>ROUNDUP(Tableau11[[#This Row],[Conso mensuel]]/30,0)</f>
        <v>1</v>
      </c>
    </row>
    <row r="795" spans="1:16" ht="16.5" thickTop="1" thickBot="1" x14ac:dyDescent="0.3">
      <c r="A795" s="31">
        <v>8004</v>
      </c>
      <c r="B795" s="34">
        <f t="shared" ref="B795:C795" si="450">B794/$N$794</f>
        <v>0</v>
      </c>
      <c r="C795" s="34">
        <f t="shared" si="450"/>
        <v>0</v>
      </c>
      <c r="D795" s="34">
        <f>D794/$N$794</f>
        <v>0</v>
      </c>
      <c r="E795" s="34">
        <f t="shared" ref="E795:M795" si="451">E794/$N$794</f>
        <v>0</v>
      </c>
      <c r="F795" s="34">
        <f t="shared" si="451"/>
        <v>0</v>
      </c>
      <c r="G795" s="34">
        <f t="shared" si="451"/>
        <v>0</v>
      </c>
      <c r="H795" s="34">
        <f t="shared" si="451"/>
        <v>0</v>
      </c>
      <c r="I795" s="34">
        <f t="shared" si="451"/>
        <v>0</v>
      </c>
      <c r="J795" s="33">
        <f t="shared" si="451"/>
        <v>1</v>
      </c>
      <c r="K795" s="34">
        <f t="shared" si="451"/>
        <v>0</v>
      </c>
      <c r="L795" s="33">
        <f t="shared" si="451"/>
        <v>0</v>
      </c>
      <c r="M795" s="36">
        <f t="shared" si="451"/>
        <v>0</v>
      </c>
      <c r="N795" s="46">
        <f>SUM(Tableau11[[#This Row],[Janvier]:[Décembre]])</f>
        <v>1</v>
      </c>
      <c r="O795" s="71">
        <f>ROUNDUP(Tableau11[[#This Row],[Total général]]/7,0)</f>
        <v>1</v>
      </c>
      <c r="P795" s="70">
        <f>Tableau11[[#This Row],[Total général]]/(30*7)</f>
        <v>4.7619047619047623E-3</v>
      </c>
    </row>
    <row r="796" spans="1:16" ht="17.25" thickTop="1" thickBot="1" x14ac:dyDescent="0.3">
      <c r="A796" s="45">
        <v>8506</v>
      </c>
      <c r="B796" s="58">
        <f>IFERROR(VLOOKUP(Tableau11[[#This Row],[Article]],'TCD journal 2018'!$B$5:$O$9000,2,FALSE),0)</f>
        <v>0</v>
      </c>
      <c r="C796" s="59">
        <f>IFERROR(VLOOKUP(Tableau11[[#This Row],[Article]],'TCD journal 2018'!$B$5:$O$900,3,FALSE),0)</f>
        <v>0</v>
      </c>
      <c r="D796" s="60">
        <f>IFERROR(VLOOKUP(Tableau11[[#This Row],[Article]],'TCD journal 2018'!$B$5:$O$9000,4,FALSE),0)</f>
        <v>0</v>
      </c>
      <c r="E796" s="60">
        <f>IFERROR(VLOOKUP(Tableau11[[#This Row],[Article]],'TCD journal 2018'!$B$5:$O$9000,5,FALSE),0)</f>
        <v>0</v>
      </c>
      <c r="F796" s="60">
        <f>IFERROR(VLOOKUP(Tableau11[[#This Row],[Article]],'TCD journal 2018'!$B$5:$O$9000,6,FALSE),0)</f>
        <v>0</v>
      </c>
      <c r="G796" s="60">
        <f>IFERROR(VLOOKUP(Tableau11[[#This Row],[Article]],'TCD journal 2018'!$B$5:$O$9000,7,FALSE),0)</f>
        <v>1</v>
      </c>
      <c r="H796" s="60">
        <f>IFERROR(VLOOKUP(Tableau11[[#This Row],[Article]],'TCD journal 2018'!$B$5:$O$9000,8,FALSE),0)</f>
        <v>0</v>
      </c>
      <c r="I796" s="60">
        <f>IFERROR(VLOOKUP(Tableau11[[#This Row],[Article]],'TCD journal 2018'!$B$5:$O$9000,9,FALSE),0)</f>
        <v>0</v>
      </c>
      <c r="J796" s="60">
        <f>IFERROR(VLOOKUP(Tableau11[[#This Row],[Article]],'TCD journal 2018'!$B$5:$O$9000,10,FALSE),0)</f>
        <v>2</v>
      </c>
      <c r="K796" s="61">
        <f>IFERROR(VLOOKUP(Tableau11[[#This Row],[Article]],'TCD journal 2018'!$B$5:$O$900,11,FALSE),0)</f>
        <v>1</v>
      </c>
      <c r="L796" s="60">
        <f>IFERROR(VLOOKUP(Tableau11[[#This Row],[Article]],'TCD journal 2018'!$B$5:$O$9000,12,FALSE),0)</f>
        <v>0</v>
      </c>
      <c r="M796" s="62">
        <f>IFERROR(VLOOKUP(Tableau11[[#This Row],[Article]],'TCD journal 2018'!$B$5:$O$9000,13,FALSE),0)</f>
        <v>0</v>
      </c>
      <c r="N796" s="154">
        <f>IFERROR(VLOOKUP(Tableau11[[#This Row],[Article]],'TCD journal 2018'!$B$5:$O$9000,14,FALSE),0)</f>
        <v>4</v>
      </c>
      <c r="O796" s="73">
        <f>Tableau11[[#This Row],[Total général]]/8</f>
        <v>0.5</v>
      </c>
      <c r="P796" s="74">
        <f>ROUNDUP(Tableau11[[#This Row],[Conso mensuel]]/30,0)</f>
        <v>1</v>
      </c>
    </row>
    <row r="797" spans="1:16" ht="16.5" thickTop="1" thickBot="1" x14ac:dyDescent="0.3">
      <c r="A797" s="31">
        <v>8506</v>
      </c>
      <c r="B797" s="34">
        <f t="shared" ref="B797:C797" si="452">B796/$N$796</f>
        <v>0</v>
      </c>
      <c r="C797" s="34">
        <f t="shared" si="452"/>
        <v>0</v>
      </c>
      <c r="D797" s="34">
        <f>D796/$N$796</f>
        <v>0</v>
      </c>
      <c r="E797" s="34">
        <f t="shared" ref="E797:M797" si="453">E796/$N$796</f>
        <v>0</v>
      </c>
      <c r="F797" s="34">
        <f t="shared" si="453"/>
        <v>0</v>
      </c>
      <c r="G797" s="34">
        <f t="shared" si="453"/>
        <v>0.25</v>
      </c>
      <c r="H797" s="34">
        <f t="shared" si="453"/>
        <v>0</v>
      </c>
      <c r="I797" s="34">
        <f t="shared" si="453"/>
        <v>0</v>
      </c>
      <c r="J797" s="33">
        <f t="shared" si="453"/>
        <v>0.5</v>
      </c>
      <c r="K797" s="34">
        <f t="shared" si="453"/>
        <v>0.25</v>
      </c>
      <c r="L797" s="33">
        <f t="shared" si="453"/>
        <v>0</v>
      </c>
      <c r="M797" s="36">
        <f t="shared" si="453"/>
        <v>0</v>
      </c>
      <c r="N797" s="46">
        <f>SUM(Tableau11[[#This Row],[Janvier]:[Décembre]])</f>
        <v>1</v>
      </c>
      <c r="O797" s="71">
        <f>ROUNDUP(Tableau11[[#This Row],[Total général]]/7,0)</f>
        <v>1</v>
      </c>
      <c r="P797" s="70">
        <f>Tableau11[[#This Row],[Total général]]/(30*7)</f>
        <v>4.7619047619047623E-3</v>
      </c>
    </row>
    <row r="798" spans="1:16" ht="17.25" thickTop="1" thickBot="1" x14ac:dyDescent="0.3">
      <c r="A798" s="45">
        <v>8008</v>
      </c>
      <c r="B798" s="58">
        <f>IFERROR(VLOOKUP(Tableau11[[#This Row],[Article]],'TCD journal 2018'!$B$5:$O$9000,2,FALSE),0)</f>
        <v>0</v>
      </c>
      <c r="C798" s="59">
        <f>IFERROR(VLOOKUP(Tableau11[[#This Row],[Article]],'TCD journal 2018'!$B$5:$O$900,3,FALSE),0)</f>
        <v>0</v>
      </c>
      <c r="D798" s="60">
        <f>IFERROR(VLOOKUP(Tableau11[[#This Row],[Article]],'TCD journal 2018'!$B$5:$O$9000,4,FALSE),0)</f>
        <v>0</v>
      </c>
      <c r="E798" s="60">
        <f>IFERROR(VLOOKUP(Tableau11[[#This Row],[Article]],'TCD journal 2018'!$B$5:$O$9000,5,FALSE),0)</f>
        <v>0</v>
      </c>
      <c r="F798" s="60">
        <f>IFERROR(VLOOKUP(Tableau11[[#This Row],[Article]],'TCD journal 2018'!$B$5:$O$9000,6,FALSE),0)</f>
        <v>0</v>
      </c>
      <c r="G798" s="60">
        <f>IFERROR(VLOOKUP(Tableau11[[#This Row],[Article]],'TCD journal 2018'!$B$5:$O$9000,7,FALSE),0)</f>
        <v>0</v>
      </c>
      <c r="H798" s="60">
        <f>IFERROR(VLOOKUP(Tableau11[[#This Row],[Article]],'TCD journal 2018'!$B$5:$O$9000,8,FALSE),0)</f>
        <v>0</v>
      </c>
      <c r="I798" s="60">
        <f>IFERROR(VLOOKUP(Tableau11[[#This Row],[Article]],'TCD journal 2018'!$B$5:$O$9000,9,FALSE),0)</f>
        <v>0</v>
      </c>
      <c r="J798" s="60">
        <f>IFERROR(VLOOKUP(Tableau11[[#This Row],[Article]],'TCD journal 2018'!$B$5:$O$9000,10,FALSE),0)</f>
        <v>3</v>
      </c>
      <c r="K798" s="61">
        <f>IFERROR(VLOOKUP(Tableau11[[#This Row],[Article]],'TCD journal 2018'!$B$5:$O$900,11,FALSE),0)</f>
        <v>0</v>
      </c>
      <c r="L798" s="60">
        <f>IFERROR(VLOOKUP(Tableau11[[#This Row],[Article]],'TCD journal 2018'!$B$5:$O$9000,12,FALSE),0)</f>
        <v>0</v>
      </c>
      <c r="M798" s="62">
        <f>IFERROR(VLOOKUP(Tableau11[[#This Row],[Article]],'TCD journal 2018'!$B$5:$O$9000,13,FALSE),0)</f>
        <v>0</v>
      </c>
      <c r="N798" s="154">
        <f>IFERROR(VLOOKUP(Tableau11[[#This Row],[Article]],'TCD journal 2018'!$B$5:$O$9000,14,FALSE),0)</f>
        <v>3</v>
      </c>
      <c r="O798" s="73">
        <f>Tableau11[[#This Row],[Total général]]/8</f>
        <v>0.375</v>
      </c>
      <c r="P798" s="74">
        <f>ROUNDUP(Tableau11[[#This Row],[Conso mensuel]]/30,0)</f>
        <v>1</v>
      </c>
    </row>
    <row r="799" spans="1:16" ht="16.5" thickTop="1" thickBot="1" x14ac:dyDescent="0.3">
      <c r="A799" s="31">
        <v>8008</v>
      </c>
      <c r="B799" s="34">
        <f t="shared" ref="B799:C799" si="454">B798/$N$798</f>
        <v>0</v>
      </c>
      <c r="C799" s="34">
        <f t="shared" si="454"/>
        <v>0</v>
      </c>
      <c r="D799" s="34">
        <f>D798/$N$798</f>
        <v>0</v>
      </c>
      <c r="E799" s="34">
        <f t="shared" ref="E799:M799" si="455">E798/$N$798</f>
        <v>0</v>
      </c>
      <c r="F799" s="34">
        <f t="shared" si="455"/>
        <v>0</v>
      </c>
      <c r="G799" s="34">
        <f t="shared" si="455"/>
        <v>0</v>
      </c>
      <c r="H799" s="34">
        <f t="shared" si="455"/>
        <v>0</v>
      </c>
      <c r="I799" s="34">
        <f t="shared" si="455"/>
        <v>0</v>
      </c>
      <c r="J799" s="33">
        <f t="shared" si="455"/>
        <v>1</v>
      </c>
      <c r="K799" s="34">
        <f t="shared" si="455"/>
        <v>0</v>
      </c>
      <c r="L799" s="33">
        <f t="shared" si="455"/>
        <v>0</v>
      </c>
      <c r="M799" s="36">
        <f t="shared" si="455"/>
        <v>0</v>
      </c>
      <c r="N799" s="46">
        <f>SUM(Tableau11[[#This Row],[Janvier]:[Décembre]])</f>
        <v>1</v>
      </c>
      <c r="O799" s="71">
        <f>ROUNDUP(Tableau11[[#This Row],[Total général]]/7,0)</f>
        <v>1</v>
      </c>
      <c r="P799" s="70">
        <f>Tableau11[[#This Row],[Total général]]/(30*7)</f>
        <v>4.7619047619047623E-3</v>
      </c>
    </row>
    <row r="800" spans="1:16" ht="17.25" thickTop="1" thickBot="1" x14ac:dyDescent="0.3">
      <c r="A800" s="45" t="s">
        <v>539</v>
      </c>
      <c r="B800" s="58">
        <f>IFERROR(VLOOKUP(Tableau11[[#This Row],[Article]],'TCD journal 2018'!$B$5:$O$9000,2,FALSE),0)</f>
        <v>0</v>
      </c>
      <c r="C800" s="59">
        <f>IFERROR(VLOOKUP(Tableau11[[#This Row],[Article]],'TCD journal 2018'!$B$5:$O$900,3,FALSE),0)</f>
        <v>0</v>
      </c>
      <c r="D800" s="60">
        <f>IFERROR(VLOOKUP(Tableau11[[#This Row],[Article]],'TCD journal 2018'!$B$5:$O$9000,4,FALSE),0)</f>
        <v>0</v>
      </c>
      <c r="E800" s="60">
        <f>IFERROR(VLOOKUP(Tableau11[[#This Row],[Article]],'TCD journal 2018'!$B$5:$O$9000,5,FALSE),0)</f>
        <v>0</v>
      </c>
      <c r="F800" s="60">
        <f>IFERROR(VLOOKUP(Tableau11[[#This Row],[Article]],'TCD journal 2018'!$B$5:$O$9000,6,FALSE),0)</f>
        <v>0</v>
      </c>
      <c r="G800" s="60">
        <f>IFERROR(VLOOKUP(Tableau11[[#This Row],[Article]],'TCD journal 2018'!$B$5:$O$9000,7,FALSE),0)</f>
        <v>0</v>
      </c>
      <c r="H800" s="60">
        <f>IFERROR(VLOOKUP(Tableau11[[#This Row],[Article]],'TCD journal 2018'!$B$5:$O$9000,8,FALSE),0)</f>
        <v>0</v>
      </c>
      <c r="I800" s="60">
        <f>IFERROR(VLOOKUP(Tableau11[[#This Row],[Article]],'TCD journal 2018'!$B$5:$O$9000,9,FALSE),0)</f>
        <v>3</v>
      </c>
      <c r="J800" s="60">
        <f>IFERROR(VLOOKUP(Tableau11[[#This Row],[Article]],'TCD journal 2018'!$B$5:$O$9000,10,FALSE),0)</f>
        <v>0</v>
      </c>
      <c r="K800" s="61">
        <f>IFERROR(VLOOKUP(Tableau11[[#This Row],[Article]],'TCD journal 2018'!$B$5:$O$900,11,FALSE),0)</f>
        <v>1</v>
      </c>
      <c r="L800" s="60">
        <f>IFERROR(VLOOKUP(Tableau11[[#This Row],[Article]],'TCD journal 2018'!$B$5:$O$9000,12,FALSE),0)</f>
        <v>0</v>
      </c>
      <c r="M800" s="62">
        <f>IFERROR(VLOOKUP(Tableau11[[#This Row],[Article]],'TCD journal 2018'!$B$5:$O$9000,13,FALSE),0)</f>
        <v>0</v>
      </c>
      <c r="N800" s="154">
        <f>IFERROR(VLOOKUP(Tableau11[[#This Row],[Article]],'TCD journal 2018'!$B$5:$O$9000,14,FALSE),0)</f>
        <v>4</v>
      </c>
      <c r="O800" s="73">
        <f>Tableau11[[#This Row],[Total général]]/8</f>
        <v>0.5</v>
      </c>
      <c r="P800" s="74">
        <f>ROUNDUP(Tableau11[[#This Row],[Conso mensuel]]/30,0)</f>
        <v>1</v>
      </c>
    </row>
    <row r="801" spans="1:16" ht="16.5" thickTop="1" thickBot="1" x14ac:dyDescent="0.3">
      <c r="A801" s="31" t="s">
        <v>539</v>
      </c>
      <c r="B801" s="34">
        <f t="shared" ref="B801:C801" si="456">B800/$N$800</f>
        <v>0</v>
      </c>
      <c r="C801" s="34">
        <f t="shared" si="456"/>
        <v>0</v>
      </c>
      <c r="D801" s="34">
        <f>D800/$N$800</f>
        <v>0</v>
      </c>
      <c r="E801" s="34">
        <f t="shared" ref="E801:M801" si="457">E800/$N$800</f>
        <v>0</v>
      </c>
      <c r="F801" s="34">
        <f t="shared" si="457"/>
        <v>0</v>
      </c>
      <c r="G801" s="34">
        <f t="shared" si="457"/>
        <v>0</v>
      </c>
      <c r="H801" s="34">
        <f t="shared" si="457"/>
        <v>0</v>
      </c>
      <c r="I801" s="34">
        <f t="shared" si="457"/>
        <v>0.75</v>
      </c>
      <c r="J801" s="33">
        <f t="shared" si="457"/>
        <v>0</v>
      </c>
      <c r="K801" s="34">
        <f t="shared" si="457"/>
        <v>0.25</v>
      </c>
      <c r="L801" s="33">
        <f t="shared" si="457"/>
        <v>0</v>
      </c>
      <c r="M801" s="36">
        <f t="shared" si="457"/>
        <v>0</v>
      </c>
      <c r="N801" s="46">
        <f>SUM(Tableau11[[#This Row],[Janvier]:[Décembre]])</f>
        <v>1</v>
      </c>
      <c r="O801" s="71">
        <f>ROUNDUP(Tableau11[[#This Row],[Total général]]/7,0)</f>
        <v>1</v>
      </c>
      <c r="P801" s="70">
        <f>Tableau11[[#This Row],[Total général]]/(30*7)</f>
        <v>4.7619047619047623E-3</v>
      </c>
    </row>
    <row r="802" spans="1:16" ht="17.25" thickTop="1" thickBot="1" x14ac:dyDescent="0.3">
      <c r="A802" s="45" t="s">
        <v>7</v>
      </c>
      <c r="B802" s="58">
        <f>IFERROR(VLOOKUP(Tableau11[[#This Row],[Article]],'TCD journal 2018'!$B$5:$O$9000,2,FALSE),0)</f>
        <v>0</v>
      </c>
      <c r="C802" s="59">
        <f>IFERROR(VLOOKUP(Tableau11[[#This Row],[Article]],'TCD journal 2018'!$B$5:$O$900,3,FALSE),0)</f>
        <v>0</v>
      </c>
      <c r="D802" s="60">
        <f>IFERROR(VLOOKUP(Tableau11[[#This Row],[Article]],'TCD journal 2018'!$B$5:$O$9000,4,FALSE),0)</f>
        <v>0</v>
      </c>
      <c r="E802" s="60">
        <f>IFERROR(VLOOKUP(Tableau11[[#This Row],[Article]],'TCD journal 2018'!$B$5:$O$9000,5,FALSE),0)</f>
        <v>1</v>
      </c>
      <c r="F802" s="60">
        <f>IFERROR(VLOOKUP(Tableau11[[#This Row],[Article]],'TCD journal 2018'!$B$5:$O$9000,6,FALSE),0)</f>
        <v>0</v>
      </c>
      <c r="G802" s="60">
        <f>IFERROR(VLOOKUP(Tableau11[[#This Row],[Article]],'TCD journal 2018'!$B$5:$O$9000,7,FALSE),0)</f>
        <v>0</v>
      </c>
      <c r="H802" s="60">
        <f>IFERROR(VLOOKUP(Tableau11[[#This Row],[Article]],'TCD journal 2018'!$B$5:$O$9000,8,FALSE),0)</f>
        <v>1</v>
      </c>
      <c r="I802" s="60">
        <f>IFERROR(VLOOKUP(Tableau11[[#This Row],[Article]],'TCD journal 2018'!$B$5:$O$9000,9,FALSE),0)</f>
        <v>1</v>
      </c>
      <c r="J802" s="60">
        <f>IFERROR(VLOOKUP(Tableau11[[#This Row],[Article]],'TCD journal 2018'!$B$5:$O$9000,10,FALSE),0)</f>
        <v>0</v>
      </c>
      <c r="K802" s="61">
        <f>IFERROR(VLOOKUP(Tableau11[[#This Row],[Article]],'TCD journal 2018'!$B$5:$O$900,11,FALSE),0)</f>
        <v>0</v>
      </c>
      <c r="L802" s="60">
        <f>IFERROR(VLOOKUP(Tableau11[[#This Row],[Article]],'TCD journal 2018'!$B$5:$O$9000,12,FALSE),0)</f>
        <v>0</v>
      </c>
      <c r="M802" s="62">
        <f>IFERROR(VLOOKUP(Tableau11[[#This Row],[Article]],'TCD journal 2018'!$B$5:$O$9000,13,FALSE),0)</f>
        <v>0</v>
      </c>
      <c r="N802" s="154">
        <f>IFERROR(VLOOKUP(Tableau11[[#This Row],[Article]],'TCD journal 2018'!$B$5:$O$9000,14,FALSE),0)</f>
        <v>3</v>
      </c>
      <c r="O802" s="73">
        <f>Tableau11[[#This Row],[Total général]]/8</f>
        <v>0.375</v>
      </c>
      <c r="P802" s="74">
        <f>ROUNDUP(Tableau11[[#This Row],[Conso mensuel]]/30,0)</f>
        <v>1</v>
      </c>
    </row>
    <row r="803" spans="1:16" ht="16.5" thickTop="1" thickBot="1" x14ac:dyDescent="0.3">
      <c r="A803" s="31" t="s">
        <v>7</v>
      </c>
      <c r="B803" s="34">
        <f t="shared" ref="B803:C803" si="458">B802/$N$802</f>
        <v>0</v>
      </c>
      <c r="C803" s="34">
        <f t="shared" si="458"/>
        <v>0</v>
      </c>
      <c r="D803" s="34">
        <f>D802/$N$802</f>
        <v>0</v>
      </c>
      <c r="E803" s="34">
        <f t="shared" ref="E803:M803" si="459">E802/$N$802</f>
        <v>0.33333333333333331</v>
      </c>
      <c r="F803" s="34">
        <f t="shared" si="459"/>
        <v>0</v>
      </c>
      <c r="G803" s="34">
        <f t="shared" si="459"/>
        <v>0</v>
      </c>
      <c r="H803" s="34">
        <f t="shared" si="459"/>
        <v>0.33333333333333331</v>
      </c>
      <c r="I803" s="34">
        <f t="shared" si="459"/>
        <v>0.33333333333333331</v>
      </c>
      <c r="J803" s="33">
        <f t="shared" si="459"/>
        <v>0</v>
      </c>
      <c r="K803" s="34">
        <f t="shared" si="459"/>
        <v>0</v>
      </c>
      <c r="L803" s="33">
        <f t="shared" si="459"/>
        <v>0</v>
      </c>
      <c r="M803" s="36">
        <f t="shared" si="459"/>
        <v>0</v>
      </c>
      <c r="N803" s="46">
        <f>SUM(Tableau11[[#This Row],[Janvier]:[Décembre]])</f>
        <v>1</v>
      </c>
      <c r="O803" s="71">
        <f>ROUNDUP(Tableau11[[#This Row],[Total général]]/7,0)</f>
        <v>1</v>
      </c>
      <c r="P803" s="70">
        <f>Tableau11[[#This Row],[Total général]]/(30*7)</f>
        <v>4.7619047619047623E-3</v>
      </c>
    </row>
    <row r="804" spans="1:16" ht="17.25" thickTop="1" thickBot="1" x14ac:dyDescent="0.3">
      <c r="A804" s="45">
        <v>9382</v>
      </c>
      <c r="B804" s="58">
        <f>IFERROR(VLOOKUP(Tableau11[[#This Row],[Article]],'TCD journal 2018'!$B$5:$O$9000,2,FALSE),0)</f>
        <v>0</v>
      </c>
      <c r="C804" s="59">
        <f>IFERROR(VLOOKUP(Tableau11[[#This Row],[Article]],'TCD journal 2018'!$B$5:$O$900,3,FALSE),0)</f>
        <v>0</v>
      </c>
      <c r="D804" s="60">
        <f>IFERROR(VLOOKUP(Tableau11[[#This Row],[Article]],'TCD journal 2018'!$B$5:$O$9000,4,FALSE),0)</f>
        <v>0</v>
      </c>
      <c r="E804" s="60">
        <f>IFERROR(VLOOKUP(Tableau11[[#This Row],[Article]],'TCD journal 2018'!$B$5:$O$9000,5,FALSE),0)</f>
        <v>0</v>
      </c>
      <c r="F804" s="60">
        <f>IFERROR(VLOOKUP(Tableau11[[#This Row],[Article]],'TCD journal 2018'!$B$5:$O$9000,6,FALSE),0)</f>
        <v>0</v>
      </c>
      <c r="G804" s="60">
        <f>IFERROR(VLOOKUP(Tableau11[[#This Row],[Article]],'TCD journal 2018'!$B$5:$O$9000,7,FALSE),0)</f>
        <v>2</v>
      </c>
      <c r="H804" s="60">
        <f>IFERROR(VLOOKUP(Tableau11[[#This Row],[Article]],'TCD journal 2018'!$B$5:$O$9000,8,FALSE),0)</f>
        <v>0</v>
      </c>
      <c r="I804" s="60">
        <f>IFERROR(VLOOKUP(Tableau11[[#This Row],[Article]],'TCD journal 2018'!$B$5:$O$9000,9,FALSE),0)</f>
        <v>0</v>
      </c>
      <c r="J804" s="60">
        <f>IFERROR(VLOOKUP(Tableau11[[#This Row],[Article]],'TCD journal 2018'!$B$5:$O$9000,10,FALSE),0)</f>
        <v>1</v>
      </c>
      <c r="K804" s="61">
        <f>IFERROR(VLOOKUP(Tableau11[[#This Row],[Article]],'TCD journal 2018'!$B$5:$O$900,11,FALSE),0)</f>
        <v>0</v>
      </c>
      <c r="L804" s="60">
        <f>IFERROR(VLOOKUP(Tableau11[[#This Row],[Article]],'TCD journal 2018'!$B$5:$O$9000,12,FALSE),0)</f>
        <v>0</v>
      </c>
      <c r="M804" s="62">
        <f>IFERROR(VLOOKUP(Tableau11[[#This Row],[Article]],'TCD journal 2018'!$B$5:$O$9000,13,FALSE),0)</f>
        <v>0</v>
      </c>
      <c r="N804" s="154">
        <f>IFERROR(VLOOKUP(Tableau11[[#This Row],[Article]],'TCD journal 2018'!$B$5:$O$9000,14,FALSE),0)</f>
        <v>3</v>
      </c>
      <c r="O804" s="73">
        <f>Tableau11[[#This Row],[Total général]]/8</f>
        <v>0.375</v>
      </c>
      <c r="P804" s="74">
        <f>ROUNDUP(Tableau11[[#This Row],[Conso mensuel]]/30,0)</f>
        <v>1</v>
      </c>
    </row>
    <row r="805" spans="1:16" ht="16.5" thickTop="1" thickBot="1" x14ac:dyDescent="0.3">
      <c r="A805" s="31">
        <v>9382</v>
      </c>
      <c r="B805" s="34">
        <f t="shared" ref="B805:C805" si="460">B804/$N$804</f>
        <v>0</v>
      </c>
      <c r="C805" s="34">
        <f t="shared" si="460"/>
        <v>0</v>
      </c>
      <c r="D805" s="34">
        <f>D804/$N$804</f>
        <v>0</v>
      </c>
      <c r="E805" s="34">
        <f t="shared" ref="E805:M805" si="461">E804/$N$804</f>
        <v>0</v>
      </c>
      <c r="F805" s="34">
        <f t="shared" si="461"/>
        <v>0</v>
      </c>
      <c r="G805" s="34">
        <f t="shared" si="461"/>
        <v>0.66666666666666663</v>
      </c>
      <c r="H805" s="34">
        <f t="shared" si="461"/>
        <v>0</v>
      </c>
      <c r="I805" s="34">
        <f t="shared" si="461"/>
        <v>0</v>
      </c>
      <c r="J805" s="33">
        <f t="shared" si="461"/>
        <v>0.33333333333333331</v>
      </c>
      <c r="K805" s="34">
        <f t="shared" si="461"/>
        <v>0</v>
      </c>
      <c r="L805" s="33">
        <f t="shared" si="461"/>
        <v>0</v>
      </c>
      <c r="M805" s="36">
        <f t="shared" si="461"/>
        <v>0</v>
      </c>
      <c r="N805" s="46">
        <f>SUM(Tableau11[[#This Row],[Janvier]:[Décembre]])</f>
        <v>1</v>
      </c>
      <c r="O805" s="71">
        <f>ROUNDUP(Tableau11[[#This Row],[Total général]]/7,0)</f>
        <v>1</v>
      </c>
      <c r="P805" s="70">
        <f>Tableau11[[#This Row],[Total général]]/(30*7)</f>
        <v>4.7619047619047623E-3</v>
      </c>
    </row>
    <row r="806" spans="1:16" ht="17.25" thickTop="1" thickBot="1" x14ac:dyDescent="0.3">
      <c r="A806" s="45">
        <v>10712</v>
      </c>
      <c r="B806" s="58">
        <f>IFERROR(VLOOKUP(Tableau11[[#This Row],[Article]],'TCD journal 2018'!$B$5:$O$9000,2,FALSE),0)</f>
        <v>0</v>
      </c>
      <c r="C806" s="59">
        <f>IFERROR(VLOOKUP(Tableau11[[#This Row],[Article]],'TCD journal 2018'!$B$5:$O$900,3,FALSE),0)</f>
        <v>0</v>
      </c>
      <c r="D806" s="60">
        <f>IFERROR(VLOOKUP(Tableau11[[#This Row],[Article]],'TCD journal 2018'!$B$5:$O$9000,4,FALSE),0)</f>
        <v>0</v>
      </c>
      <c r="E806" s="60">
        <f>IFERROR(VLOOKUP(Tableau11[[#This Row],[Article]],'TCD journal 2018'!$B$5:$O$9000,5,FALSE),0)</f>
        <v>0</v>
      </c>
      <c r="F806" s="60">
        <f>IFERROR(VLOOKUP(Tableau11[[#This Row],[Article]],'TCD journal 2018'!$B$5:$O$9000,6,FALSE),0)</f>
        <v>0</v>
      </c>
      <c r="G806" s="60">
        <f>IFERROR(VLOOKUP(Tableau11[[#This Row],[Article]],'TCD journal 2018'!$B$5:$O$9000,7,FALSE),0)</f>
        <v>0</v>
      </c>
      <c r="H806" s="60">
        <f>IFERROR(VLOOKUP(Tableau11[[#This Row],[Article]],'TCD journal 2018'!$B$5:$O$9000,8,FALSE),0)</f>
        <v>2</v>
      </c>
      <c r="I806" s="60">
        <f>IFERROR(VLOOKUP(Tableau11[[#This Row],[Article]],'TCD journal 2018'!$B$5:$O$9000,9,FALSE),0)</f>
        <v>0</v>
      </c>
      <c r="J806" s="60">
        <f>IFERROR(VLOOKUP(Tableau11[[#This Row],[Article]],'TCD journal 2018'!$B$5:$O$9000,10,FALSE),0)</f>
        <v>1</v>
      </c>
      <c r="K806" s="61">
        <f>IFERROR(VLOOKUP(Tableau11[[#This Row],[Article]],'TCD journal 2018'!$B$5:$O$900,11,FALSE),0)</f>
        <v>1</v>
      </c>
      <c r="L806" s="60">
        <f>IFERROR(VLOOKUP(Tableau11[[#This Row],[Article]],'TCD journal 2018'!$B$5:$O$9000,12,FALSE),0)</f>
        <v>0</v>
      </c>
      <c r="M806" s="62">
        <f>IFERROR(VLOOKUP(Tableau11[[#This Row],[Article]],'TCD journal 2018'!$B$5:$O$9000,13,FALSE),0)</f>
        <v>0</v>
      </c>
      <c r="N806" s="154">
        <f>IFERROR(VLOOKUP(Tableau11[[#This Row],[Article]],'TCD journal 2018'!$B$5:$O$9000,14,FALSE),0)</f>
        <v>4</v>
      </c>
      <c r="O806" s="73">
        <f>Tableau11[[#This Row],[Total général]]/8</f>
        <v>0.5</v>
      </c>
      <c r="P806" s="74">
        <f>ROUNDUP(Tableau11[[#This Row],[Conso mensuel]]/30,0)</f>
        <v>1</v>
      </c>
    </row>
    <row r="807" spans="1:16" ht="16.5" thickTop="1" thickBot="1" x14ac:dyDescent="0.3">
      <c r="A807" s="31">
        <v>10712</v>
      </c>
      <c r="B807" s="34">
        <f t="shared" ref="B807:C807" si="462">B806/$N$806</f>
        <v>0</v>
      </c>
      <c r="C807" s="34">
        <f t="shared" si="462"/>
        <v>0</v>
      </c>
      <c r="D807" s="34">
        <f>D806/$N$806</f>
        <v>0</v>
      </c>
      <c r="E807" s="34">
        <f t="shared" ref="E807:M807" si="463">E806/$N$806</f>
        <v>0</v>
      </c>
      <c r="F807" s="34">
        <f t="shared" si="463"/>
        <v>0</v>
      </c>
      <c r="G807" s="34">
        <f t="shared" si="463"/>
        <v>0</v>
      </c>
      <c r="H807" s="34">
        <f t="shared" si="463"/>
        <v>0.5</v>
      </c>
      <c r="I807" s="34">
        <f t="shared" si="463"/>
        <v>0</v>
      </c>
      <c r="J807" s="33">
        <f t="shared" si="463"/>
        <v>0.25</v>
      </c>
      <c r="K807" s="34">
        <f t="shared" si="463"/>
        <v>0.25</v>
      </c>
      <c r="L807" s="33">
        <f t="shared" si="463"/>
        <v>0</v>
      </c>
      <c r="M807" s="36">
        <f t="shared" si="463"/>
        <v>0</v>
      </c>
      <c r="N807" s="46">
        <f>SUM(Tableau11[[#This Row],[Janvier]:[Décembre]])</f>
        <v>1</v>
      </c>
      <c r="O807" s="71">
        <f>ROUNDUP(Tableau11[[#This Row],[Total général]]/7,0)</f>
        <v>1</v>
      </c>
      <c r="P807" s="70">
        <f>Tableau11[[#This Row],[Total général]]/(30*7)</f>
        <v>4.7619047619047623E-3</v>
      </c>
    </row>
    <row r="808" spans="1:16" ht="17.25" thickTop="1" thickBot="1" x14ac:dyDescent="0.3">
      <c r="A808" s="45">
        <v>3627</v>
      </c>
      <c r="B808" s="58">
        <f>IFERROR(VLOOKUP(Tableau11[[#This Row],[Article]],'TCD journal 2018'!$B$5:$O$9000,2,FALSE),0)</f>
        <v>0</v>
      </c>
      <c r="C808" s="59">
        <f>IFERROR(VLOOKUP(Tableau11[[#This Row],[Article]],'TCD journal 2018'!$B$5:$O$900,3,FALSE),0)</f>
        <v>0</v>
      </c>
      <c r="D808" s="60">
        <f>IFERROR(VLOOKUP(Tableau11[[#This Row],[Article]],'TCD journal 2018'!$B$5:$O$9000,4,FALSE),0)</f>
        <v>0</v>
      </c>
      <c r="E808" s="60">
        <f>IFERROR(VLOOKUP(Tableau11[[#This Row],[Article]],'TCD journal 2018'!$B$5:$O$9000,5,FALSE),0)</f>
        <v>1</v>
      </c>
      <c r="F808" s="60">
        <f>IFERROR(VLOOKUP(Tableau11[[#This Row],[Article]],'TCD journal 2018'!$B$5:$O$9000,6,FALSE),0)</f>
        <v>1</v>
      </c>
      <c r="G808" s="60">
        <f>IFERROR(VLOOKUP(Tableau11[[#This Row],[Article]],'TCD journal 2018'!$B$5:$O$9000,7,FALSE),0)</f>
        <v>0</v>
      </c>
      <c r="H808" s="60">
        <f>IFERROR(VLOOKUP(Tableau11[[#This Row],[Article]],'TCD journal 2018'!$B$5:$O$9000,8,FALSE),0)</f>
        <v>0</v>
      </c>
      <c r="I808" s="60">
        <f>IFERROR(VLOOKUP(Tableau11[[#This Row],[Article]],'TCD journal 2018'!$B$5:$O$9000,9,FALSE),0)</f>
        <v>1</v>
      </c>
      <c r="J808" s="60">
        <f>IFERROR(VLOOKUP(Tableau11[[#This Row],[Article]],'TCD journal 2018'!$B$5:$O$9000,10,FALSE),0)</f>
        <v>0</v>
      </c>
      <c r="K808" s="61">
        <f>IFERROR(VLOOKUP(Tableau11[[#This Row],[Article]],'TCD journal 2018'!$B$5:$O$900,11,FALSE),0)</f>
        <v>2</v>
      </c>
      <c r="L808" s="60">
        <f>IFERROR(VLOOKUP(Tableau11[[#This Row],[Article]],'TCD journal 2018'!$B$5:$O$9000,12,FALSE),0)</f>
        <v>0</v>
      </c>
      <c r="M808" s="62">
        <f>IFERROR(VLOOKUP(Tableau11[[#This Row],[Article]],'TCD journal 2018'!$B$5:$O$9000,13,FALSE),0)</f>
        <v>0</v>
      </c>
      <c r="N808" s="154">
        <f>IFERROR(VLOOKUP(Tableau11[[#This Row],[Article]],'TCD journal 2018'!$B$5:$O$9000,14,FALSE),0)</f>
        <v>5</v>
      </c>
      <c r="O808" s="73">
        <f>Tableau11[[#This Row],[Total général]]/8</f>
        <v>0.625</v>
      </c>
      <c r="P808" s="74">
        <f>ROUNDUP(Tableau11[[#This Row],[Conso mensuel]]/30,0)</f>
        <v>1</v>
      </c>
    </row>
    <row r="809" spans="1:16" ht="16.5" thickTop="1" thickBot="1" x14ac:dyDescent="0.3">
      <c r="A809" s="31">
        <v>3627</v>
      </c>
      <c r="B809" s="34">
        <f t="shared" ref="B809:C809" si="464">B808/$N$808</f>
        <v>0</v>
      </c>
      <c r="C809" s="34">
        <f t="shared" si="464"/>
        <v>0</v>
      </c>
      <c r="D809" s="34">
        <f>D808/$N$808</f>
        <v>0</v>
      </c>
      <c r="E809" s="34">
        <f t="shared" ref="E809:M809" si="465">E808/$N$808</f>
        <v>0.2</v>
      </c>
      <c r="F809" s="34">
        <f t="shared" si="465"/>
        <v>0.2</v>
      </c>
      <c r="G809" s="34">
        <f t="shared" si="465"/>
        <v>0</v>
      </c>
      <c r="H809" s="34">
        <f t="shared" si="465"/>
        <v>0</v>
      </c>
      <c r="I809" s="34">
        <f t="shared" si="465"/>
        <v>0.2</v>
      </c>
      <c r="J809" s="33">
        <f t="shared" si="465"/>
        <v>0</v>
      </c>
      <c r="K809" s="34">
        <f t="shared" si="465"/>
        <v>0.4</v>
      </c>
      <c r="L809" s="33">
        <f t="shared" si="465"/>
        <v>0</v>
      </c>
      <c r="M809" s="36">
        <f t="shared" si="465"/>
        <v>0</v>
      </c>
      <c r="N809" s="46">
        <f>SUM(Tableau11[[#This Row],[Janvier]:[Décembre]])</f>
        <v>1</v>
      </c>
      <c r="O809" s="71">
        <f>ROUNDUP(Tableau11[[#This Row],[Total général]]/7,0)</f>
        <v>1</v>
      </c>
      <c r="P809" s="70">
        <f>Tableau11[[#This Row],[Total général]]/(30*7)</f>
        <v>4.7619047619047623E-3</v>
      </c>
    </row>
    <row r="810" spans="1:16" ht="17.25" thickTop="1" thickBot="1" x14ac:dyDescent="0.3">
      <c r="A810" s="45">
        <v>716</v>
      </c>
      <c r="B810" s="58">
        <f>IFERROR(VLOOKUP(Tableau11[[#This Row],[Article]],'TCD journal 2018'!$B$5:$O$9000,2,FALSE),0)</f>
        <v>0</v>
      </c>
      <c r="C810" s="59">
        <f>IFERROR(VLOOKUP(Tableau11[[#This Row],[Article]],'TCD journal 2018'!$B$5:$O$900,3,FALSE),0)</f>
        <v>0</v>
      </c>
      <c r="D810" s="60">
        <f>IFERROR(VLOOKUP(Tableau11[[#This Row],[Article]],'TCD journal 2018'!$B$5:$O$9000,4,FALSE),0)</f>
        <v>0</v>
      </c>
      <c r="E810" s="60">
        <f>IFERROR(VLOOKUP(Tableau11[[#This Row],[Article]],'TCD journal 2018'!$B$5:$O$9000,5,FALSE),0)</f>
        <v>0</v>
      </c>
      <c r="F810" s="60">
        <f>IFERROR(VLOOKUP(Tableau11[[#This Row],[Article]],'TCD journal 2018'!$B$5:$O$9000,6,FALSE),0)</f>
        <v>3</v>
      </c>
      <c r="G810" s="60">
        <f>IFERROR(VLOOKUP(Tableau11[[#This Row],[Article]],'TCD journal 2018'!$B$5:$O$9000,7,FALSE),0)</f>
        <v>0</v>
      </c>
      <c r="H810" s="60">
        <f>IFERROR(VLOOKUP(Tableau11[[#This Row],[Article]],'TCD journal 2018'!$B$5:$O$9000,8,FALSE),0)</f>
        <v>0</v>
      </c>
      <c r="I810" s="60">
        <f>IFERROR(VLOOKUP(Tableau11[[#This Row],[Article]],'TCD journal 2018'!$B$5:$O$9000,9,FALSE),0)</f>
        <v>0</v>
      </c>
      <c r="J810" s="60">
        <f>IFERROR(VLOOKUP(Tableau11[[#This Row],[Article]],'TCD journal 2018'!$B$5:$O$9000,10,FALSE),0)</f>
        <v>0</v>
      </c>
      <c r="K810" s="61">
        <f>IFERROR(VLOOKUP(Tableau11[[#This Row],[Article]],'TCD journal 2018'!$B$5:$O$900,11,FALSE),0)</f>
        <v>0</v>
      </c>
      <c r="L810" s="60">
        <f>IFERROR(VLOOKUP(Tableau11[[#This Row],[Article]],'TCD journal 2018'!$B$5:$O$9000,12,FALSE),0)</f>
        <v>0</v>
      </c>
      <c r="M810" s="62">
        <f>IFERROR(VLOOKUP(Tableau11[[#This Row],[Article]],'TCD journal 2018'!$B$5:$O$9000,13,FALSE),0)</f>
        <v>0</v>
      </c>
      <c r="N810" s="154">
        <f>IFERROR(VLOOKUP(Tableau11[[#This Row],[Article]],'TCD journal 2018'!$B$5:$O$9000,14,FALSE),0)</f>
        <v>3</v>
      </c>
      <c r="O810" s="73">
        <f>Tableau11[[#This Row],[Total général]]/8</f>
        <v>0.375</v>
      </c>
      <c r="P810" s="74">
        <f>ROUNDUP(Tableau11[[#This Row],[Conso mensuel]]/30,0)</f>
        <v>1</v>
      </c>
    </row>
    <row r="811" spans="1:16" ht="16.5" thickTop="1" thickBot="1" x14ac:dyDescent="0.3">
      <c r="A811" s="30">
        <v>716</v>
      </c>
      <c r="B811" s="33">
        <f t="shared" ref="B811:C811" si="466">B810/$N$810</f>
        <v>0</v>
      </c>
      <c r="C811" s="33">
        <f t="shared" si="466"/>
        <v>0</v>
      </c>
      <c r="D811" s="33">
        <f>D810/$N$810</f>
        <v>0</v>
      </c>
      <c r="E811" s="33">
        <f t="shared" ref="E811:M811" si="467">E810/$N$810</f>
        <v>0</v>
      </c>
      <c r="F811" s="33">
        <f t="shared" si="467"/>
        <v>1</v>
      </c>
      <c r="G811" s="33">
        <f t="shared" si="467"/>
        <v>0</v>
      </c>
      <c r="H811" s="33">
        <f t="shared" si="467"/>
        <v>0</v>
      </c>
      <c r="I811" s="33">
        <f t="shared" si="467"/>
        <v>0</v>
      </c>
      <c r="J811" s="33">
        <f t="shared" si="467"/>
        <v>0</v>
      </c>
      <c r="K811" s="33">
        <f t="shared" si="467"/>
        <v>0</v>
      </c>
      <c r="L811" s="33">
        <f t="shared" si="467"/>
        <v>0</v>
      </c>
      <c r="M811" s="35">
        <f t="shared" si="467"/>
        <v>0</v>
      </c>
      <c r="N811" s="46">
        <f>SUM(Tableau11[[#This Row],[Janvier]:[Décembre]])</f>
        <v>1</v>
      </c>
      <c r="O811" s="71">
        <f>ROUNDUP(Tableau11[[#This Row],[Total général]]/7,0)</f>
        <v>1</v>
      </c>
      <c r="P811" s="70">
        <f>Tableau11[[#This Row],[Total général]]/(30*7)</f>
        <v>4.7619047619047623E-3</v>
      </c>
    </row>
    <row r="812" spans="1:16" ht="17.25" thickTop="1" thickBot="1" x14ac:dyDescent="0.3">
      <c r="A812" s="45">
        <v>1005</v>
      </c>
      <c r="B812" s="58">
        <f>IFERROR(VLOOKUP(Tableau11[[#This Row],[Article]],'TCD journal 2018'!$B$5:$O$9000,2,FALSE),0)</f>
        <v>0</v>
      </c>
      <c r="C812" s="59">
        <f>IFERROR(VLOOKUP(Tableau11[[#This Row],[Article]],'TCD journal 2018'!$B$5:$O$900,3,FALSE),0)</f>
        <v>0</v>
      </c>
      <c r="D812" s="60">
        <f>IFERROR(VLOOKUP(Tableau11[[#This Row],[Article]],'TCD journal 2018'!$B$5:$O$9000,4,FALSE),0)</f>
        <v>0</v>
      </c>
      <c r="E812" s="60">
        <f>IFERROR(VLOOKUP(Tableau11[[#This Row],[Article]],'TCD journal 2018'!$B$5:$O$9000,5,FALSE),0)</f>
        <v>2</v>
      </c>
      <c r="F812" s="60">
        <f>IFERROR(VLOOKUP(Tableau11[[#This Row],[Article]],'TCD journal 2018'!$B$5:$O$9000,6,FALSE),0)</f>
        <v>0</v>
      </c>
      <c r="G812" s="60">
        <f>IFERROR(VLOOKUP(Tableau11[[#This Row],[Article]],'TCD journal 2018'!$B$5:$O$9000,7,FALSE),0)</f>
        <v>0</v>
      </c>
      <c r="H812" s="60">
        <f>IFERROR(VLOOKUP(Tableau11[[#This Row],[Article]],'TCD journal 2018'!$B$5:$O$9000,8,FALSE),0)</f>
        <v>0</v>
      </c>
      <c r="I812" s="60">
        <f>IFERROR(VLOOKUP(Tableau11[[#This Row],[Article]],'TCD journal 2018'!$B$5:$O$9000,9,FALSE),0)</f>
        <v>1</v>
      </c>
      <c r="J812" s="60">
        <f>IFERROR(VLOOKUP(Tableau11[[#This Row],[Article]],'TCD journal 2018'!$B$5:$O$9000,10,FALSE),0)</f>
        <v>0</v>
      </c>
      <c r="K812" s="61">
        <f>IFERROR(VLOOKUP(Tableau11[[#This Row],[Article]],'TCD journal 2018'!$B$5:$O$900,11,FALSE),0)</f>
        <v>0</v>
      </c>
      <c r="L812" s="60">
        <f>IFERROR(VLOOKUP(Tableau11[[#This Row],[Article]],'TCD journal 2018'!$B$5:$O$9000,12,FALSE),0)</f>
        <v>0</v>
      </c>
      <c r="M812" s="62">
        <f>IFERROR(VLOOKUP(Tableau11[[#This Row],[Article]],'TCD journal 2018'!$B$5:$O$9000,13,FALSE),0)</f>
        <v>0</v>
      </c>
      <c r="N812" s="154">
        <f>IFERROR(VLOOKUP(Tableau11[[#This Row],[Article]],'TCD journal 2018'!$B$5:$O$9000,14,FALSE),0)</f>
        <v>3</v>
      </c>
      <c r="O812" s="73">
        <f>Tableau11[[#This Row],[Total général]]/8</f>
        <v>0.375</v>
      </c>
      <c r="P812" s="74">
        <f>ROUNDUP(Tableau11[[#This Row],[Conso mensuel]]/30,0)</f>
        <v>1</v>
      </c>
    </row>
    <row r="813" spans="1:16" ht="16.5" thickTop="1" thickBot="1" x14ac:dyDescent="0.3">
      <c r="A813" s="31">
        <v>1005</v>
      </c>
      <c r="B813" s="34">
        <f t="shared" ref="B813:C813" si="468">B812/$N$812</f>
        <v>0</v>
      </c>
      <c r="C813" s="34">
        <f t="shared" si="468"/>
        <v>0</v>
      </c>
      <c r="D813" s="34">
        <f>D812/$N$812</f>
        <v>0</v>
      </c>
      <c r="E813" s="34">
        <f t="shared" ref="E813:M813" si="469">E812/$N$812</f>
        <v>0.66666666666666663</v>
      </c>
      <c r="F813" s="34">
        <f t="shared" si="469"/>
        <v>0</v>
      </c>
      <c r="G813" s="34">
        <f t="shared" si="469"/>
        <v>0</v>
      </c>
      <c r="H813" s="34">
        <f t="shared" si="469"/>
        <v>0</v>
      </c>
      <c r="I813" s="34">
        <f t="shared" si="469"/>
        <v>0.33333333333333331</v>
      </c>
      <c r="J813" s="33">
        <f t="shared" si="469"/>
        <v>0</v>
      </c>
      <c r="K813" s="34">
        <f t="shared" si="469"/>
        <v>0</v>
      </c>
      <c r="L813" s="33">
        <f t="shared" si="469"/>
        <v>0</v>
      </c>
      <c r="M813" s="36">
        <f t="shared" si="469"/>
        <v>0</v>
      </c>
      <c r="N813" s="46">
        <f>SUM(Tableau11[[#This Row],[Janvier]:[Décembre]])</f>
        <v>1</v>
      </c>
      <c r="O813" s="71">
        <f>ROUNDUP(Tableau11[[#This Row],[Total général]]/7,0)</f>
        <v>1</v>
      </c>
      <c r="P813" s="70">
        <f>Tableau11[[#This Row],[Total général]]/(30*7)</f>
        <v>4.7619047619047623E-3</v>
      </c>
    </row>
    <row r="814" spans="1:16" ht="17.25" thickTop="1" thickBot="1" x14ac:dyDescent="0.3">
      <c r="A814" s="45">
        <v>889</v>
      </c>
      <c r="B814" s="58">
        <f>IFERROR(VLOOKUP(Tableau11[[#This Row],[Article]],'TCD journal 2018'!$B$5:$O$9000,2,FALSE),0)</f>
        <v>0</v>
      </c>
      <c r="C814" s="59">
        <f>IFERROR(VLOOKUP(Tableau11[[#This Row],[Article]],'TCD journal 2018'!$B$5:$O$900,3,FALSE),0)</f>
        <v>0</v>
      </c>
      <c r="D814" s="60">
        <f>IFERROR(VLOOKUP(Tableau11[[#This Row],[Article]],'TCD journal 2018'!$B$5:$O$9000,4,FALSE),0)</f>
        <v>1</v>
      </c>
      <c r="E814" s="60">
        <f>IFERROR(VLOOKUP(Tableau11[[#This Row],[Article]],'TCD journal 2018'!$B$5:$O$9000,5,FALSE),0)</f>
        <v>0</v>
      </c>
      <c r="F814" s="60">
        <f>IFERROR(VLOOKUP(Tableau11[[#This Row],[Article]],'TCD journal 2018'!$B$5:$O$9000,6,FALSE),0)</f>
        <v>0</v>
      </c>
      <c r="G814" s="60">
        <f>IFERROR(VLOOKUP(Tableau11[[#This Row],[Article]],'TCD journal 2018'!$B$5:$O$9000,7,FALSE),0)</f>
        <v>0</v>
      </c>
      <c r="H814" s="60">
        <f>IFERROR(VLOOKUP(Tableau11[[#This Row],[Article]],'TCD journal 2018'!$B$5:$O$9000,8,FALSE),0)</f>
        <v>2</v>
      </c>
      <c r="I814" s="60">
        <f>IFERROR(VLOOKUP(Tableau11[[#This Row],[Article]],'TCD journal 2018'!$B$5:$O$9000,9,FALSE),0)</f>
        <v>0</v>
      </c>
      <c r="J814" s="60">
        <f>IFERROR(VLOOKUP(Tableau11[[#This Row],[Article]],'TCD journal 2018'!$B$5:$O$9000,10,FALSE),0)</f>
        <v>0</v>
      </c>
      <c r="K814" s="61">
        <f>IFERROR(VLOOKUP(Tableau11[[#This Row],[Article]],'TCD journal 2018'!$B$5:$O$900,11,FALSE),0)</f>
        <v>0</v>
      </c>
      <c r="L814" s="60">
        <f>IFERROR(VLOOKUP(Tableau11[[#This Row],[Article]],'TCD journal 2018'!$B$5:$O$9000,12,FALSE),0)</f>
        <v>0</v>
      </c>
      <c r="M814" s="62">
        <f>IFERROR(VLOOKUP(Tableau11[[#This Row],[Article]],'TCD journal 2018'!$B$5:$O$9000,13,FALSE),0)</f>
        <v>0</v>
      </c>
      <c r="N814" s="154">
        <f>IFERROR(VLOOKUP(Tableau11[[#This Row],[Article]],'TCD journal 2018'!$B$5:$O$9000,14,FALSE),0)</f>
        <v>3</v>
      </c>
      <c r="O814" s="73">
        <f>Tableau11[[#This Row],[Total général]]/8</f>
        <v>0.375</v>
      </c>
      <c r="P814" s="74">
        <f>ROUNDUP(Tableau11[[#This Row],[Conso mensuel]]/30,0)</f>
        <v>1</v>
      </c>
    </row>
    <row r="815" spans="1:16" ht="16.5" thickTop="1" thickBot="1" x14ac:dyDescent="0.3">
      <c r="A815" s="31">
        <v>889</v>
      </c>
      <c r="B815" s="34">
        <f t="shared" ref="B815:C815" si="470">B814/$N$814</f>
        <v>0</v>
      </c>
      <c r="C815" s="34">
        <f t="shared" si="470"/>
        <v>0</v>
      </c>
      <c r="D815" s="34">
        <f>D814/$N$814</f>
        <v>0.33333333333333331</v>
      </c>
      <c r="E815" s="34">
        <f t="shared" ref="E815:M815" si="471">E814/$N$814</f>
        <v>0</v>
      </c>
      <c r="F815" s="34">
        <f t="shared" si="471"/>
        <v>0</v>
      </c>
      <c r="G815" s="34">
        <f t="shared" si="471"/>
        <v>0</v>
      </c>
      <c r="H815" s="34">
        <f t="shared" si="471"/>
        <v>0.66666666666666663</v>
      </c>
      <c r="I815" s="34">
        <f t="shared" si="471"/>
        <v>0</v>
      </c>
      <c r="J815" s="33">
        <f t="shared" si="471"/>
        <v>0</v>
      </c>
      <c r="K815" s="34">
        <f t="shared" si="471"/>
        <v>0</v>
      </c>
      <c r="L815" s="33">
        <f t="shared" si="471"/>
        <v>0</v>
      </c>
      <c r="M815" s="36">
        <f t="shared" si="471"/>
        <v>0</v>
      </c>
      <c r="N815" s="46">
        <f>SUM(Tableau11[[#This Row],[Janvier]:[Décembre]])</f>
        <v>1</v>
      </c>
      <c r="O815" s="71">
        <f>ROUNDUP(Tableau11[[#This Row],[Total général]]/7,0)</f>
        <v>1</v>
      </c>
      <c r="P815" s="70">
        <f>Tableau11[[#This Row],[Total général]]/(30*7)</f>
        <v>4.7619047619047623E-3</v>
      </c>
    </row>
    <row r="816" spans="1:16" ht="17.25" thickTop="1" thickBot="1" x14ac:dyDescent="0.3">
      <c r="A816" s="45">
        <v>790</v>
      </c>
      <c r="B816" s="58">
        <f>IFERROR(VLOOKUP(Tableau11[[#This Row],[Article]],'TCD journal 2018'!$B$5:$O$9000,2,FALSE),0)</f>
        <v>0</v>
      </c>
      <c r="C816" s="59">
        <f>IFERROR(VLOOKUP(Tableau11[[#This Row],[Article]],'TCD journal 2018'!$B$5:$O$900,3,FALSE),0)</f>
        <v>0</v>
      </c>
      <c r="D816" s="60">
        <f>IFERROR(VLOOKUP(Tableau11[[#This Row],[Article]],'TCD journal 2018'!$B$5:$O$9000,4,FALSE),0)</f>
        <v>0</v>
      </c>
      <c r="E816" s="60">
        <f>IFERROR(VLOOKUP(Tableau11[[#This Row],[Article]],'TCD journal 2018'!$B$5:$O$9000,5,FALSE),0)</f>
        <v>0</v>
      </c>
      <c r="F816" s="60">
        <f>IFERROR(VLOOKUP(Tableau11[[#This Row],[Article]],'TCD journal 2018'!$B$5:$O$9000,6,FALSE),0)</f>
        <v>0</v>
      </c>
      <c r="G816" s="60">
        <f>IFERROR(VLOOKUP(Tableau11[[#This Row],[Article]],'TCD journal 2018'!$B$5:$O$9000,7,FALSE),0)</f>
        <v>3</v>
      </c>
      <c r="H816" s="60">
        <f>IFERROR(VLOOKUP(Tableau11[[#This Row],[Article]],'TCD journal 2018'!$B$5:$O$9000,8,FALSE),0)</f>
        <v>0</v>
      </c>
      <c r="I816" s="60">
        <f>IFERROR(VLOOKUP(Tableau11[[#This Row],[Article]],'TCD journal 2018'!$B$5:$O$9000,9,FALSE),0)</f>
        <v>0</v>
      </c>
      <c r="J816" s="60">
        <f>IFERROR(VLOOKUP(Tableau11[[#This Row],[Article]],'TCD journal 2018'!$B$5:$O$9000,10,FALSE),0)</f>
        <v>0</v>
      </c>
      <c r="K816" s="61">
        <f>IFERROR(VLOOKUP(Tableau11[[#This Row],[Article]],'TCD journal 2018'!$B$5:$O$900,11,FALSE),0)</f>
        <v>0</v>
      </c>
      <c r="L816" s="60">
        <f>IFERROR(VLOOKUP(Tableau11[[#This Row],[Article]],'TCD journal 2018'!$B$5:$O$9000,12,FALSE),0)</f>
        <v>0</v>
      </c>
      <c r="M816" s="62">
        <f>IFERROR(VLOOKUP(Tableau11[[#This Row],[Article]],'TCD journal 2018'!$B$5:$O$9000,13,FALSE),0)</f>
        <v>0</v>
      </c>
      <c r="N816" s="154">
        <f>IFERROR(VLOOKUP(Tableau11[[#This Row],[Article]],'TCD journal 2018'!$B$5:$O$9000,14,FALSE),0)</f>
        <v>3</v>
      </c>
      <c r="O816" s="73">
        <f>Tableau11[[#This Row],[Total général]]/8</f>
        <v>0.375</v>
      </c>
      <c r="P816" s="74">
        <f>ROUNDUP(Tableau11[[#This Row],[Conso mensuel]]/30,0)</f>
        <v>1</v>
      </c>
    </row>
    <row r="817" spans="1:16" ht="16.5" thickTop="1" thickBot="1" x14ac:dyDescent="0.3">
      <c r="A817" s="31">
        <v>790</v>
      </c>
      <c r="B817" s="34">
        <f t="shared" ref="B817:C817" si="472">B816/$N$816</f>
        <v>0</v>
      </c>
      <c r="C817" s="34">
        <f t="shared" si="472"/>
        <v>0</v>
      </c>
      <c r="D817" s="34">
        <f>D816/$N$816</f>
        <v>0</v>
      </c>
      <c r="E817" s="34">
        <f t="shared" ref="E817:M817" si="473">E816/$N$816</f>
        <v>0</v>
      </c>
      <c r="F817" s="34">
        <f t="shared" si="473"/>
        <v>0</v>
      </c>
      <c r="G817" s="34">
        <f t="shared" si="473"/>
        <v>1</v>
      </c>
      <c r="H817" s="34">
        <f t="shared" si="473"/>
        <v>0</v>
      </c>
      <c r="I817" s="34">
        <f t="shared" si="473"/>
        <v>0</v>
      </c>
      <c r="J817" s="33">
        <f t="shared" si="473"/>
        <v>0</v>
      </c>
      <c r="K817" s="34">
        <f t="shared" si="473"/>
        <v>0</v>
      </c>
      <c r="L817" s="33">
        <f t="shared" si="473"/>
        <v>0</v>
      </c>
      <c r="M817" s="36">
        <f t="shared" si="473"/>
        <v>0</v>
      </c>
      <c r="N817" s="46">
        <f>SUM(Tableau11[[#This Row],[Janvier]:[Décembre]])</f>
        <v>1</v>
      </c>
      <c r="O817" s="71">
        <f>ROUNDUP(Tableau11[[#This Row],[Total général]]/7,0)</f>
        <v>1</v>
      </c>
      <c r="P817" s="70">
        <f>Tableau11[[#This Row],[Total général]]/(30*7)</f>
        <v>4.7619047619047623E-3</v>
      </c>
    </row>
    <row r="818" spans="1:16" ht="17.25" thickTop="1" thickBot="1" x14ac:dyDescent="0.3">
      <c r="A818" s="45">
        <v>1480</v>
      </c>
      <c r="B818" s="58">
        <f>IFERROR(VLOOKUP(Tableau11[[#This Row],[Article]],'TCD journal 2018'!$B$5:$O$9000,2,FALSE),0)</f>
        <v>0</v>
      </c>
      <c r="C818" s="59">
        <f>IFERROR(VLOOKUP(Tableau11[[#This Row],[Article]],'TCD journal 2018'!$B$5:$O$900,3,FALSE),0)</f>
        <v>0</v>
      </c>
      <c r="D818" s="60">
        <f>IFERROR(VLOOKUP(Tableau11[[#This Row],[Article]],'TCD journal 2018'!$B$5:$O$9000,4,FALSE),0)</f>
        <v>0</v>
      </c>
      <c r="E818" s="60">
        <f>IFERROR(VLOOKUP(Tableau11[[#This Row],[Article]],'TCD journal 2018'!$B$5:$O$9000,5,FALSE),0)</f>
        <v>0</v>
      </c>
      <c r="F818" s="60">
        <f>IFERROR(VLOOKUP(Tableau11[[#This Row],[Article]],'TCD journal 2018'!$B$5:$O$9000,6,FALSE),0)</f>
        <v>0</v>
      </c>
      <c r="G818" s="60">
        <f>IFERROR(VLOOKUP(Tableau11[[#This Row],[Article]],'TCD journal 2018'!$B$5:$O$9000,7,FALSE),0)</f>
        <v>0</v>
      </c>
      <c r="H818" s="60">
        <f>IFERROR(VLOOKUP(Tableau11[[#This Row],[Article]],'TCD journal 2018'!$B$5:$O$9000,8,FALSE),0)</f>
        <v>1</v>
      </c>
      <c r="I818" s="60">
        <f>IFERROR(VLOOKUP(Tableau11[[#This Row],[Article]],'TCD journal 2018'!$B$5:$O$9000,9,FALSE),0)</f>
        <v>2</v>
      </c>
      <c r="J818" s="60">
        <f>IFERROR(VLOOKUP(Tableau11[[#This Row],[Article]],'TCD journal 2018'!$B$5:$O$9000,10,FALSE),0)</f>
        <v>0</v>
      </c>
      <c r="K818" s="61">
        <f>IFERROR(VLOOKUP(Tableau11[[#This Row],[Article]],'TCD journal 2018'!$B$5:$O$900,11,FALSE),0)</f>
        <v>0</v>
      </c>
      <c r="L818" s="60">
        <f>IFERROR(VLOOKUP(Tableau11[[#This Row],[Article]],'TCD journal 2018'!$B$5:$O$9000,12,FALSE),0)</f>
        <v>0</v>
      </c>
      <c r="M818" s="62">
        <f>IFERROR(VLOOKUP(Tableau11[[#This Row],[Article]],'TCD journal 2018'!$B$5:$O$9000,13,FALSE),0)</f>
        <v>0</v>
      </c>
      <c r="N818" s="154">
        <f>IFERROR(VLOOKUP(Tableau11[[#This Row],[Article]],'TCD journal 2018'!$B$5:$O$9000,14,FALSE),0)</f>
        <v>3</v>
      </c>
      <c r="O818" s="73">
        <f>Tableau11[[#This Row],[Total général]]/8</f>
        <v>0.375</v>
      </c>
      <c r="P818" s="74">
        <f>ROUNDUP(Tableau11[[#This Row],[Conso mensuel]]/30,0)</f>
        <v>1</v>
      </c>
    </row>
    <row r="819" spans="1:16" ht="16.5" thickTop="1" thickBot="1" x14ac:dyDescent="0.3">
      <c r="A819" s="31">
        <v>1480</v>
      </c>
      <c r="B819" s="34">
        <f t="shared" ref="B819:C819" si="474">B818/$N$818</f>
        <v>0</v>
      </c>
      <c r="C819" s="34">
        <f t="shared" si="474"/>
        <v>0</v>
      </c>
      <c r="D819" s="34">
        <f>D818/$N$818</f>
        <v>0</v>
      </c>
      <c r="E819" s="34">
        <f t="shared" ref="E819:M819" si="475">E818/$N$818</f>
        <v>0</v>
      </c>
      <c r="F819" s="34">
        <f t="shared" si="475"/>
        <v>0</v>
      </c>
      <c r="G819" s="34">
        <f t="shared" si="475"/>
        <v>0</v>
      </c>
      <c r="H819" s="34">
        <f t="shared" si="475"/>
        <v>0.33333333333333331</v>
      </c>
      <c r="I819" s="34">
        <f t="shared" si="475"/>
        <v>0.66666666666666663</v>
      </c>
      <c r="J819" s="33">
        <f t="shared" si="475"/>
        <v>0</v>
      </c>
      <c r="K819" s="34">
        <f t="shared" si="475"/>
        <v>0</v>
      </c>
      <c r="L819" s="33">
        <f t="shared" si="475"/>
        <v>0</v>
      </c>
      <c r="M819" s="36">
        <f t="shared" si="475"/>
        <v>0</v>
      </c>
      <c r="N819" s="46">
        <f>SUM(Tableau11[[#This Row],[Janvier]:[Décembre]])</f>
        <v>1</v>
      </c>
      <c r="O819" s="71">
        <f>ROUNDUP(Tableau11[[#This Row],[Total général]]/7,0)</f>
        <v>1</v>
      </c>
      <c r="P819" s="70">
        <f>Tableau11[[#This Row],[Total général]]/(30*7)</f>
        <v>4.7619047619047623E-3</v>
      </c>
    </row>
    <row r="820" spans="1:16" ht="17.25" thickTop="1" thickBot="1" x14ac:dyDescent="0.3">
      <c r="A820" s="45">
        <v>391</v>
      </c>
      <c r="B820" s="58">
        <f>IFERROR(VLOOKUP(Tableau11[[#This Row],[Article]],'TCD journal 2018'!$B$5:$O$9000,2,FALSE),0)</f>
        <v>0</v>
      </c>
      <c r="C820" s="59">
        <f>IFERROR(VLOOKUP(Tableau11[[#This Row],[Article]],'TCD journal 2018'!$B$5:$O$900,3,FALSE),0)</f>
        <v>0</v>
      </c>
      <c r="D820" s="60">
        <f>IFERROR(VLOOKUP(Tableau11[[#This Row],[Article]],'TCD journal 2018'!$B$5:$O$9000,4,FALSE),0)</f>
        <v>0</v>
      </c>
      <c r="E820" s="60">
        <f>IFERROR(VLOOKUP(Tableau11[[#This Row],[Article]],'TCD journal 2018'!$B$5:$O$9000,5,FALSE),0)</f>
        <v>0</v>
      </c>
      <c r="F820" s="60">
        <f>IFERROR(VLOOKUP(Tableau11[[#This Row],[Article]],'TCD journal 2018'!$B$5:$O$9000,6,FALSE),0)</f>
        <v>0</v>
      </c>
      <c r="G820" s="60">
        <f>IFERROR(VLOOKUP(Tableau11[[#This Row],[Article]],'TCD journal 2018'!$B$5:$O$9000,7,FALSE),0)</f>
        <v>1</v>
      </c>
      <c r="H820" s="60">
        <f>IFERROR(VLOOKUP(Tableau11[[#This Row],[Article]],'TCD journal 2018'!$B$5:$O$9000,8,FALSE),0)</f>
        <v>1</v>
      </c>
      <c r="I820" s="60">
        <f>IFERROR(VLOOKUP(Tableau11[[#This Row],[Article]],'TCD journal 2018'!$B$5:$O$9000,9,FALSE),0)</f>
        <v>1</v>
      </c>
      <c r="J820" s="60">
        <f>IFERROR(VLOOKUP(Tableau11[[#This Row],[Article]],'TCD journal 2018'!$B$5:$O$9000,10,FALSE),0)</f>
        <v>0</v>
      </c>
      <c r="K820" s="61">
        <f>IFERROR(VLOOKUP(Tableau11[[#This Row],[Article]],'TCD journal 2018'!$B$5:$O$900,11,FALSE),0)</f>
        <v>0</v>
      </c>
      <c r="L820" s="60">
        <f>IFERROR(VLOOKUP(Tableau11[[#This Row],[Article]],'TCD journal 2018'!$B$5:$O$9000,12,FALSE),0)</f>
        <v>0</v>
      </c>
      <c r="M820" s="62">
        <f>IFERROR(VLOOKUP(Tableau11[[#This Row],[Article]],'TCD journal 2018'!$B$5:$O$9000,13,FALSE),0)</f>
        <v>0</v>
      </c>
      <c r="N820" s="154">
        <f>IFERROR(VLOOKUP(Tableau11[[#This Row],[Article]],'TCD journal 2018'!$B$5:$O$9000,14,FALSE),0)</f>
        <v>3</v>
      </c>
      <c r="O820" s="73">
        <f>Tableau11[[#This Row],[Total général]]/8</f>
        <v>0.375</v>
      </c>
      <c r="P820" s="74">
        <f>ROUNDUP(Tableau11[[#This Row],[Conso mensuel]]/30,0)</f>
        <v>1</v>
      </c>
    </row>
    <row r="821" spans="1:16" ht="16.5" thickTop="1" thickBot="1" x14ac:dyDescent="0.3">
      <c r="A821" s="31">
        <v>391</v>
      </c>
      <c r="B821" s="34">
        <f t="shared" ref="B821:C821" si="476">B820/$N$820</f>
        <v>0</v>
      </c>
      <c r="C821" s="34">
        <f t="shared" si="476"/>
        <v>0</v>
      </c>
      <c r="D821" s="34">
        <f>D820/$N$820</f>
        <v>0</v>
      </c>
      <c r="E821" s="34">
        <f t="shared" ref="E821:M821" si="477">E820/$N$820</f>
        <v>0</v>
      </c>
      <c r="F821" s="34">
        <f t="shared" si="477"/>
        <v>0</v>
      </c>
      <c r="G821" s="34">
        <f t="shared" si="477"/>
        <v>0.33333333333333331</v>
      </c>
      <c r="H821" s="34">
        <f t="shared" si="477"/>
        <v>0.33333333333333331</v>
      </c>
      <c r="I821" s="34">
        <f t="shared" si="477"/>
        <v>0.33333333333333331</v>
      </c>
      <c r="J821" s="33">
        <f t="shared" si="477"/>
        <v>0</v>
      </c>
      <c r="K821" s="34">
        <f t="shared" si="477"/>
        <v>0</v>
      </c>
      <c r="L821" s="33">
        <f t="shared" si="477"/>
        <v>0</v>
      </c>
      <c r="M821" s="36">
        <f t="shared" si="477"/>
        <v>0</v>
      </c>
      <c r="N821" s="46">
        <f>SUM(Tableau11[[#This Row],[Janvier]:[Décembre]])</f>
        <v>1</v>
      </c>
      <c r="O821" s="71">
        <f>ROUNDUP(Tableau11[[#This Row],[Total général]]/7,0)</f>
        <v>1</v>
      </c>
      <c r="P821" s="70">
        <f>Tableau11[[#This Row],[Total général]]/(30*7)</f>
        <v>4.7619047619047623E-3</v>
      </c>
    </row>
    <row r="822" spans="1:16" ht="17.25" thickTop="1" thickBot="1" x14ac:dyDescent="0.3">
      <c r="A822" s="45" t="s">
        <v>448</v>
      </c>
      <c r="B822" s="58">
        <f>IFERROR(VLOOKUP(Tableau11[[#This Row],[Article]],'TCD journal 2018'!$B$5:$O$9000,2,FALSE),0)</f>
        <v>0</v>
      </c>
      <c r="C822" s="59">
        <f>IFERROR(VLOOKUP(Tableau11[[#This Row],[Article]],'TCD journal 2018'!$B$5:$O$900,3,FALSE),0)</f>
        <v>0</v>
      </c>
      <c r="D822" s="60">
        <f>IFERROR(VLOOKUP(Tableau11[[#This Row],[Article]],'TCD journal 2018'!$B$5:$O$9000,4,FALSE),0)</f>
        <v>0</v>
      </c>
      <c r="E822" s="60">
        <f>IFERROR(VLOOKUP(Tableau11[[#This Row],[Article]],'TCD journal 2018'!$B$5:$O$9000,5,FALSE),0)</f>
        <v>0</v>
      </c>
      <c r="F822" s="60">
        <f>IFERROR(VLOOKUP(Tableau11[[#This Row],[Article]],'TCD journal 2018'!$B$5:$O$9000,6,FALSE),0)</f>
        <v>1</v>
      </c>
      <c r="G822" s="60">
        <f>IFERROR(VLOOKUP(Tableau11[[#This Row],[Article]],'TCD journal 2018'!$B$5:$O$9000,7,FALSE),0)</f>
        <v>0</v>
      </c>
      <c r="H822" s="60">
        <f>IFERROR(VLOOKUP(Tableau11[[#This Row],[Article]],'TCD journal 2018'!$B$5:$O$9000,8,FALSE),0)</f>
        <v>0</v>
      </c>
      <c r="I822" s="60">
        <f>IFERROR(VLOOKUP(Tableau11[[#This Row],[Article]],'TCD journal 2018'!$B$5:$O$9000,9,FALSE),0)</f>
        <v>0</v>
      </c>
      <c r="J822" s="60">
        <f>IFERROR(VLOOKUP(Tableau11[[#This Row],[Article]],'TCD journal 2018'!$B$5:$O$9000,10,FALSE),0)</f>
        <v>1</v>
      </c>
      <c r="K822" s="61">
        <f>IFERROR(VLOOKUP(Tableau11[[#This Row],[Article]],'TCD journal 2018'!$B$5:$O$900,11,FALSE),0)</f>
        <v>0</v>
      </c>
      <c r="L822" s="60">
        <f>IFERROR(VLOOKUP(Tableau11[[#This Row],[Article]],'TCD journal 2018'!$B$5:$O$9000,12,FALSE),0)</f>
        <v>0</v>
      </c>
      <c r="M822" s="62">
        <f>IFERROR(VLOOKUP(Tableau11[[#This Row],[Article]],'TCD journal 2018'!$B$5:$O$9000,13,FALSE),0)</f>
        <v>0</v>
      </c>
      <c r="N822" s="154">
        <f>IFERROR(VLOOKUP(Tableau11[[#This Row],[Article]],'TCD journal 2018'!$B$5:$O$9000,14,FALSE),0)</f>
        <v>2</v>
      </c>
      <c r="O822" s="73">
        <f>Tableau11[[#This Row],[Total général]]/8</f>
        <v>0.25</v>
      </c>
      <c r="P822" s="74">
        <f>ROUNDUP(Tableau11[[#This Row],[Conso mensuel]]/30,0)</f>
        <v>1</v>
      </c>
    </row>
    <row r="823" spans="1:16" ht="16.5" thickTop="1" thickBot="1" x14ac:dyDescent="0.3">
      <c r="A823" s="31" t="s">
        <v>448</v>
      </c>
      <c r="B823" s="34">
        <f t="shared" ref="B823:C823" si="478">B822/$N$822</f>
        <v>0</v>
      </c>
      <c r="C823" s="34">
        <f t="shared" si="478"/>
        <v>0</v>
      </c>
      <c r="D823" s="34">
        <f>D822/$N$822</f>
        <v>0</v>
      </c>
      <c r="E823" s="34">
        <f t="shared" ref="E823:M823" si="479">E822/$N$822</f>
        <v>0</v>
      </c>
      <c r="F823" s="34">
        <f t="shared" si="479"/>
        <v>0.5</v>
      </c>
      <c r="G823" s="34">
        <f t="shared" si="479"/>
        <v>0</v>
      </c>
      <c r="H823" s="34">
        <f t="shared" si="479"/>
        <v>0</v>
      </c>
      <c r="I823" s="34">
        <f t="shared" si="479"/>
        <v>0</v>
      </c>
      <c r="J823" s="33">
        <f t="shared" si="479"/>
        <v>0.5</v>
      </c>
      <c r="K823" s="34">
        <f t="shared" si="479"/>
        <v>0</v>
      </c>
      <c r="L823" s="33">
        <f t="shared" si="479"/>
        <v>0</v>
      </c>
      <c r="M823" s="36">
        <f t="shared" si="479"/>
        <v>0</v>
      </c>
      <c r="N823" s="46">
        <f>SUM(Tableau11[[#This Row],[Janvier]:[Décembre]])</f>
        <v>1</v>
      </c>
      <c r="O823" s="71">
        <f>ROUNDUP(Tableau11[[#This Row],[Total général]]/7,0)</f>
        <v>1</v>
      </c>
      <c r="P823" s="70">
        <f>Tableau11[[#This Row],[Total général]]/(30*7)</f>
        <v>4.7619047619047623E-3</v>
      </c>
    </row>
    <row r="824" spans="1:16" ht="17.25" thickTop="1" thickBot="1" x14ac:dyDescent="0.3">
      <c r="A824" s="45" t="s">
        <v>412</v>
      </c>
      <c r="B824" s="58">
        <f>IFERROR(VLOOKUP(Tableau11[[#This Row],[Article]],'TCD journal 2018'!$B$5:$O$9000,2,FALSE),0)</f>
        <v>0</v>
      </c>
      <c r="C824" s="59">
        <f>IFERROR(VLOOKUP(Tableau11[[#This Row],[Article]],'TCD journal 2018'!$B$5:$O$900,3,FALSE),0)</f>
        <v>0</v>
      </c>
      <c r="D824" s="60">
        <f>IFERROR(VLOOKUP(Tableau11[[#This Row],[Article]],'TCD journal 2018'!$B$5:$O$9000,4,FALSE),0)</f>
        <v>0</v>
      </c>
      <c r="E824" s="60">
        <f>IFERROR(VLOOKUP(Tableau11[[#This Row],[Article]],'TCD journal 2018'!$B$5:$O$9000,5,FALSE),0)</f>
        <v>0</v>
      </c>
      <c r="F824" s="60">
        <f>IFERROR(VLOOKUP(Tableau11[[#This Row],[Article]],'TCD journal 2018'!$B$5:$O$9000,6,FALSE),0)</f>
        <v>1</v>
      </c>
      <c r="G824" s="60">
        <f>IFERROR(VLOOKUP(Tableau11[[#This Row],[Article]],'TCD journal 2018'!$B$5:$O$9000,7,FALSE),0)</f>
        <v>0</v>
      </c>
      <c r="H824" s="60">
        <f>IFERROR(VLOOKUP(Tableau11[[#This Row],[Article]],'TCD journal 2018'!$B$5:$O$9000,8,FALSE),0)</f>
        <v>0</v>
      </c>
      <c r="I824" s="60">
        <f>IFERROR(VLOOKUP(Tableau11[[#This Row],[Article]],'TCD journal 2018'!$B$5:$O$9000,9,FALSE),0)</f>
        <v>1</v>
      </c>
      <c r="J824" s="60">
        <f>IFERROR(VLOOKUP(Tableau11[[#This Row],[Article]],'TCD journal 2018'!$B$5:$O$9000,10,FALSE),0)</f>
        <v>0</v>
      </c>
      <c r="K824" s="61">
        <f>IFERROR(VLOOKUP(Tableau11[[#This Row],[Article]],'TCD journal 2018'!$B$5:$O$900,11,FALSE),0)</f>
        <v>2</v>
      </c>
      <c r="L824" s="60">
        <f>IFERROR(VLOOKUP(Tableau11[[#This Row],[Article]],'TCD journal 2018'!$B$5:$O$9000,12,FALSE),0)</f>
        <v>0</v>
      </c>
      <c r="M824" s="62">
        <f>IFERROR(VLOOKUP(Tableau11[[#This Row],[Article]],'TCD journal 2018'!$B$5:$O$9000,13,FALSE),0)</f>
        <v>0</v>
      </c>
      <c r="N824" s="154">
        <f>IFERROR(VLOOKUP(Tableau11[[#This Row],[Article]],'TCD journal 2018'!$B$5:$O$9000,14,FALSE),0)</f>
        <v>4</v>
      </c>
      <c r="O824" s="73">
        <f>Tableau11[[#This Row],[Total général]]/8</f>
        <v>0.5</v>
      </c>
      <c r="P824" s="74">
        <f>ROUNDUP(Tableau11[[#This Row],[Conso mensuel]]/30,0)</f>
        <v>1</v>
      </c>
    </row>
    <row r="825" spans="1:16" ht="16.5" thickTop="1" thickBot="1" x14ac:dyDescent="0.3">
      <c r="A825" s="31" t="s">
        <v>412</v>
      </c>
      <c r="B825" s="34">
        <f t="shared" ref="B825:C825" si="480">B824/$N$824</f>
        <v>0</v>
      </c>
      <c r="C825" s="34">
        <f t="shared" si="480"/>
        <v>0</v>
      </c>
      <c r="D825" s="34">
        <f>D824/$N$824</f>
        <v>0</v>
      </c>
      <c r="E825" s="34">
        <f t="shared" ref="E825:M825" si="481">E824/$N$824</f>
        <v>0</v>
      </c>
      <c r="F825" s="34">
        <f t="shared" si="481"/>
        <v>0.25</v>
      </c>
      <c r="G825" s="34">
        <f t="shared" si="481"/>
        <v>0</v>
      </c>
      <c r="H825" s="34">
        <f t="shared" si="481"/>
        <v>0</v>
      </c>
      <c r="I825" s="34">
        <f t="shared" si="481"/>
        <v>0.25</v>
      </c>
      <c r="J825" s="33">
        <f t="shared" si="481"/>
        <v>0</v>
      </c>
      <c r="K825" s="34">
        <f t="shared" si="481"/>
        <v>0.5</v>
      </c>
      <c r="L825" s="33">
        <f t="shared" si="481"/>
        <v>0</v>
      </c>
      <c r="M825" s="36">
        <f t="shared" si="481"/>
        <v>0</v>
      </c>
      <c r="N825" s="46">
        <f>SUM(Tableau11[[#This Row],[Janvier]:[Décembre]])</f>
        <v>1</v>
      </c>
      <c r="O825" s="71">
        <f>ROUNDUP(Tableau11[[#This Row],[Total général]]/7,0)</f>
        <v>1</v>
      </c>
      <c r="P825" s="70">
        <f>Tableau11[[#This Row],[Total général]]/(30*7)</f>
        <v>4.7619047619047623E-3</v>
      </c>
    </row>
    <row r="826" spans="1:16" ht="17.25" thickTop="1" thickBot="1" x14ac:dyDescent="0.3">
      <c r="A826" s="45" t="s">
        <v>570</v>
      </c>
      <c r="B826" s="58">
        <f>IFERROR(VLOOKUP(Tableau11[[#This Row],[Article]],'TCD journal 2018'!$B$5:$O$9000,2,FALSE),0)</f>
        <v>0</v>
      </c>
      <c r="C826" s="59">
        <f>IFERROR(VLOOKUP(Tableau11[[#This Row],[Article]],'TCD journal 2018'!$B$5:$O$900,3,FALSE),0)</f>
        <v>0</v>
      </c>
      <c r="D826" s="60">
        <f>IFERROR(VLOOKUP(Tableau11[[#This Row],[Article]],'TCD journal 2018'!$B$5:$O$9000,4,FALSE),0)</f>
        <v>0</v>
      </c>
      <c r="E826" s="60">
        <f>IFERROR(VLOOKUP(Tableau11[[#This Row],[Article]],'TCD journal 2018'!$B$5:$O$9000,5,FALSE),0)</f>
        <v>0</v>
      </c>
      <c r="F826" s="60">
        <f>IFERROR(VLOOKUP(Tableau11[[#This Row],[Article]],'TCD journal 2018'!$B$5:$O$9000,6,FALSE),0)</f>
        <v>0</v>
      </c>
      <c r="G826" s="60">
        <f>IFERROR(VLOOKUP(Tableau11[[#This Row],[Article]],'TCD journal 2018'!$B$5:$O$9000,7,FALSE),0)</f>
        <v>0</v>
      </c>
      <c r="H826" s="60">
        <f>IFERROR(VLOOKUP(Tableau11[[#This Row],[Article]],'TCD journal 2018'!$B$5:$O$9000,8,FALSE),0)</f>
        <v>0</v>
      </c>
      <c r="I826" s="60">
        <f>IFERROR(VLOOKUP(Tableau11[[#This Row],[Article]],'TCD journal 2018'!$B$5:$O$9000,9,FALSE),0)</f>
        <v>0</v>
      </c>
      <c r="J826" s="60">
        <f>IFERROR(VLOOKUP(Tableau11[[#This Row],[Article]],'TCD journal 2018'!$B$5:$O$9000,10,FALSE),0)</f>
        <v>2</v>
      </c>
      <c r="K826" s="61">
        <f>IFERROR(VLOOKUP(Tableau11[[#This Row],[Article]],'TCD journal 2018'!$B$5:$O$900,11,FALSE),0)</f>
        <v>1</v>
      </c>
      <c r="L826" s="60">
        <f>IFERROR(VLOOKUP(Tableau11[[#This Row],[Article]],'TCD journal 2018'!$B$5:$O$9000,12,FALSE),0)</f>
        <v>0</v>
      </c>
      <c r="M826" s="62">
        <f>IFERROR(VLOOKUP(Tableau11[[#This Row],[Article]],'TCD journal 2018'!$B$5:$O$9000,13,FALSE),0)</f>
        <v>0</v>
      </c>
      <c r="N826" s="154">
        <f>IFERROR(VLOOKUP(Tableau11[[#This Row],[Article]],'TCD journal 2018'!$B$5:$O$9000,14,FALSE),0)</f>
        <v>3</v>
      </c>
      <c r="O826" s="73">
        <f>Tableau11[[#This Row],[Total général]]/8</f>
        <v>0.375</v>
      </c>
      <c r="P826" s="74">
        <f>ROUNDUP(Tableau11[[#This Row],[Conso mensuel]]/30,0)</f>
        <v>1</v>
      </c>
    </row>
    <row r="827" spans="1:16" ht="16.5" thickTop="1" thickBot="1" x14ac:dyDescent="0.3">
      <c r="A827" s="31" t="s">
        <v>570</v>
      </c>
      <c r="B827" s="34">
        <f t="shared" ref="B827:C827" si="482">B826/$N$826</f>
        <v>0</v>
      </c>
      <c r="C827" s="34">
        <f t="shared" si="482"/>
        <v>0</v>
      </c>
      <c r="D827" s="34">
        <f>D826/$N$826</f>
        <v>0</v>
      </c>
      <c r="E827" s="34">
        <f t="shared" ref="E827:M827" si="483">E826/$N$826</f>
        <v>0</v>
      </c>
      <c r="F827" s="34">
        <f t="shared" si="483"/>
        <v>0</v>
      </c>
      <c r="G827" s="34">
        <f t="shared" si="483"/>
        <v>0</v>
      </c>
      <c r="H827" s="34">
        <f t="shared" si="483"/>
        <v>0</v>
      </c>
      <c r="I827" s="34">
        <f t="shared" si="483"/>
        <v>0</v>
      </c>
      <c r="J827" s="33">
        <f t="shared" si="483"/>
        <v>0.66666666666666663</v>
      </c>
      <c r="K827" s="34">
        <f t="shared" si="483"/>
        <v>0.33333333333333331</v>
      </c>
      <c r="L827" s="33">
        <f t="shared" si="483"/>
        <v>0</v>
      </c>
      <c r="M827" s="36">
        <f t="shared" si="483"/>
        <v>0</v>
      </c>
      <c r="N827" s="46">
        <f>SUM(Tableau11[[#This Row],[Janvier]:[Décembre]])</f>
        <v>1</v>
      </c>
      <c r="O827" s="71">
        <f>ROUNDUP(Tableau11[[#This Row],[Total général]]/7,0)</f>
        <v>1</v>
      </c>
      <c r="P827" s="70">
        <f>Tableau11[[#This Row],[Total général]]/(30*7)</f>
        <v>4.7619047619047623E-3</v>
      </c>
    </row>
    <row r="828" spans="1:16" ht="17.25" thickTop="1" thickBot="1" x14ac:dyDescent="0.3">
      <c r="A828" s="45">
        <v>9528</v>
      </c>
      <c r="B828" s="58">
        <f>IFERROR(VLOOKUP(Tableau11[[#This Row],[Article]],'TCD journal 2018'!$B$5:$O$9000,2,FALSE),0)</f>
        <v>0</v>
      </c>
      <c r="C828" s="59">
        <f>IFERROR(VLOOKUP(Tableau11[[#This Row],[Article]],'TCD journal 2018'!$B$5:$O$900,3,FALSE),0)</f>
        <v>0</v>
      </c>
      <c r="D828" s="60">
        <f>IFERROR(VLOOKUP(Tableau11[[#This Row],[Article]],'TCD journal 2018'!$B$5:$O$9000,4,FALSE),0)</f>
        <v>1</v>
      </c>
      <c r="E828" s="60">
        <f>IFERROR(VLOOKUP(Tableau11[[#This Row],[Article]],'TCD journal 2018'!$B$5:$O$9000,5,FALSE),0)</f>
        <v>0</v>
      </c>
      <c r="F828" s="60">
        <f>IFERROR(VLOOKUP(Tableau11[[#This Row],[Article]],'TCD journal 2018'!$B$5:$O$9000,6,FALSE),0)</f>
        <v>0</v>
      </c>
      <c r="G828" s="60">
        <f>IFERROR(VLOOKUP(Tableau11[[#This Row],[Article]],'TCD journal 2018'!$B$5:$O$9000,7,FALSE),0)</f>
        <v>0</v>
      </c>
      <c r="H828" s="60">
        <f>IFERROR(VLOOKUP(Tableau11[[#This Row],[Article]],'TCD journal 2018'!$B$5:$O$9000,8,FALSE),0)</f>
        <v>0</v>
      </c>
      <c r="I828" s="60">
        <f>IFERROR(VLOOKUP(Tableau11[[#This Row],[Article]],'TCD journal 2018'!$B$5:$O$9000,9,FALSE),0)</f>
        <v>0</v>
      </c>
      <c r="J828" s="60">
        <f>IFERROR(VLOOKUP(Tableau11[[#This Row],[Article]],'TCD journal 2018'!$B$5:$O$9000,10,FALSE),0)</f>
        <v>1</v>
      </c>
      <c r="K828" s="61">
        <f>IFERROR(VLOOKUP(Tableau11[[#This Row],[Article]],'TCD journal 2018'!$B$5:$O$900,11,FALSE),0)</f>
        <v>0</v>
      </c>
      <c r="L828" s="60">
        <f>IFERROR(VLOOKUP(Tableau11[[#This Row],[Article]],'TCD journal 2018'!$B$5:$O$9000,12,FALSE),0)</f>
        <v>0</v>
      </c>
      <c r="M828" s="62">
        <f>IFERROR(VLOOKUP(Tableau11[[#This Row],[Article]],'TCD journal 2018'!$B$5:$O$9000,13,FALSE),0)</f>
        <v>0</v>
      </c>
      <c r="N828" s="154">
        <f>IFERROR(VLOOKUP(Tableau11[[#This Row],[Article]],'TCD journal 2018'!$B$5:$O$9000,14,FALSE),0)</f>
        <v>2</v>
      </c>
      <c r="O828" s="73">
        <f>Tableau11[[#This Row],[Total général]]/8</f>
        <v>0.25</v>
      </c>
      <c r="P828" s="74">
        <f>ROUNDUP(Tableau11[[#This Row],[Conso mensuel]]/30,0)</f>
        <v>1</v>
      </c>
    </row>
    <row r="829" spans="1:16" ht="16.5" thickTop="1" thickBot="1" x14ac:dyDescent="0.3">
      <c r="A829" s="31">
        <v>9528</v>
      </c>
      <c r="B829" s="34">
        <f t="shared" ref="B829:C829" si="484">B828/$N$828</f>
        <v>0</v>
      </c>
      <c r="C829" s="34">
        <f t="shared" si="484"/>
        <v>0</v>
      </c>
      <c r="D829" s="34">
        <f>D828/$N$828</f>
        <v>0.5</v>
      </c>
      <c r="E829" s="34">
        <f t="shared" ref="E829:M829" si="485">E828/$N$828</f>
        <v>0</v>
      </c>
      <c r="F829" s="34">
        <f t="shared" si="485"/>
        <v>0</v>
      </c>
      <c r="G829" s="34">
        <f t="shared" si="485"/>
        <v>0</v>
      </c>
      <c r="H829" s="34">
        <f t="shared" si="485"/>
        <v>0</v>
      </c>
      <c r="I829" s="34">
        <f t="shared" si="485"/>
        <v>0</v>
      </c>
      <c r="J829" s="33">
        <f t="shared" si="485"/>
        <v>0.5</v>
      </c>
      <c r="K829" s="34">
        <f t="shared" si="485"/>
        <v>0</v>
      </c>
      <c r="L829" s="33">
        <f t="shared" si="485"/>
        <v>0</v>
      </c>
      <c r="M829" s="36">
        <f t="shared" si="485"/>
        <v>0</v>
      </c>
      <c r="N829" s="46">
        <f>SUM(Tableau11[[#This Row],[Janvier]:[Décembre]])</f>
        <v>1</v>
      </c>
      <c r="O829" s="71">
        <f>ROUNDUP(Tableau11[[#This Row],[Total général]]/7,0)</f>
        <v>1</v>
      </c>
      <c r="P829" s="70">
        <f>Tableau11[[#This Row],[Total général]]/(30*7)</f>
        <v>4.7619047619047623E-3</v>
      </c>
    </row>
    <row r="830" spans="1:16" ht="17.25" thickTop="1" thickBot="1" x14ac:dyDescent="0.3">
      <c r="A830" s="45">
        <v>8009</v>
      </c>
      <c r="B830" s="58">
        <f>IFERROR(VLOOKUP(Tableau11[[#This Row],[Article]],'TCD journal 2018'!$B$5:$O$9000,2,FALSE),0)</f>
        <v>0</v>
      </c>
      <c r="C830" s="59">
        <f>IFERROR(VLOOKUP(Tableau11[[#This Row],[Article]],'TCD journal 2018'!$B$5:$O$900,3,FALSE),0)</f>
        <v>0</v>
      </c>
      <c r="D830" s="60">
        <f>IFERROR(VLOOKUP(Tableau11[[#This Row],[Article]],'TCD journal 2018'!$B$5:$O$9000,4,FALSE),0)</f>
        <v>0</v>
      </c>
      <c r="E830" s="60">
        <f>IFERROR(VLOOKUP(Tableau11[[#This Row],[Article]],'TCD journal 2018'!$B$5:$O$9000,5,FALSE),0)</f>
        <v>0</v>
      </c>
      <c r="F830" s="60">
        <f>IFERROR(VLOOKUP(Tableau11[[#This Row],[Article]],'TCD journal 2018'!$B$5:$O$9000,6,FALSE),0)</f>
        <v>0</v>
      </c>
      <c r="G830" s="60">
        <f>IFERROR(VLOOKUP(Tableau11[[#This Row],[Article]],'TCD journal 2018'!$B$5:$O$9000,7,FALSE),0)</f>
        <v>0</v>
      </c>
      <c r="H830" s="60">
        <f>IFERROR(VLOOKUP(Tableau11[[#This Row],[Article]],'TCD journal 2018'!$B$5:$O$9000,8,FALSE),0)</f>
        <v>0</v>
      </c>
      <c r="I830" s="60">
        <f>IFERROR(VLOOKUP(Tableau11[[#This Row],[Article]],'TCD journal 2018'!$B$5:$O$9000,9,FALSE),0)</f>
        <v>0</v>
      </c>
      <c r="J830" s="60">
        <f>IFERROR(VLOOKUP(Tableau11[[#This Row],[Article]],'TCD journal 2018'!$B$5:$O$9000,10,FALSE),0)</f>
        <v>2</v>
      </c>
      <c r="K830" s="61">
        <f>IFERROR(VLOOKUP(Tableau11[[#This Row],[Article]],'TCD journal 2018'!$B$5:$O$900,11,FALSE),0)</f>
        <v>0</v>
      </c>
      <c r="L830" s="60">
        <f>IFERROR(VLOOKUP(Tableau11[[#This Row],[Article]],'TCD journal 2018'!$B$5:$O$9000,12,FALSE),0)</f>
        <v>0</v>
      </c>
      <c r="M830" s="62">
        <f>IFERROR(VLOOKUP(Tableau11[[#This Row],[Article]],'TCD journal 2018'!$B$5:$O$9000,13,FALSE),0)</f>
        <v>0</v>
      </c>
      <c r="N830" s="154">
        <f>IFERROR(VLOOKUP(Tableau11[[#This Row],[Article]],'TCD journal 2018'!$B$5:$O$9000,14,FALSE),0)</f>
        <v>2</v>
      </c>
      <c r="O830" s="73">
        <f>Tableau11[[#This Row],[Total général]]/8</f>
        <v>0.25</v>
      </c>
      <c r="P830" s="74">
        <f>ROUNDUP(Tableau11[[#This Row],[Conso mensuel]]/30,0)</f>
        <v>1</v>
      </c>
    </row>
    <row r="831" spans="1:16" ht="16.5" thickTop="1" thickBot="1" x14ac:dyDescent="0.3">
      <c r="A831" s="31">
        <v>8009</v>
      </c>
      <c r="B831" s="34">
        <f t="shared" ref="B831:C831" si="486">B830/$N$830</f>
        <v>0</v>
      </c>
      <c r="C831" s="34">
        <f t="shared" si="486"/>
        <v>0</v>
      </c>
      <c r="D831" s="34">
        <f>D830/$N$830</f>
        <v>0</v>
      </c>
      <c r="E831" s="34">
        <f t="shared" ref="E831:M831" si="487">E830/$N$830</f>
        <v>0</v>
      </c>
      <c r="F831" s="34">
        <f t="shared" si="487"/>
        <v>0</v>
      </c>
      <c r="G831" s="34">
        <f t="shared" si="487"/>
        <v>0</v>
      </c>
      <c r="H831" s="34">
        <f t="shared" si="487"/>
        <v>0</v>
      </c>
      <c r="I831" s="34">
        <f t="shared" si="487"/>
        <v>0</v>
      </c>
      <c r="J831" s="33">
        <f t="shared" si="487"/>
        <v>1</v>
      </c>
      <c r="K831" s="34">
        <f t="shared" si="487"/>
        <v>0</v>
      </c>
      <c r="L831" s="33">
        <f t="shared" si="487"/>
        <v>0</v>
      </c>
      <c r="M831" s="36">
        <f t="shared" si="487"/>
        <v>0</v>
      </c>
      <c r="N831" s="46">
        <f>SUM(Tableau11[[#This Row],[Janvier]:[Décembre]])</f>
        <v>1</v>
      </c>
      <c r="O831" s="71">
        <f>ROUNDUP(Tableau11[[#This Row],[Total général]]/7,0)</f>
        <v>1</v>
      </c>
      <c r="P831" s="70">
        <f>Tableau11[[#This Row],[Total général]]/(30*7)</f>
        <v>4.7619047619047623E-3</v>
      </c>
    </row>
    <row r="832" spans="1:16" ht="17.25" thickTop="1" thickBot="1" x14ac:dyDescent="0.3">
      <c r="A832" s="45">
        <v>8062</v>
      </c>
      <c r="B832" s="58">
        <f>IFERROR(VLOOKUP(Tableau11[[#This Row],[Article]],'TCD journal 2018'!$B$5:$O$9000,2,FALSE),0)</f>
        <v>0</v>
      </c>
      <c r="C832" s="59">
        <f>IFERROR(VLOOKUP(Tableau11[[#This Row],[Article]],'TCD journal 2018'!$B$5:$O$900,3,FALSE),0)</f>
        <v>0</v>
      </c>
      <c r="D832" s="60">
        <f>IFERROR(VLOOKUP(Tableau11[[#This Row],[Article]],'TCD journal 2018'!$B$5:$O$9000,4,FALSE),0)</f>
        <v>0</v>
      </c>
      <c r="E832" s="60">
        <f>IFERROR(VLOOKUP(Tableau11[[#This Row],[Article]],'TCD journal 2018'!$B$5:$O$9000,5,FALSE),0)</f>
        <v>0</v>
      </c>
      <c r="F832" s="60">
        <f>IFERROR(VLOOKUP(Tableau11[[#This Row],[Article]],'TCD journal 2018'!$B$5:$O$9000,6,FALSE),0)</f>
        <v>0</v>
      </c>
      <c r="G832" s="60">
        <f>IFERROR(VLOOKUP(Tableau11[[#This Row],[Article]],'TCD journal 2018'!$B$5:$O$9000,7,FALSE),0)</f>
        <v>2</v>
      </c>
      <c r="H832" s="60">
        <f>IFERROR(VLOOKUP(Tableau11[[#This Row],[Article]],'TCD journal 2018'!$B$5:$O$9000,8,FALSE),0)</f>
        <v>0</v>
      </c>
      <c r="I832" s="60">
        <f>IFERROR(VLOOKUP(Tableau11[[#This Row],[Article]],'TCD journal 2018'!$B$5:$O$9000,9,FALSE),0)</f>
        <v>0</v>
      </c>
      <c r="J832" s="60">
        <f>IFERROR(VLOOKUP(Tableau11[[#This Row],[Article]],'TCD journal 2018'!$B$5:$O$9000,10,FALSE),0)</f>
        <v>0</v>
      </c>
      <c r="K832" s="61">
        <f>IFERROR(VLOOKUP(Tableau11[[#This Row],[Article]],'TCD journal 2018'!$B$5:$O$900,11,FALSE),0)</f>
        <v>0</v>
      </c>
      <c r="L832" s="60">
        <f>IFERROR(VLOOKUP(Tableau11[[#This Row],[Article]],'TCD journal 2018'!$B$5:$O$9000,12,FALSE),0)</f>
        <v>0</v>
      </c>
      <c r="M832" s="62">
        <f>IFERROR(VLOOKUP(Tableau11[[#This Row],[Article]],'TCD journal 2018'!$B$5:$O$9000,13,FALSE),0)</f>
        <v>0</v>
      </c>
      <c r="N832" s="154">
        <f>IFERROR(VLOOKUP(Tableau11[[#This Row],[Article]],'TCD journal 2018'!$B$5:$O$9000,14,FALSE),0)</f>
        <v>2</v>
      </c>
      <c r="O832" s="73">
        <f>Tableau11[[#This Row],[Total général]]/8</f>
        <v>0.25</v>
      </c>
      <c r="P832" s="74">
        <f>ROUNDUP(Tableau11[[#This Row],[Conso mensuel]]/30,0)</f>
        <v>1</v>
      </c>
    </row>
    <row r="833" spans="1:16" ht="16.5" thickTop="1" thickBot="1" x14ac:dyDescent="0.3">
      <c r="A833" s="31">
        <v>8062</v>
      </c>
      <c r="B833" s="34">
        <f t="shared" ref="B833:C833" si="488">B832/$N$832</f>
        <v>0</v>
      </c>
      <c r="C833" s="34">
        <f t="shared" si="488"/>
        <v>0</v>
      </c>
      <c r="D833" s="34">
        <f>D832/$N$832</f>
        <v>0</v>
      </c>
      <c r="E833" s="34">
        <f t="shared" ref="E833:M833" si="489">E832/$N$832</f>
        <v>0</v>
      </c>
      <c r="F833" s="34">
        <f t="shared" si="489"/>
        <v>0</v>
      </c>
      <c r="G833" s="34">
        <f t="shared" si="489"/>
        <v>1</v>
      </c>
      <c r="H833" s="34">
        <f t="shared" si="489"/>
        <v>0</v>
      </c>
      <c r="I833" s="34">
        <f t="shared" si="489"/>
        <v>0</v>
      </c>
      <c r="J833" s="33">
        <f t="shared" si="489"/>
        <v>0</v>
      </c>
      <c r="K833" s="34">
        <f t="shared" si="489"/>
        <v>0</v>
      </c>
      <c r="L833" s="33">
        <f t="shared" si="489"/>
        <v>0</v>
      </c>
      <c r="M833" s="36">
        <f t="shared" si="489"/>
        <v>0</v>
      </c>
      <c r="N833" s="46">
        <f>SUM(Tableau11[[#This Row],[Janvier]:[Décembre]])</f>
        <v>1</v>
      </c>
      <c r="O833" s="71">
        <f>ROUNDUP(Tableau11[[#This Row],[Total général]]/7,0)</f>
        <v>1</v>
      </c>
      <c r="P833" s="70">
        <f>Tableau11[[#This Row],[Total général]]/(30*7)</f>
        <v>4.7619047619047623E-3</v>
      </c>
    </row>
    <row r="834" spans="1:16" ht="17.25" thickTop="1" thickBot="1" x14ac:dyDescent="0.3">
      <c r="A834" s="45" t="s">
        <v>367</v>
      </c>
      <c r="B834" s="58">
        <f>IFERROR(VLOOKUP(Tableau11[[#This Row],[Article]],'TCD journal 2018'!$B$5:$O$9000,2,FALSE),0)</f>
        <v>0</v>
      </c>
      <c r="C834" s="59">
        <f>IFERROR(VLOOKUP(Tableau11[[#This Row],[Article]],'TCD journal 2018'!$B$5:$O$900,3,FALSE),0)</f>
        <v>0</v>
      </c>
      <c r="D834" s="60">
        <f>IFERROR(VLOOKUP(Tableau11[[#This Row],[Article]],'TCD journal 2018'!$B$5:$O$9000,4,FALSE),0)</f>
        <v>0</v>
      </c>
      <c r="E834" s="60">
        <f>IFERROR(VLOOKUP(Tableau11[[#This Row],[Article]],'TCD journal 2018'!$B$5:$O$9000,5,FALSE),0)</f>
        <v>1</v>
      </c>
      <c r="F834" s="60">
        <f>IFERROR(VLOOKUP(Tableau11[[#This Row],[Article]],'TCD journal 2018'!$B$5:$O$9000,6,FALSE),0)</f>
        <v>1</v>
      </c>
      <c r="G834" s="60">
        <f>IFERROR(VLOOKUP(Tableau11[[#This Row],[Article]],'TCD journal 2018'!$B$5:$O$9000,7,FALSE),0)</f>
        <v>0</v>
      </c>
      <c r="H834" s="60">
        <f>IFERROR(VLOOKUP(Tableau11[[#This Row],[Article]],'TCD journal 2018'!$B$5:$O$9000,8,FALSE),0)</f>
        <v>0</v>
      </c>
      <c r="I834" s="60">
        <f>IFERROR(VLOOKUP(Tableau11[[#This Row],[Article]],'TCD journal 2018'!$B$5:$O$9000,9,FALSE),0)</f>
        <v>0</v>
      </c>
      <c r="J834" s="60">
        <f>IFERROR(VLOOKUP(Tableau11[[#This Row],[Article]],'TCD journal 2018'!$B$5:$O$9000,10,FALSE),0)</f>
        <v>0</v>
      </c>
      <c r="K834" s="61">
        <f>IFERROR(VLOOKUP(Tableau11[[#This Row],[Article]],'TCD journal 2018'!$B$5:$O$900,11,FALSE),0)</f>
        <v>0</v>
      </c>
      <c r="L834" s="60">
        <f>IFERROR(VLOOKUP(Tableau11[[#This Row],[Article]],'TCD journal 2018'!$B$5:$O$9000,12,FALSE),0)</f>
        <v>0</v>
      </c>
      <c r="M834" s="62">
        <f>IFERROR(VLOOKUP(Tableau11[[#This Row],[Article]],'TCD journal 2018'!$B$5:$O$9000,13,FALSE),0)</f>
        <v>0</v>
      </c>
      <c r="N834" s="154">
        <f>IFERROR(VLOOKUP(Tableau11[[#This Row],[Article]],'TCD journal 2018'!$B$5:$O$9000,14,FALSE),0)</f>
        <v>2</v>
      </c>
      <c r="O834" s="73">
        <f>Tableau11[[#This Row],[Total général]]/8</f>
        <v>0.25</v>
      </c>
      <c r="P834" s="74">
        <f>ROUNDUP(Tableau11[[#This Row],[Conso mensuel]]/30,0)</f>
        <v>1</v>
      </c>
    </row>
    <row r="835" spans="1:16" ht="16.5" thickTop="1" thickBot="1" x14ac:dyDescent="0.3">
      <c r="A835" s="31" t="s">
        <v>367</v>
      </c>
      <c r="B835" s="34">
        <f t="shared" ref="B835:C835" si="490">B834/$N$834</f>
        <v>0</v>
      </c>
      <c r="C835" s="34">
        <f t="shared" si="490"/>
        <v>0</v>
      </c>
      <c r="D835" s="34">
        <f>D834/$N$834</f>
        <v>0</v>
      </c>
      <c r="E835" s="34">
        <f t="shared" ref="E835:M835" si="491">E834/$N$834</f>
        <v>0.5</v>
      </c>
      <c r="F835" s="34">
        <f t="shared" si="491"/>
        <v>0.5</v>
      </c>
      <c r="G835" s="34">
        <f t="shared" si="491"/>
        <v>0</v>
      </c>
      <c r="H835" s="34">
        <f t="shared" si="491"/>
        <v>0</v>
      </c>
      <c r="I835" s="34">
        <f t="shared" si="491"/>
        <v>0</v>
      </c>
      <c r="J835" s="33">
        <f t="shared" si="491"/>
        <v>0</v>
      </c>
      <c r="K835" s="34">
        <f t="shared" si="491"/>
        <v>0</v>
      </c>
      <c r="L835" s="33">
        <f t="shared" si="491"/>
        <v>0</v>
      </c>
      <c r="M835" s="36">
        <f t="shared" si="491"/>
        <v>0</v>
      </c>
      <c r="N835" s="46">
        <f>SUM(Tableau11[[#This Row],[Janvier]:[Décembre]])</f>
        <v>1</v>
      </c>
      <c r="O835" s="71">
        <f>ROUNDUP(Tableau11[[#This Row],[Total général]]/7,0)</f>
        <v>1</v>
      </c>
      <c r="P835" s="70">
        <f>Tableau11[[#This Row],[Total général]]/(30*7)</f>
        <v>4.7619047619047623E-3</v>
      </c>
    </row>
    <row r="836" spans="1:16" ht="17.25" thickTop="1" thickBot="1" x14ac:dyDescent="0.3">
      <c r="A836" s="45">
        <v>9695</v>
      </c>
      <c r="B836" s="58">
        <f>IFERROR(VLOOKUP(Tableau11[[#This Row],[Article]],'TCD journal 2018'!$B$5:$O$9000,2,FALSE),0)</f>
        <v>0</v>
      </c>
      <c r="C836" s="59">
        <f>IFERROR(VLOOKUP(Tableau11[[#This Row],[Article]],'TCD journal 2018'!$B$5:$O$900,3,FALSE),0)</f>
        <v>0</v>
      </c>
      <c r="D836" s="60">
        <f>IFERROR(VLOOKUP(Tableau11[[#This Row],[Article]],'TCD journal 2018'!$B$5:$O$9000,4,FALSE),0)</f>
        <v>0</v>
      </c>
      <c r="E836" s="60">
        <f>IFERROR(VLOOKUP(Tableau11[[#This Row],[Article]],'TCD journal 2018'!$B$5:$O$9000,5,FALSE),0)</f>
        <v>0</v>
      </c>
      <c r="F836" s="60">
        <f>IFERROR(VLOOKUP(Tableau11[[#This Row],[Article]],'TCD journal 2018'!$B$5:$O$9000,6,FALSE),0)</f>
        <v>0</v>
      </c>
      <c r="G836" s="60">
        <f>IFERROR(VLOOKUP(Tableau11[[#This Row],[Article]],'TCD journal 2018'!$B$5:$O$9000,7,FALSE),0)</f>
        <v>1</v>
      </c>
      <c r="H836" s="60">
        <f>IFERROR(VLOOKUP(Tableau11[[#This Row],[Article]],'TCD journal 2018'!$B$5:$O$9000,8,FALSE),0)</f>
        <v>0</v>
      </c>
      <c r="I836" s="60">
        <f>IFERROR(VLOOKUP(Tableau11[[#This Row],[Article]],'TCD journal 2018'!$B$5:$O$9000,9,FALSE),0)</f>
        <v>0</v>
      </c>
      <c r="J836" s="60">
        <f>IFERROR(VLOOKUP(Tableau11[[#This Row],[Article]],'TCD journal 2018'!$B$5:$O$9000,10,FALSE),0)</f>
        <v>1</v>
      </c>
      <c r="K836" s="61">
        <f>IFERROR(VLOOKUP(Tableau11[[#This Row],[Article]],'TCD journal 2018'!$B$5:$O$900,11,FALSE),0)</f>
        <v>0</v>
      </c>
      <c r="L836" s="60">
        <f>IFERROR(VLOOKUP(Tableau11[[#This Row],[Article]],'TCD journal 2018'!$B$5:$O$9000,12,FALSE),0)</f>
        <v>0</v>
      </c>
      <c r="M836" s="62">
        <f>IFERROR(VLOOKUP(Tableau11[[#This Row],[Article]],'TCD journal 2018'!$B$5:$O$9000,13,FALSE),0)</f>
        <v>0</v>
      </c>
      <c r="N836" s="154">
        <f>IFERROR(VLOOKUP(Tableau11[[#This Row],[Article]],'TCD journal 2018'!$B$5:$O$9000,14,FALSE),0)</f>
        <v>2</v>
      </c>
      <c r="O836" s="73">
        <f>Tableau11[[#This Row],[Total général]]/8</f>
        <v>0.25</v>
      </c>
      <c r="P836" s="74">
        <f>ROUNDUP(Tableau11[[#This Row],[Conso mensuel]]/30,0)</f>
        <v>1</v>
      </c>
    </row>
    <row r="837" spans="1:16" ht="16.5" thickTop="1" thickBot="1" x14ac:dyDescent="0.3">
      <c r="A837" s="31">
        <v>9695</v>
      </c>
      <c r="B837" s="34">
        <f t="shared" ref="B837:C837" si="492">B836/$N$836</f>
        <v>0</v>
      </c>
      <c r="C837" s="34">
        <f t="shared" si="492"/>
        <v>0</v>
      </c>
      <c r="D837" s="34">
        <f>D836/$N$836</f>
        <v>0</v>
      </c>
      <c r="E837" s="34">
        <f t="shared" ref="E837:M837" si="493">E836/$N$836</f>
        <v>0</v>
      </c>
      <c r="F837" s="34">
        <f t="shared" si="493"/>
        <v>0</v>
      </c>
      <c r="G837" s="34">
        <f t="shared" si="493"/>
        <v>0.5</v>
      </c>
      <c r="H837" s="34">
        <f t="shared" si="493"/>
        <v>0</v>
      </c>
      <c r="I837" s="34">
        <f t="shared" si="493"/>
        <v>0</v>
      </c>
      <c r="J837" s="33">
        <f t="shared" si="493"/>
        <v>0.5</v>
      </c>
      <c r="K837" s="34">
        <f t="shared" si="493"/>
        <v>0</v>
      </c>
      <c r="L837" s="33">
        <f t="shared" si="493"/>
        <v>0</v>
      </c>
      <c r="M837" s="36">
        <f t="shared" si="493"/>
        <v>0</v>
      </c>
      <c r="N837" s="46">
        <f>SUM(Tableau11[[#This Row],[Janvier]:[Décembre]])</f>
        <v>1</v>
      </c>
      <c r="O837" s="71">
        <f>ROUNDUP(Tableau11[[#This Row],[Total général]]/7,0)</f>
        <v>1</v>
      </c>
      <c r="P837" s="70">
        <f>Tableau11[[#This Row],[Total général]]/(30*7)</f>
        <v>4.7619047619047623E-3</v>
      </c>
    </row>
    <row r="838" spans="1:16" ht="17.25" thickTop="1" thickBot="1" x14ac:dyDescent="0.3">
      <c r="A838" s="45">
        <v>3647</v>
      </c>
      <c r="B838" s="58">
        <f>IFERROR(VLOOKUP(Tableau11[[#This Row],[Article]],'TCD journal 2018'!$B$5:$O$9000,2,FALSE),0)</f>
        <v>0</v>
      </c>
      <c r="C838" s="59">
        <f>IFERROR(VLOOKUP(Tableau11[[#This Row],[Article]],'TCD journal 2018'!$B$5:$O$900,3,FALSE),0)</f>
        <v>0</v>
      </c>
      <c r="D838" s="60">
        <f>IFERROR(VLOOKUP(Tableau11[[#This Row],[Article]],'TCD journal 2018'!$B$5:$O$9000,4,FALSE),0)</f>
        <v>0</v>
      </c>
      <c r="E838" s="60">
        <f>IFERROR(VLOOKUP(Tableau11[[#This Row],[Article]],'TCD journal 2018'!$B$5:$O$9000,5,FALSE),0)</f>
        <v>0</v>
      </c>
      <c r="F838" s="60">
        <f>IFERROR(VLOOKUP(Tableau11[[#This Row],[Article]],'TCD journal 2018'!$B$5:$O$9000,6,FALSE),0)</f>
        <v>0</v>
      </c>
      <c r="G838" s="60">
        <f>IFERROR(VLOOKUP(Tableau11[[#This Row],[Article]],'TCD journal 2018'!$B$5:$O$9000,7,FALSE),0)</f>
        <v>0</v>
      </c>
      <c r="H838" s="60">
        <f>IFERROR(VLOOKUP(Tableau11[[#This Row],[Article]],'TCD journal 2018'!$B$5:$O$9000,8,FALSE),0)</f>
        <v>0</v>
      </c>
      <c r="I838" s="60">
        <f>IFERROR(VLOOKUP(Tableau11[[#This Row],[Article]],'TCD journal 2018'!$B$5:$O$9000,9,FALSE),0)</f>
        <v>0</v>
      </c>
      <c r="J838" s="60">
        <f>IFERROR(VLOOKUP(Tableau11[[#This Row],[Article]],'TCD journal 2018'!$B$5:$O$9000,10,FALSE),0)</f>
        <v>2</v>
      </c>
      <c r="K838" s="61">
        <f>IFERROR(VLOOKUP(Tableau11[[#This Row],[Article]],'TCD journal 2018'!$B$5:$O$900,11,FALSE),0)</f>
        <v>1</v>
      </c>
      <c r="L838" s="60">
        <f>IFERROR(VLOOKUP(Tableau11[[#This Row],[Article]],'TCD journal 2018'!$B$5:$O$9000,12,FALSE),0)</f>
        <v>0</v>
      </c>
      <c r="M838" s="62">
        <f>IFERROR(VLOOKUP(Tableau11[[#This Row],[Article]],'TCD journal 2018'!$B$5:$O$9000,13,FALSE),0)</f>
        <v>0</v>
      </c>
      <c r="N838" s="154">
        <f>IFERROR(VLOOKUP(Tableau11[[#This Row],[Article]],'TCD journal 2018'!$B$5:$O$9000,14,FALSE),0)</f>
        <v>3</v>
      </c>
      <c r="O838" s="73">
        <f>Tableau11[[#This Row],[Total général]]/8</f>
        <v>0.375</v>
      </c>
      <c r="P838" s="74">
        <f>ROUNDUP(Tableau11[[#This Row],[Conso mensuel]]/30,0)</f>
        <v>1</v>
      </c>
    </row>
    <row r="839" spans="1:16" ht="16.5" thickTop="1" thickBot="1" x14ac:dyDescent="0.3">
      <c r="A839" s="31">
        <v>3647</v>
      </c>
      <c r="B839" s="34">
        <f t="shared" ref="B839:C839" si="494">B838/$N$838</f>
        <v>0</v>
      </c>
      <c r="C839" s="34">
        <f t="shared" si="494"/>
        <v>0</v>
      </c>
      <c r="D839" s="34">
        <f>D838/$N$838</f>
        <v>0</v>
      </c>
      <c r="E839" s="34">
        <f t="shared" ref="E839:M839" si="495">E838/$N$838</f>
        <v>0</v>
      </c>
      <c r="F839" s="34">
        <f t="shared" si="495"/>
        <v>0</v>
      </c>
      <c r="G839" s="34">
        <f t="shared" si="495"/>
        <v>0</v>
      </c>
      <c r="H839" s="34">
        <f t="shared" si="495"/>
        <v>0</v>
      </c>
      <c r="I839" s="34">
        <f t="shared" si="495"/>
        <v>0</v>
      </c>
      <c r="J839" s="33">
        <f t="shared" si="495"/>
        <v>0.66666666666666663</v>
      </c>
      <c r="K839" s="34">
        <f t="shared" si="495"/>
        <v>0.33333333333333331</v>
      </c>
      <c r="L839" s="33">
        <f t="shared" si="495"/>
        <v>0</v>
      </c>
      <c r="M839" s="36">
        <f t="shared" si="495"/>
        <v>0</v>
      </c>
      <c r="N839" s="46">
        <f>SUM(Tableau11[[#This Row],[Janvier]:[Décembre]])</f>
        <v>1</v>
      </c>
      <c r="O839" s="71">
        <f>ROUNDUP(Tableau11[[#This Row],[Total général]]/7,0)</f>
        <v>1</v>
      </c>
      <c r="P839" s="70">
        <f>Tableau11[[#This Row],[Total général]]/(30*7)</f>
        <v>4.7619047619047623E-3</v>
      </c>
    </row>
    <row r="840" spans="1:16" ht="17.25" thickTop="1" thickBot="1" x14ac:dyDescent="0.3">
      <c r="A840" s="45" t="s">
        <v>388</v>
      </c>
      <c r="B840" s="58">
        <f>IFERROR(VLOOKUP(Tableau11[[#This Row],[Article]],'TCD journal 2018'!$B$5:$O$9000,2,FALSE),0)</f>
        <v>0</v>
      </c>
      <c r="C840" s="59">
        <f>IFERROR(VLOOKUP(Tableau11[[#This Row],[Article]],'TCD journal 2018'!$B$5:$O$900,3,FALSE),0)</f>
        <v>0</v>
      </c>
      <c r="D840" s="60">
        <f>IFERROR(VLOOKUP(Tableau11[[#This Row],[Article]],'TCD journal 2018'!$B$5:$O$9000,4,FALSE),0)</f>
        <v>0</v>
      </c>
      <c r="E840" s="60">
        <f>IFERROR(VLOOKUP(Tableau11[[#This Row],[Article]],'TCD journal 2018'!$B$5:$O$9000,5,FALSE),0)</f>
        <v>1</v>
      </c>
      <c r="F840" s="60">
        <f>IFERROR(VLOOKUP(Tableau11[[#This Row],[Article]],'TCD journal 2018'!$B$5:$O$9000,6,FALSE),0)</f>
        <v>0</v>
      </c>
      <c r="G840" s="60">
        <f>IFERROR(VLOOKUP(Tableau11[[#This Row],[Article]],'TCD journal 2018'!$B$5:$O$9000,7,FALSE),0)</f>
        <v>0</v>
      </c>
      <c r="H840" s="60">
        <f>IFERROR(VLOOKUP(Tableau11[[#This Row],[Article]],'TCD journal 2018'!$B$5:$O$9000,8,FALSE),0)</f>
        <v>0</v>
      </c>
      <c r="I840" s="60">
        <f>IFERROR(VLOOKUP(Tableau11[[#This Row],[Article]],'TCD journal 2018'!$B$5:$O$9000,9,FALSE),0)</f>
        <v>1</v>
      </c>
      <c r="J840" s="60">
        <f>IFERROR(VLOOKUP(Tableau11[[#This Row],[Article]],'TCD journal 2018'!$B$5:$O$9000,10,FALSE),0)</f>
        <v>0</v>
      </c>
      <c r="K840" s="61">
        <f>IFERROR(VLOOKUP(Tableau11[[#This Row],[Article]],'TCD journal 2018'!$B$5:$O$900,11,FALSE),0)</f>
        <v>0</v>
      </c>
      <c r="L840" s="60">
        <f>IFERROR(VLOOKUP(Tableau11[[#This Row],[Article]],'TCD journal 2018'!$B$5:$O$9000,12,FALSE),0)</f>
        <v>0</v>
      </c>
      <c r="M840" s="62">
        <f>IFERROR(VLOOKUP(Tableau11[[#This Row],[Article]],'TCD journal 2018'!$B$5:$O$9000,13,FALSE),0)</f>
        <v>0</v>
      </c>
      <c r="N840" s="154">
        <f>IFERROR(VLOOKUP(Tableau11[[#This Row],[Article]],'TCD journal 2018'!$B$5:$O$9000,14,FALSE),0)</f>
        <v>2</v>
      </c>
      <c r="O840" s="73">
        <f>Tableau11[[#This Row],[Total général]]/8</f>
        <v>0.25</v>
      </c>
      <c r="P840" s="74">
        <f>ROUNDUP(Tableau11[[#This Row],[Conso mensuel]]/30,0)</f>
        <v>1</v>
      </c>
    </row>
    <row r="841" spans="1:16" ht="16.5" thickTop="1" thickBot="1" x14ac:dyDescent="0.3">
      <c r="A841" s="31" t="s">
        <v>388</v>
      </c>
      <c r="B841" s="34">
        <f t="shared" ref="B841:C841" si="496">B840/$N$840</f>
        <v>0</v>
      </c>
      <c r="C841" s="34">
        <f t="shared" si="496"/>
        <v>0</v>
      </c>
      <c r="D841" s="34">
        <f>D840/$N$840</f>
        <v>0</v>
      </c>
      <c r="E841" s="34">
        <f t="shared" ref="E841:M841" si="497">E840/$N$840</f>
        <v>0.5</v>
      </c>
      <c r="F841" s="34">
        <f t="shared" si="497"/>
        <v>0</v>
      </c>
      <c r="G841" s="34">
        <f t="shared" si="497"/>
        <v>0</v>
      </c>
      <c r="H841" s="34">
        <f t="shared" si="497"/>
        <v>0</v>
      </c>
      <c r="I841" s="34">
        <f t="shared" si="497"/>
        <v>0.5</v>
      </c>
      <c r="J841" s="33">
        <f t="shared" si="497"/>
        <v>0</v>
      </c>
      <c r="K841" s="34">
        <f t="shared" si="497"/>
        <v>0</v>
      </c>
      <c r="L841" s="33">
        <f t="shared" si="497"/>
        <v>0</v>
      </c>
      <c r="M841" s="36">
        <f t="shared" si="497"/>
        <v>0</v>
      </c>
      <c r="N841" s="46">
        <f>SUM(Tableau11[[#This Row],[Janvier]:[Décembre]])</f>
        <v>1</v>
      </c>
      <c r="O841" s="71">
        <f>ROUNDUP(Tableau11[[#This Row],[Total général]]/7,0)</f>
        <v>1</v>
      </c>
      <c r="P841" s="70">
        <f>Tableau11[[#This Row],[Total général]]/(30*7)</f>
        <v>4.7619047619047623E-3</v>
      </c>
    </row>
    <row r="842" spans="1:16" ht="17.25" thickTop="1" thickBot="1" x14ac:dyDescent="0.3">
      <c r="A842" s="45" t="s">
        <v>549</v>
      </c>
      <c r="B842" s="58">
        <f>IFERROR(VLOOKUP(Tableau11[[#This Row],[Article]],'TCD journal 2018'!$B$5:$O$9000,2,FALSE),0)</f>
        <v>0</v>
      </c>
      <c r="C842" s="59">
        <f>IFERROR(VLOOKUP(Tableau11[[#This Row],[Article]],'TCD journal 2018'!$B$5:$O$900,3,FALSE),0)</f>
        <v>0</v>
      </c>
      <c r="D842" s="60">
        <f>IFERROR(VLOOKUP(Tableau11[[#This Row],[Article]],'TCD journal 2018'!$B$5:$O$9000,4,FALSE),0)</f>
        <v>0</v>
      </c>
      <c r="E842" s="60">
        <f>IFERROR(VLOOKUP(Tableau11[[#This Row],[Article]],'TCD journal 2018'!$B$5:$O$9000,5,FALSE),0)</f>
        <v>0</v>
      </c>
      <c r="F842" s="60">
        <f>IFERROR(VLOOKUP(Tableau11[[#This Row],[Article]],'TCD journal 2018'!$B$5:$O$9000,6,FALSE),0)</f>
        <v>0</v>
      </c>
      <c r="G842" s="60">
        <f>IFERROR(VLOOKUP(Tableau11[[#This Row],[Article]],'TCD journal 2018'!$B$5:$O$9000,7,FALSE),0)</f>
        <v>0</v>
      </c>
      <c r="H842" s="60">
        <f>IFERROR(VLOOKUP(Tableau11[[#This Row],[Article]],'TCD journal 2018'!$B$5:$O$9000,8,FALSE),0)</f>
        <v>0</v>
      </c>
      <c r="I842" s="60">
        <f>IFERROR(VLOOKUP(Tableau11[[#This Row],[Article]],'TCD journal 2018'!$B$5:$O$9000,9,FALSE),0)</f>
        <v>2</v>
      </c>
      <c r="J842" s="60">
        <f>IFERROR(VLOOKUP(Tableau11[[#This Row],[Article]],'TCD journal 2018'!$B$5:$O$9000,10,FALSE),0)</f>
        <v>0</v>
      </c>
      <c r="K842" s="61">
        <f>IFERROR(VLOOKUP(Tableau11[[#This Row],[Article]],'TCD journal 2018'!$B$5:$O$900,11,FALSE),0)</f>
        <v>0</v>
      </c>
      <c r="L842" s="60">
        <f>IFERROR(VLOOKUP(Tableau11[[#This Row],[Article]],'TCD journal 2018'!$B$5:$O$9000,12,FALSE),0)</f>
        <v>0</v>
      </c>
      <c r="M842" s="62">
        <f>IFERROR(VLOOKUP(Tableau11[[#This Row],[Article]],'TCD journal 2018'!$B$5:$O$9000,13,FALSE),0)</f>
        <v>0</v>
      </c>
      <c r="N842" s="154">
        <f>IFERROR(VLOOKUP(Tableau11[[#This Row],[Article]],'TCD journal 2018'!$B$5:$O$9000,14,FALSE),0)</f>
        <v>2</v>
      </c>
      <c r="O842" s="73">
        <f>Tableau11[[#This Row],[Total général]]/8</f>
        <v>0.25</v>
      </c>
      <c r="P842" s="74">
        <f>ROUNDUP(Tableau11[[#This Row],[Conso mensuel]]/30,0)</f>
        <v>1</v>
      </c>
    </row>
    <row r="843" spans="1:16" ht="16.5" thickTop="1" thickBot="1" x14ac:dyDescent="0.3">
      <c r="A843" s="31" t="s">
        <v>549</v>
      </c>
      <c r="B843" s="34">
        <f t="shared" ref="B843:C843" si="498">B842/$N$842</f>
        <v>0</v>
      </c>
      <c r="C843" s="34">
        <f t="shared" si="498"/>
        <v>0</v>
      </c>
      <c r="D843" s="34">
        <f>D842/$N$842</f>
        <v>0</v>
      </c>
      <c r="E843" s="34">
        <f t="shared" ref="E843:M843" si="499">E842/$N$842</f>
        <v>0</v>
      </c>
      <c r="F843" s="34">
        <f t="shared" si="499"/>
        <v>0</v>
      </c>
      <c r="G843" s="34">
        <f t="shared" si="499"/>
        <v>0</v>
      </c>
      <c r="H843" s="34">
        <f t="shared" si="499"/>
        <v>0</v>
      </c>
      <c r="I843" s="34">
        <f t="shared" si="499"/>
        <v>1</v>
      </c>
      <c r="J843" s="33">
        <f t="shared" si="499"/>
        <v>0</v>
      </c>
      <c r="K843" s="34">
        <f t="shared" si="499"/>
        <v>0</v>
      </c>
      <c r="L843" s="33">
        <f t="shared" si="499"/>
        <v>0</v>
      </c>
      <c r="M843" s="36">
        <f t="shared" si="499"/>
        <v>0</v>
      </c>
      <c r="N843" s="46">
        <f>SUM(Tableau11[[#This Row],[Janvier]:[Décembre]])</f>
        <v>1</v>
      </c>
      <c r="O843" s="71">
        <f>ROUNDUP(Tableau11[[#This Row],[Total général]]/7,0)</f>
        <v>1</v>
      </c>
      <c r="P843" s="70">
        <f>Tableau11[[#This Row],[Total général]]/(30*7)</f>
        <v>4.7619047619047623E-3</v>
      </c>
    </row>
    <row r="844" spans="1:16" ht="17.25" thickTop="1" thickBot="1" x14ac:dyDescent="0.3">
      <c r="A844" s="45" t="s">
        <v>397</v>
      </c>
      <c r="B844" s="58">
        <f>IFERROR(VLOOKUP(Tableau11[[#This Row],[Article]],'TCD journal 2018'!$B$5:$O$9000,2,FALSE),0)</f>
        <v>0</v>
      </c>
      <c r="C844" s="59">
        <f>IFERROR(VLOOKUP(Tableau11[[#This Row],[Article]],'TCD journal 2018'!$B$5:$O$900,3,FALSE),0)</f>
        <v>0</v>
      </c>
      <c r="D844" s="60">
        <f>IFERROR(VLOOKUP(Tableau11[[#This Row],[Article]],'TCD journal 2018'!$B$5:$O$9000,4,FALSE),0)</f>
        <v>0</v>
      </c>
      <c r="E844" s="60">
        <f>IFERROR(VLOOKUP(Tableau11[[#This Row],[Article]],'TCD journal 2018'!$B$5:$O$9000,5,FALSE),0)</f>
        <v>0</v>
      </c>
      <c r="F844" s="60">
        <f>IFERROR(VLOOKUP(Tableau11[[#This Row],[Article]],'TCD journal 2018'!$B$5:$O$9000,6,FALSE),0)</f>
        <v>1</v>
      </c>
      <c r="G844" s="60">
        <f>IFERROR(VLOOKUP(Tableau11[[#This Row],[Article]],'TCD journal 2018'!$B$5:$O$9000,7,FALSE),0)</f>
        <v>1</v>
      </c>
      <c r="H844" s="60">
        <f>IFERROR(VLOOKUP(Tableau11[[#This Row],[Article]],'TCD journal 2018'!$B$5:$O$9000,8,FALSE),0)</f>
        <v>0</v>
      </c>
      <c r="I844" s="60">
        <f>IFERROR(VLOOKUP(Tableau11[[#This Row],[Article]],'TCD journal 2018'!$B$5:$O$9000,9,FALSE),0)</f>
        <v>0</v>
      </c>
      <c r="J844" s="60">
        <f>IFERROR(VLOOKUP(Tableau11[[#This Row],[Article]],'TCD journal 2018'!$B$5:$O$9000,10,FALSE),0)</f>
        <v>0</v>
      </c>
      <c r="K844" s="61">
        <f>IFERROR(VLOOKUP(Tableau11[[#This Row],[Article]],'TCD journal 2018'!$B$5:$O$900,11,FALSE),0)</f>
        <v>0</v>
      </c>
      <c r="L844" s="60">
        <f>IFERROR(VLOOKUP(Tableau11[[#This Row],[Article]],'TCD journal 2018'!$B$5:$O$9000,12,FALSE),0)</f>
        <v>0</v>
      </c>
      <c r="M844" s="62">
        <f>IFERROR(VLOOKUP(Tableau11[[#This Row],[Article]],'TCD journal 2018'!$B$5:$O$9000,13,FALSE),0)</f>
        <v>0</v>
      </c>
      <c r="N844" s="154">
        <f>IFERROR(VLOOKUP(Tableau11[[#This Row],[Article]],'TCD journal 2018'!$B$5:$O$9000,14,FALSE),0)</f>
        <v>2</v>
      </c>
      <c r="O844" s="73">
        <f>Tableau11[[#This Row],[Total général]]/8</f>
        <v>0.25</v>
      </c>
      <c r="P844" s="74">
        <f>ROUNDUP(Tableau11[[#This Row],[Conso mensuel]]/30,0)</f>
        <v>1</v>
      </c>
    </row>
    <row r="845" spans="1:16" ht="16.5" thickTop="1" thickBot="1" x14ac:dyDescent="0.3">
      <c r="A845" s="31" t="s">
        <v>397</v>
      </c>
      <c r="B845" s="34">
        <f t="shared" ref="B845:C845" si="500">B844/$N$844</f>
        <v>0</v>
      </c>
      <c r="C845" s="34">
        <f t="shared" si="500"/>
        <v>0</v>
      </c>
      <c r="D845" s="34">
        <f>D844/$N$844</f>
        <v>0</v>
      </c>
      <c r="E845" s="34">
        <f t="shared" ref="E845:M845" si="501">E844/$N$844</f>
        <v>0</v>
      </c>
      <c r="F845" s="34">
        <f t="shared" si="501"/>
        <v>0.5</v>
      </c>
      <c r="G845" s="34">
        <f t="shared" si="501"/>
        <v>0.5</v>
      </c>
      <c r="H845" s="34">
        <f t="shared" si="501"/>
        <v>0</v>
      </c>
      <c r="I845" s="34">
        <f t="shared" si="501"/>
        <v>0</v>
      </c>
      <c r="J845" s="33">
        <f t="shared" si="501"/>
        <v>0</v>
      </c>
      <c r="K845" s="34">
        <f t="shared" si="501"/>
        <v>0</v>
      </c>
      <c r="L845" s="33">
        <f t="shared" si="501"/>
        <v>0</v>
      </c>
      <c r="M845" s="36">
        <f t="shared" si="501"/>
        <v>0</v>
      </c>
      <c r="N845" s="46">
        <f>SUM(Tableau11[[#This Row],[Janvier]:[Décembre]])</f>
        <v>1</v>
      </c>
      <c r="O845" s="71">
        <f>ROUNDUP(Tableau11[[#This Row],[Total général]]/7,0)</f>
        <v>1</v>
      </c>
      <c r="P845" s="70">
        <f>Tableau11[[#This Row],[Total général]]/(30*7)</f>
        <v>4.7619047619047623E-3</v>
      </c>
    </row>
    <row r="846" spans="1:16" ht="17.25" thickTop="1" thickBot="1" x14ac:dyDescent="0.3">
      <c r="A846" s="45" t="s">
        <v>181</v>
      </c>
      <c r="B846" s="58">
        <f>IFERROR(VLOOKUP(Tableau11[[#This Row],[Article]],'TCD journal 2018'!$B$5:$O$9000,2,FALSE),0)</f>
        <v>0</v>
      </c>
      <c r="C846" s="59">
        <f>IFERROR(VLOOKUP(Tableau11[[#This Row],[Article]],'TCD journal 2018'!$B$5:$O$900,3,FALSE),0)</f>
        <v>0</v>
      </c>
      <c r="D846" s="60">
        <f>IFERROR(VLOOKUP(Tableau11[[#This Row],[Article]],'TCD journal 2018'!$B$5:$O$9000,4,FALSE),0)</f>
        <v>0</v>
      </c>
      <c r="E846" s="60">
        <f>IFERROR(VLOOKUP(Tableau11[[#This Row],[Article]],'TCD journal 2018'!$B$5:$O$9000,5,FALSE),0)</f>
        <v>0</v>
      </c>
      <c r="F846" s="60">
        <f>IFERROR(VLOOKUP(Tableau11[[#This Row],[Article]],'TCD journal 2018'!$B$5:$O$9000,6,FALSE),0)</f>
        <v>0</v>
      </c>
      <c r="G846" s="60">
        <f>IFERROR(VLOOKUP(Tableau11[[#This Row],[Article]],'TCD journal 2018'!$B$5:$O$9000,7,FALSE),0)</f>
        <v>0</v>
      </c>
      <c r="H846" s="60">
        <f>IFERROR(VLOOKUP(Tableau11[[#This Row],[Article]],'TCD journal 2018'!$B$5:$O$9000,8,FALSE),0)</f>
        <v>1</v>
      </c>
      <c r="I846" s="60">
        <f>IFERROR(VLOOKUP(Tableau11[[#This Row],[Article]],'TCD journal 2018'!$B$5:$O$9000,9,FALSE),0)</f>
        <v>1</v>
      </c>
      <c r="J846" s="60">
        <f>IFERROR(VLOOKUP(Tableau11[[#This Row],[Article]],'TCD journal 2018'!$B$5:$O$9000,10,FALSE),0)</f>
        <v>0</v>
      </c>
      <c r="K846" s="61">
        <f>IFERROR(VLOOKUP(Tableau11[[#This Row],[Article]],'TCD journal 2018'!$B$5:$O$900,11,FALSE),0)</f>
        <v>1</v>
      </c>
      <c r="L846" s="60">
        <f>IFERROR(VLOOKUP(Tableau11[[#This Row],[Article]],'TCD journal 2018'!$B$5:$O$9000,12,FALSE),0)</f>
        <v>0</v>
      </c>
      <c r="M846" s="62">
        <f>IFERROR(VLOOKUP(Tableau11[[#This Row],[Article]],'TCD journal 2018'!$B$5:$O$9000,13,FALSE),0)</f>
        <v>0</v>
      </c>
      <c r="N846" s="154">
        <f>IFERROR(VLOOKUP(Tableau11[[#This Row],[Article]],'TCD journal 2018'!$B$5:$O$9000,14,FALSE),0)</f>
        <v>3</v>
      </c>
      <c r="O846" s="73">
        <f>Tableau11[[#This Row],[Total général]]/8</f>
        <v>0.375</v>
      </c>
      <c r="P846" s="74">
        <f>ROUNDUP(Tableau11[[#This Row],[Conso mensuel]]/30,0)</f>
        <v>1</v>
      </c>
    </row>
    <row r="847" spans="1:16" ht="16.5" thickTop="1" thickBot="1" x14ac:dyDescent="0.3">
      <c r="A847" s="31" t="s">
        <v>181</v>
      </c>
      <c r="B847" s="34">
        <f t="shared" ref="B847:C847" si="502">B846/$N$846</f>
        <v>0</v>
      </c>
      <c r="C847" s="34">
        <f t="shared" si="502"/>
        <v>0</v>
      </c>
      <c r="D847" s="34">
        <f>D846/$N$846</f>
        <v>0</v>
      </c>
      <c r="E847" s="34">
        <f t="shared" ref="E847:M847" si="503">E846/$N$846</f>
        <v>0</v>
      </c>
      <c r="F847" s="34">
        <f t="shared" si="503"/>
        <v>0</v>
      </c>
      <c r="G847" s="34">
        <f t="shared" si="503"/>
        <v>0</v>
      </c>
      <c r="H847" s="34">
        <f t="shared" si="503"/>
        <v>0.33333333333333331</v>
      </c>
      <c r="I847" s="34">
        <f t="shared" si="503"/>
        <v>0.33333333333333331</v>
      </c>
      <c r="J847" s="33">
        <f t="shared" si="503"/>
        <v>0</v>
      </c>
      <c r="K847" s="34">
        <f t="shared" si="503"/>
        <v>0.33333333333333331</v>
      </c>
      <c r="L847" s="33">
        <f t="shared" si="503"/>
        <v>0</v>
      </c>
      <c r="M847" s="36">
        <f t="shared" si="503"/>
        <v>0</v>
      </c>
      <c r="N847" s="46">
        <f>SUM(Tableau11[[#This Row],[Janvier]:[Décembre]])</f>
        <v>1</v>
      </c>
      <c r="O847" s="71">
        <f>ROUNDUP(Tableau11[[#This Row],[Total général]]/7,0)</f>
        <v>1</v>
      </c>
      <c r="P847" s="70">
        <f>Tableau11[[#This Row],[Total général]]/(30*7)</f>
        <v>4.7619047619047623E-3</v>
      </c>
    </row>
    <row r="848" spans="1:16" ht="17.25" thickTop="1" thickBot="1" x14ac:dyDescent="0.3">
      <c r="A848" s="45" t="s">
        <v>357</v>
      </c>
      <c r="B848" s="58">
        <f>IFERROR(VLOOKUP(Tableau11[[#This Row],[Article]],'TCD journal 2018'!$B$5:$O$9000,2,FALSE),0)</f>
        <v>0</v>
      </c>
      <c r="C848" s="59">
        <f>IFERROR(VLOOKUP(Tableau11[[#This Row],[Article]],'TCD journal 2018'!$B$5:$O$900,3,FALSE),0)</f>
        <v>0</v>
      </c>
      <c r="D848" s="60">
        <f>IFERROR(VLOOKUP(Tableau11[[#This Row],[Article]],'TCD journal 2018'!$B$5:$O$9000,4,FALSE),0)</f>
        <v>0</v>
      </c>
      <c r="E848" s="60">
        <f>IFERROR(VLOOKUP(Tableau11[[#This Row],[Article]],'TCD journal 2018'!$B$5:$O$9000,5,FALSE),0)</f>
        <v>2</v>
      </c>
      <c r="F848" s="60">
        <f>IFERROR(VLOOKUP(Tableau11[[#This Row],[Article]],'TCD journal 2018'!$B$5:$O$9000,6,FALSE),0)</f>
        <v>0</v>
      </c>
      <c r="G848" s="60">
        <f>IFERROR(VLOOKUP(Tableau11[[#This Row],[Article]],'TCD journal 2018'!$B$5:$O$9000,7,FALSE),0)</f>
        <v>0</v>
      </c>
      <c r="H848" s="60">
        <f>IFERROR(VLOOKUP(Tableau11[[#This Row],[Article]],'TCD journal 2018'!$B$5:$O$9000,8,FALSE),0)</f>
        <v>0</v>
      </c>
      <c r="I848" s="60">
        <f>IFERROR(VLOOKUP(Tableau11[[#This Row],[Article]],'TCD journal 2018'!$B$5:$O$9000,9,FALSE),0)</f>
        <v>0</v>
      </c>
      <c r="J848" s="60">
        <f>IFERROR(VLOOKUP(Tableau11[[#This Row],[Article]],'TCD journal 2018'!$B$5:$O$9000,10,FALSE),0)</f>
        <v>0</v>
      </c>
      <c r="K848" s="61">
        <f>IFERROR(VLOOKUP(Tableau11[[#This Row],[Article]],'TCD journal 2018'!$B$5:$O$900,11,FALSE),0)</f>
        <v>0</v>
      </c>
      <c r="L848" s="60">
        <f>IFERROR(VLOOKUP(Tableau11[[#This Row],[Article]],'TCD journal 2018'!$B$5:$O$9000,12,FALSE),0)</f>
        <v>0</v>
      </c>
      <c r="M848" s="62">
        <f>IFERROR(VLOOKUP(Tableau11[[#This Row],[Article]],'TCD journal 2018'!$B$5:$O$9000,13,FALSE),0)</f>
        <v>0</v>
      </c>
      <c r="N848" s="154">
        <f>IFERROR(VLOOKUP(Tableau11[[#This Row],[Article]],'TCD journal 2018'!$B$5:$O$9000,14,FALSE),0)</f>
        <v>2</v>
      </c>
      <c r="O848" s="73">
        <f>Tableau11[[#This Row],[Total général]]/8</f>
        <v>0.25</v>
      </c>
      <c r="P848" s="74">
        <f>ROUNDUP(Tableau11[[#This Row],[Conso mensuel]]/30,0)</f>
        <v>1</v>
      </c>
    </row>
    <row r="849" spans="1:16" ht="16.5" thickTop="1" thickBot="1" x14ac:dyDescent="0.3">
      <c r="A849" s="31" t="s">
        <v>357</v>
      </c>
      <c r="B849" s="34">
        <f t="shared" ref="B849:C849" si="504">B848/$N$848</f>
        <v>0</v>
      </c>
      <c r="C849" s="34">
        <f t="shared" si="504"/>
        <v>0</v>
      </c>
      <c r="D849" s="34">
        <f>D848/$N$848</f>
        <v>0</v>
      </c>
      <c r="E849" s="34">
        <f t="shared" ref="E849:M849" si="505">E848/$N$848</f>
        <v>1</v>
      </c>
      <c r="F849" s="34">
        <f t="shared" si="505"/>
        <v>0</v>
      </c>
      <c r="G849" s="34">
        <f t="shared" si="505"/>
        <v>0</v>
      </c>
      <c r="H849" s="34">
        <f t="shared" si="505"/>
        <v>0</v>
      </c>
      <c r="I849" s="34">
        <f t="shared" si="505"/>
        <v>0</v>
      </c>
      <c r="J849" s="33">
        <f t="shared" si="505"/>
        <v>0</v>
      </c>
      <c r="K849" s="34">
        <f t="shared" si="505"/>
        <v>0</v>
      </c>
      <c r="L849" s="33">
        <f t="shared" si="505"/>
        <v>0</v>
      </c>
      <c r="M849" s="36">
        <f t="shared" si="505"/>
        <v>0</v>
      </c>
      <c r="N849" s="46">
        <f>SUM(Tableau11[[#This Row],[Janvier]:[Décembre]])</f>
        <v>1</v>
      </c>
      <c r="O849" s="71">
        <f>ROUNDUP(Tableau11[[#This Row],[Total général]]/7,0)</f>
        <v>1</v>
      </c>
      <c r="P849" s="70">
        <f>Tableau11[[#This Row],[Total général]]/(30*7)</f>
        <v>4.7619047619047623E-3</v>
      </c>
    </row>
    <row r="850" spans="1:16" ht="17.25" thickTop="1" thickBot="1" x14ac:dyDescent="0.3">
      <c r="A850" s="45">
        <v>7988</v>
      </c>
      <c r="B850" s="58">
        <f>IFERROR(VLOOKUP(Tableau11[[#This Row],[Article]],'TCD journal 2018'!$B$5:$O$9000,2,FALSE),0)</f>
        <v>0</v>
      </c>
      <c r="C850" s="59">
        <f>IFERROR(VLOOKUP(Tableau11[[#This Row],[Article]],'TCD journal 2018'!$B$5:$O$900,3,FALSE),0)</f>
        <v>0</v>
      </c>
      <c r="D850" s="60">
        <f>IFERROR(VLOOKUP(Tableau11[[#This Row],[Article]],'TCD journal 2018'!$B$5:$O$9000,4,FALSE),0)</f>
        <v>0</v>
      </c>
      <c r="E850" s="60">
        <f>IFERROR(VLOOKUP(Tableau11[[#This Row],[Article]],'TCD journal 2018'!$B$5:$O$9000,5,FALSE),0)</f>
        <v>0</v>
      </c>
      <c r="F850" s="60">
        <f>IFERROR(VLOOKUP(Tableau11[[#This Row],[Article]],'TCD journal 2018'!$B$5:$O$9000,6,FALSE),0)</f>
        <v>2</v>
      </c>
      <c r="G850" s="60">
        <f>IFERROR(VLOOKUP(Tableau11[[#This Row],[Article]],'TCD journal 2018'!$B$5:$O$9000,7,FALSE),0)</f>
        <v>0</v>
      </c>
      <c r="H850" s="60">
        <f>IFERROR(VLOOKUP(Tableau11[[#This Row],[Article]],'TCD journal 2018'!$B$5:$O$9000,8,FALSE),0)</f>
        <v>0</v>
      </c>
      <c r="I850" s="60">
        <f>IFERROR(VLOOKUP(Tableau11[[#This Row],[Article]],'TCD journal 2018'!$B$5:$O$9000,9,FALSE),0)</f>
        <v>0</v>
      </c>
      <c r="J850" s="60">
        <f>IFERROR(VLOOKUP(Tableau11[[#This Row],[Article]],'TCD journal 2018'!$B$5:$O$9000,10,FALSE),0)</f>
        <v>0</v>
      </c>
      <c r="K850" s="61">
        <f>IFERROR(VLOOKUP(Tableau11[[#This Row],[Article]],'TCD journal 2018'!$B$5:$O$900,11,FALSE),0)</f>
        <v>0</v>
      </c>
      <c r="L850" s="60">
        <f>IFERROR(VLOOKUP(Tableau11[[#This Row],[Article]],'TCD journal 2018'!$B$5:$O$9000,12,FALSE),0)</f>
        <v>0</v>
      </c>
      <c r="M850" s="62">
        <f>IFERROR(VLOOKUP(Tableau11[[#This Row],[Article]],'TCD journal 2018'!$B$5:$O$9000,13,FALSE),0)</f>
        <v>0</v>
      </c>
      <c r="N850" s="154">
        <f>IFERROR(VLOOKUP(Tableau11[[#This Row],[Article]],'TCD journal 2018'!$B$5:$O$9000,14,FALSE),0)</f>
        <v>2</v>
      </c>
      <c r="O850" s="73">
        <f>Tableau11[[#This Row],[Total général]]/8</f>
        <v>0.25</v>
      </c>
      <c r="P850" s="74">
        <f>ROUNDUP(Tableau11[[#This Row],[Conso mensuel]]/30,0)</f>
        <v>1</v>
      </c>
    </row>
    <row r="851" spans="1:16" ht="16.5" thickTop="1" thickBot="1" x14ac:dyDescent="0.3">
      <c r="A851" s="31">
        <v>7988</v>
      </c>
      <c r="B851" s="34">
        <f t="shared" ref="B851:C851" si="506">B850/$N$850</f>
        <v>0</v>
      </c>
      <c r="C851" s="34">
        <f t="shared" si="506"/>
        <v>0</v>
      </c>
      <c r="D851" s="34">
        <f>D850/$N$850</f>
        <v>0</v>
      </c>
      <c r="E851" s="34">
        <f t="shared" ref="E851:M851" si="507">E850/$N$850</f>
        <v>0</v>
      </c>
      <c r="F851" s="34">
        <f t="shared" si="507"/>
        <v>1</v>
      </c>
      <c r="G851" s="34">
        <f t="shared" si="507"/>
        <v>0</v>
      </c>
      <c r="H851" s="34">
        <f t="shared" si="507"/>
        <v>0</v>
      </c>
      <c r="I851" s="34">
        <f t="shared" si="507"/>
        <v>0</v>
      </c>
      <c r="J851" s="33">
        <f t="shared" si="507"/>
        <v>0</v>
      </c>
      <c r="K851" s="34">
        <f t="shared" si="507"/>
        <v>0</v>
      </c>
      <c r="L851" s="33">
        <f t="shared" si="507"/>
        <v>0</v>
      </c>
      <c r="M851" s="36">
        <f t="shared" si="507"/>
        <v>0</v>
      </c>
      <c r="N851" s="46">
        <f>SUM(Tableau11[[#This Row],[Janvier]:[Décembre]])</f>
        <v>1</v>
      </c>
      <c r="O851" s="71">
        <f>ROUNDUP(Tableau11[[#This Row],[Total général]]/7,0)</f>
        <v>1</v>
      </c>
      <c r="P851" s="70">
        <f>Tableau11[[#This Row],[Total général]]/(30*7)</f>
        <v>4.7619047619047623E-3</v>
      </c>
    </row>
    <row r="852" spans="1:16" ht="17.25" thickTop="1" thickBot="1" x14ac:dyDescent="0.3">
      <c r="A852" s="45">
        <v>4860</v>
      </c>
      <c r="B852" s="58">
        <f>IFERROR(VLOOKUP(Tableau11[[#This Row],[Article]],'TCD journal 2018'!$B$5:$O$9000,2,FALSE),0)</f>
        <v>0</v>
      </c>
      <c r="C852" s="59">
        <f>IFERROR(VLOOKUP(Tableau11[[#This Row],[Article]],'TCD journal 2018'!$B$5:$O$900,3,FALSE),0)</f>
        <v>0</v>
      </c>
      <c r="D852" s="60">
        <f>IFERROR(VLOOKUP(Tableau11[[#This Row],[Article]],'TCD journal 2018'!$B$5:$O$9000,4,FALSE),0)</f>
        <v>0</v>
      </c>
      <c r="E852" s="60">
        <f>IFERROR(VLOOKUP(Tableau11[[#This Row],[Article]],'TCD journal 2018'!$B$5:$O$9000,5,FALSE),0)</f>
        <v>0</v>
      </c>
      <c r="F852" s="60">
        <f>IFERROR(VLOOKUP(Tableau11[[#This Row],[Article]],'TCD journal 2018'!$B$5:$O$9000,6,FALSE),0)</f>
        <v>0</v>
      </c>
      <c r="G852" s="60">
        <f>IFERROR(VLOOKUP(Tableau11[[#This Row],[Article]],'TCD journal 2018'!$B$5:$O$9000,7,FALSE),0)</f>
        <v>0</v>
      </c>
      <c r="H852" s="60">
        <f>IFERROR(VLOOKUP(Tableau11[[#This Row],[Article]],'TCD journal 2018'!$B$5:$O$9000,8,FALSE),0)</f>
        <v>0</v>
      </c>
      <c r="I852" s="60">
        <f>IFERROR(VLOOKUP(Tableau11[[#This Row],[Article]],'TCD journal 2018'!$B$5:$O$9000,9,FALSE),0)</f>
        <v>0</v>
      </c>
      <c r="J852" s="60">
        <f>IFERROR(VLOOKUP(Tableau11[[#This Row],[Article]],'TCD journal 2018'!$B$5:$O$9000,10,FALSE),0)</f>
        <v>2</v>
      </c>
      <c r="K852" s="61">
        <f>IFERROR(VLOOKUP(Tableau11[[#This Row],[Article]],'TCD journal 2018'!$B$5:$O$900,11,FALSE),0)</f>
        <v>0</v>
      </c>
      <c r="L852" s="60">
        <f>IFERROR(VLOOKUP(Tableau11[[#This Row],[Article]],'TCD journal 2018'!$B$5:$O$9000,12,FALSE),0)</f>
        <v>0</v>
      </c>
      <c r="M852" s="62">
        <f>IFERROR(VLOOKUP(Tableau11[[#This Row],[Article]],'TCD journal 2018'!$B$5:$O$9000,13,FALSE),0)</f>
        <v>0</v>
      </c>
      <c r="N852" s="154">
        <f>IFERROR(VLOOKUP(Tableau11[[#This Row],[Article]],'TCD journal 2018'!$B$5:$O$9000,14,FALSE),0)</f>
        <v>2</v>
      </c>
      <c r="O852" s="73">
        <f>Tableau11[[#This Row],[Total général]]/8</f>
        <v>0.25</v>
      </c>
      <c r="P852" s="74">
        <f>ROUNDUP(Tableau11[[#This Row],[Conso mensuel]]/30,0)</f>
        <v>1</v>
      </c>
    </row>
    <row r="853" spans="1:16" ht="16.5" thickTop="1" thickBot="1" x14ac:dyDescent="0.3">
      <c r="A853" s="31">
        <v>4860</v>
      </c>
      <c r="B853" s="34">
        <f t="shared" ref="B853:C853" si="508">B852/$N$852</f>
        <v>0</v>
      </c>
      <c r="C853" s="34">
        <f t="shared" si="508"/>
        <v>0</v>
      </c>
      <c r="D853" s="34">
        <f>D852/$N$852</f>
        <v>0</v>
      </c>
      <c r="E853" s="34">
        <f t="shared" ref="E853:M853" si="509">E852/$N$852</f>
        <v>0</v>
      </c>
      <c r="F853" s="34">
        <f t="shared" si="509"/>
        <v>0</v>
      </c>
      <c r="G853" s="34">
        <f t="shared" si="509"/>
        <v>0</v>
      </c>
      <c r="H853" s="34">
        <f t="shared" si="509"/>
        <v>0</v>
      </c>
      <c r="I853" s="34">
        <f t="shared" si="509"/>
        <v>0</v>
      </c>
      <c r="J853" s="33">
        <f t="shared" si="509"/>
        <v>1</v>
      </c>
      <c r="K853" s="34">
        <f t="shared" si="509"/>
        <v>0</v>
      </c>
      <c r="L853" s="33">
        <f t="shared" si="509"/>
        <v>0</v>
      </c>
      <c r="M853" s="36">
        <f t="shared" si="509"/>
        <v>0</v>
      </c>
      <c r="N853" s="46">
        <f>SUM(Tableau11[[#This Row],[Janvier]:[Décembre]])</f>
        <v>1</v>
      </c>
      <c r="O853" s="71">
        <f>ROUNDUP(Tableau11[[#This Row],[Total général]]/7,0)</f>
        <v>1</v>
      </c>
      <c r="P853" s="70">
        <f>Tableau11[[#This Row],[Total général]]/(30*7)</f>
        <v>4.7619047619047623E-3</v>
      </c>
    </row>
    <row r="854" spans="1:16" ht="17.25" thickTop="1" thickBot="1" x14ac:dyDescent="0.3">
      <c r="A854" s="45">
        <v>10006</v>
      </c>
      <c r="B854" s="58">
        <f>IFERROR(VLOOKUP(Tableau11[[#This Row],[Article]],'TCD journal 2018'!$B$5:$O$9000,2,FALSE),0)</f>
        <v>0</v>
      </c>
      <c r="C854" s="59">
        <f>IFERROR(VLOOKUP(Tableau11[[#This Row],[Article]],'TCD journal 2018'!$B$5:$O$900,3,FALSE),0)</f>
        <v>0</v>
      </c>
      <c r="D854" s="60">
        <f>IFERROR(VLOOKUP(Tableau11[[#This Row],[Article]],'TCD journal 2018'!$B$5:$O$9000,4,FALSE),0)</f>
        <v>0</v>
      </c>
      <c r="E854" s="60">
        <f>IFERROR(VLOOKUP(Tableau11[[#This Row],[Article]],'TCD journal 2018'!$B$5:$O$9000,5,FALSE),0)</f>
        <v>1</v>
      </c>
      <c r="F854" s="60">
        <f>IFERROR(VLOOKUP(Tableau11[[#This Row],[Article]],'TCD journal 2018'!$B$5:$O$9000,6,FALSE),0)</f>
        <v>0</v>
      </c>
      <c r="G854" s="60">
        <f>IFERROR(VLOOKUP(Tableau11[[#This Row],[Article]],'TCD journal 2018'!$B$5:$O$9000,7,FALSE),0)</f>
        <v>1</v>
      </c>
      <c r="H854" s="60">
        <f>IFERROR(VLOOKUP(Tableau11[[#This Row],[Article]],'TCD journal 2018'!$B$5:$O$9000,8,FALSE),0)</f>
        <v>0</v>
      </c>
      <c r="I854" s="60">
        <f>IFERROR(VLOOKUP(Tableau11[[#This Row],[Article]],'TCD journal 2018'!$B$5:$O$9000,9,FALSE),0)</f>
        <v>0</v>
      </c>
      <c r="J854" s="60">
        <f>IFERROR(VLOOKUP(Tableau11[[#This Row],[Article]],'TCD journal 2018'!$B$5:$O$9000,10,FALSE),0)</f>
        <v>0</v>
      </c>
      <c r="K854" s="61">
        <f>IFERROR(VLOOKUP(Tableau11[[#This Row],[Article]],'TCD journal 2018'!$B$5:$O$900,11,FALSE),0)</f>
        <v>0</v>
      </c>
      <c r="L854" s="60">
        <f>IFERROR(VLOOKUP(Tableau11[[#This Row],[Article]],'TCD journal 2018'!$B$5:$O$9000,12,FALSE),0)</f>
        <v>0</v>
      </c>
      <c r="M854" s="62">
        <f>IFERROR(VLOOKUP(Tableau11[[#This Row],[Article]],'TCD journal 2018'!$B$5:$O$9000,13,FALSE),0)</f>
        <v>0</v>
      </c>
      <c r="N854" s="154">
        <f>IFERROR(VLOOKUP(Tableau11[[#This Row],[Article]],'TCD journal 2018'!$B$5:$O$9000,14,FALSE),0)</f>
        <v>2</v>
      </c>
      <c r="O854" s="73">
        <f>Tableau11[[#This Row],[Total général]]/8</f>
        <v>0.25</v>
      </c>
      <c r="P854" s="74">
        <f>ROUNDUP(Tableau11[[#This Row],[Conso mensuel]]/30,0)</f>
        <v>1</v>
      </c>
    </row>
    <row r="855" spans="1:16" ht="16.5" thickTop="1" thickBot="1" x14ac:dyDescent="0.3">
      <c r="A855" s="31">
        <v>10006</v>
      </c>
      <c r="B855" s="34">
        <f t="shared" ref="B855:C855" si="510">B854/$N$854</f>
        <v>0</v>
      </c>
      <c r="C855" s="34">
        <f t="shared" si="510"/>
        <v>0</v>
      </c>
      <c r="D855" s="34">
        <f>D854/$N$854</f>
        <v>0</v>
      </c>
      <c r="E855" s="34">
        <f t="shared" ref="E855:M855" si="511">E854/$N$854</f>
        <v>0.5</v>
      </c>
      <c r="F855" s="34">
        <f t="shared" si="511"/>
        <v>0</v>
      </c>
      <c r="G855" s="34">
        <f t="shared" si="511"/>
        <v>0.5</v>
      </c>
      <c r="H855" s="34">
        <f t="shared" si="511"/>
        <v>0</v>
      </c>
      <c r="I855" s="34">
        <f t="shared" si="511"/>
        <v>0</v>
      </c>
      <c r="J855" s="33">
        <f t="shared" si="511"/>
        <v>0</v>
      </c>
      <c r="K855" s="34">
        <f t="shared" si="511"/>
        <v>0</v>
      </c>
      <c r="L855" s="33">
        <f t="shared" si="511"/>
        <v>0</v>
      </c>
      <c r="M855" s="36">
        <f t="shared" si="511"/>
        <v>0</v>
      </c>
      <c r="N855" s="46">
        <f>SUM(Tableau11[[#This Row],[Janvier]:[Décembre]])</f>
        <v>1</v>
      </c>
      <c r="O855" s="71">
        <f>ROUNDUP(Tableau11[[#This Row],[Total général]]/7,0)</f>
        <v>1</v>
      </c>
      <c r="P855" s="70">
        <f>Tableau11[[#This Row],[Total général]]/(30*7)</f>
        <v>4.7619047619047623E-3</v>
      </c>
    </row>
    <row r="856" spans="1:16" ht="17.25" thickTop="1" thickBot="1" x14ac:dyDescent="0.3">
      <c r="A856" s="45">
        <v>2995</v>
      </c>
      <c r="B856" s="58">
        <f>IFERROR(VLOOKUP(Tableau11[[#This Row],[Article]],'TCD journal 2018'!$B$5:$O$9000,2,FALSE),0)</f>
        <v>0</v>
      </c>
      <c r="C856" s="59">
        <f>IFERROR(VLOOKUP(Tableau11[[#This Row],[Article]],'TCD journal 2018'!$B$5:$O$900,3,FALSE),0)</f>
        <v>0</v>
      </c>
      <c r="D856" s="60">
        <f>IFERROR(VLOOKUP(Tableau11[[#This Row],[Article]],'TCD journal 2018'!$B$5:$O$9000,4,FALSE),0)</f>
        <v>0</v>
      </c>
      <c r="E856" s="60">
        <f>IFERROR(VLOOKUP(Tableau11[[#This Row],[Article]],'TCD journal 2018'!$B$5:$O$9000,5,FALSE),0)</f>
        <v>0</v>
      </c>
      <c r="F856" s="60">
        <f>IFERROR(VLOOKUP(Tableau11[[#This Row],[Article]],'TCD journal 2018'!$B$5:$O$9000,6,FALSE),0)</f>
        <v>0</v>
      </c>
      <c r="G856" s="60">
        <f>IFERROR(VLOOKUP(Tableau11[[#This Row],[Article]],'TCD journal 2018'!$B$5:$O$9000,7,FALSE),0)</f>
        <v>0</v>
      </c>
      <c r="H856" s="60">
        <f>IFERROR(VLOOKUP(Tableau11[[#This Row],[Article]],'TCD journal 2018'!$B$5:$O$9000,8,FALSE),0)</f>
        <v>0</v>
      </c>
      <c r="I856" s="60">
        <f>IFERROR(VLOOKUP(Tableau11[[#This Row],[Article]],'TCD journal 2018'!$B$5:$O$9000,9,FALSE),0)</f>
        <v>0</v>
      </c>
      <c r="J856" s="60">
        <f>IFERROR(VLOOKUP(Tableau11[[#This Row],[Article]],'TCD journal 2018'!$B$5:$O$9000,10,FALSE),0)</f>
        <v>2</v>
      </c>
      <c r="K856" s="61">
        <f>IFERROR(VLOOKUP(Tableau11[[#This Row],[Article]],'TCD journal 2018'!$B$5:$O$900,11,FALSE),0)</f>
        <v>0</v>
      </c>
      <c r="L856" s="60">
        <f>IFERROR(VLOOKUP(Tableau11[[#This Row],[Article]],'TCD journal 2018'!$B$5:$O$9000,12,FALSE),0)</f>
        <v>0</v>
      </c>
      <c r="M856" s="62">
        <f>IFERROR(VLOOKUP(Tableau11[[#This Row],[Article]],'TCD journal 2018'!$B$5:$O$9000,13,FALSE),0)</f>
        <v>0</v>
      </c>
      <c r="N856" s="154">
        <f>IFERROR(VLOOKUP(Tableau11[[#This Row],[Article]],'TCD journal 2018'!$B$5:$O$9000,14,FALSE),0)</f>
        <v>2</v>
      </c>
      <c r="O856" s="73">
        <f>Tableau11[[#This Row],[Total général]]/8</f>
        <v>0.25</v>
      </c>
      <c r="P856" s="74">
        <f>ROUNDUP(Tableau11[[#This Row],[Conso mensuel]]/30,0)</f>
        <v>1</v>
      </c>
    </row>
    <row r="857" spans="1:16" ht="16.5" thickTop="1" thickBot="1" x14ac:dyDescent="0.3">
      <c r="A857" s="30">
        <v>2995</v>
      </c>
      <c r="B857" s="33">
        <f t="shared" ref="B857:C857" si="512">B856/$N$856</f>
        <v>0</v>
      </c>
      <c r="C857" s="33">
        <f t="shared" si="512"/>
        <v>0</v>
      </c>
      <c r="D857" s="33">
        <f>D856/$N$856</f>
        <v>0</v>
      </c>
      <c r="E857" s="33">
        <f t="shared" ref="E857:M857" si="513">E856/$N$856</f>
        <v>0</v>
      </c>
      <c r="F857" s="33">
        <f t="shared" si="513"/>
        <v>0</v>
      </c>
      <c r="G857" s="33">
        <f t="shared" si="513"/>
        <v>0</v>
      </c>
      <c r="H857" s="33">
        <f t="shared" si="513"/>
        <v>0</v>
      </c>
      <c r="I857" s="33">
        <f t="shared" si="513"/>
        <v>0</v>
      </c>
      <c r="J857" s="33">
        <f t="shared" si="513"/>
        <v>1</v>
      </c>
      <c r="K857" s="33">
        <f t="shared" si="513"/>
        <v>0</v>
      </c>
      <c r="L857" s="33">
        <f t="shared" si="513"/>
        <v>0</v>
      </c>
      <c r="M857" s="35">
        <f t="shared" si="513"/>
        <v>0</v>
      </c>
      <c r="N857" s="46">
        <f>SUM(Tableau11[[#This Row],[Janvier]:[Décembre]])</f>
        <v>1</v>
      </c>
      <c r="O857" s="71">
        <f>ROUNDUP(Tableau11[[#This Row],[Total général]]/7,0)</f>
        <v>1</v>
      </c>
      <c r="P857" s="70">
        <f>Tableau11[[#This Row],[Total général]]/(30*7)</f>
        <v>4.7619047619047623E-3</v>
      </c>
    </row>
    <row r="858" spans="1:16" ht="17.25" thickTop="1" thickBot="1" x14ac:dyDescent="0.3">
      <c r="A858" s="47">
        <v>1261</v>
      </c>
      <c r="B858" s="58">
        <f>IFERROR(VLOOKUP(Tableau11[[#This Row],[Article]],'TCD journal 2018'!$B$5:$O$9000,2,FALSE),0)</f>
        <v>0</v>
      </c>
      <c r="C858" s="59">
        <f>IFERROR(VLOOKUP(Tableau11[[#This Row],[Article]],'TCD journal 2018'!$B$5:$O$900,3,FALSE),0)</f>
        <v>0</v>
      </c>
      <c r="D858" s="60">
        <f>IFERROR(VLOOKUP(Tableau11[[#This Row],[Article]],'TCD journal 2018'!$B$5:$O$9000,4,FALSE),0)</f>
        <v>0</v>
      </c>
      <c r="E858" s="60">
        <f>IFERROR(VLOOKUP(Tableau11[[#This Row],[Article]],'TCD journal 2018'!$B$5:$O$9000,5,FALSE),0)</f>
        <v>0</v>
      </c>
      <c r="F858" s="60">
        <f>IFERROR(VLOOKUP(Tableau11[[#This Row],[Article]],'TCD journal 2018'!$B$5:$O$9000,6,FALSE),0)</f>
        <v>0</v>
      </c>
      <c r="G858" s="60">
        <f>IFERROR(VLOOKUP(Tableau11[[#This Row],[Article]],'TCD journal 2018'!$B$5:$O$9000,7,FALSE),0)</f>
        <v>0</v>
      </c>
      <c r="H858" s="60">
        <f>IFERROR(VLOOKUP(Tableau11[[#This Row],[Article]],'TCD journal 2018'!$B$5:$O$9000,8,FALSE),0)</f>
        <v>1</v>
      </c>
      <c r="I858" s="60">
        <f>IFERROR(VLOOKUP(Tableau11[[#This Row],[Article]],'TCD journal 2018'!$B$5:$O$9000,9,FALSE),0)</f>
        <v>0</v>
      </c>
      <c r="J858" s="60">
        <f>IFERROR(VLOOKUP(Tableau11[[#This Row],[Article]],'TCD journal 2018'!$B$5:$O$9000,10,FALSE),0)</f>
        <v>1</v>
      </c>
      <c r="K858" s="61">
        <f>IFERROR(VLOOKUP(Tableau11[[#This Row],[Article]],'TCD journal 2018'!$B$5:$O$900,11,FALSE),0)</f>
        <v>0</v>
      </c>
      <c r="L858" s="60">
        <f>IFERROR(VLOOKUP(Tableau11[[#This Row],[Article]],'TCD journal 2018'!$B$5:$O$9000,12,FALSE),0)</f>
        <v>0</v>
      </c>
      <c r="M858" s="62">
        <f>IFERROR(VLOOKUP(Tableau11[[#This Row],[Article]],'TCD journal 2018'!$B$5:$O$9000,13,FALSE),0)</f>
        <v>0</v>
      </c>
      <c r="N858" s="154">
        <f>IFERROR(VLOOKUP(Tableau11[[#This Row],[Article]],'TCD journal 2018'!$B$5:$O$9000,14,FALSE),0)</f>
        <v>2</v>
      </c>
      <c r="O858" s="73">
        <f>Tableau11[[#This Row],[Total général]]/8</f>
        <v>0.25</v>
      </c>
      <c r="P858" s="74">
        <f>ROUNDUP(Tableau11[[#This Row],[Conso mensuel]]/30,0)</f>
        <v>1</v>
      </c>
    </row>
    <row r="859" spans="1:16" ht="16.5" thickTop="1" thickBot="1" x14ac:dyDescent="0.3">
      <c r="A859" s="32">
        <v>1261</v>
      </c>
      <c r="B859" s="34">
        <f t="shared" ref="B859:C859" si="514">B858/$N$858</f>
        <v>0</v>
      </c>
      <c r="C859" s="34">
        <f t="shared" si="514"/>
        <v>0</v>
      </c>
      <c r="D859" s="34">
        <f>D858/$N$858</f>
        <v>0</v>
      </c>
      <c r="E859" s="34">
        <f t="shared" ref="E859:M859" si="515">E858/$N$858</f>
        <v>0</v>
      </c>
      <c r="F859" s="34">
        <f t="shared" si="515"/>
        <v>0</v>
      </c>
      <c r="G859" s="34">
        <f t="shared" si="515"/>
        <v>0</v>
      </c>
      <c r="H859" s="34">
        <f t="shared" si="515"/>
        <v>0.5</v>
      </c>
      <c r="I859" s="34">
        <f t="shared" si="515"/>
        <v>0</v>
      </c>
      <c r="J859" s="33">
        <f t="shared" si="515"/>
        <v>0.5</v>
      </c>
      <c r="K859" s="34">
        <f t="shared" si="515"/>
        <v>0</v>
      </c>
      <c r="L859" s="33">
        <f t="shared" si="515"/>
        <v>0</v>
      </c>
      <c r="M859" s="36">
        <f t="shared" si="515"/>
        <v>0</v>
      </c>
      <c r="N859" s="46">
        <f>SUM(Tableau11[[#This Row],[Janvier]:[Décembre]])</f>
        <v>1</v>
      </c>
      <c r="O859" s="71">
        <f>ROUNDUP(Tableau11[[#This Row],[Total général]]/7,0)</f>
        <v>1</v>
      </c>
      <c r="P859" s="70">
        <f>Tableau11[[#This Row],[Total général]]/(30*7)</f>
        <v>4.7619047619047623E-3</v>
      </c>
    </row>
    <row r="860" spans="1:16" ht="17.25" thickTop="1" thickBot="1" x14ac:dyDescent="0.3">
      <c r="A860" s="45">
        <v>2192</v>
      </c>
      <c r="B860" s="58">
        <f>IFERROR(VLOOKUP(Tableau11[[#This Row],[Article]],'TCD journal 2018'!$B$5:$O$9000,2,FALSE),0)</f>
        <v>0</v>
      </c>
      <c r="C860" s="59">
        <f>IFERROR(VLOOKUP(Tableau11[[#This Row],[Article]],'TCD journal 2018'!$B$5:$O$900,3,FALSE),0)</f>
        <v>0</v>
      </c>
      <c r="D860" s="60">
        <f>IFERROR(VLOOKUP(Tableau11[[#This Row],[Article]],'TCD journal 2018'!$B$5:$O$9000,4,FALSE),0)</f>
        <v>0</v>
      </c>
      <c r="E860" s="60">
        <f>IFERROR(VLOOKUP(Tableau11[[#This Row],[Article]],'TCD journal 2018'!$B$5:$O$9000,5,FALSE),0)</f>
        <v>0</v>
      </c>
      <c r="F860" s="60">
        <f>IFERROR(VLOOKUP(Tableau11[[#This Row],[Article]],'TCD journal 2018'!$B$5:$O$9000,6,FALSE),0)</f>
        <v>0</v>
      </c>
      <c r="G860" s="60">
        <f>IFERROR(VLOOKUP(Tableau11[[#This Row],[Article]],'TCD journal 2018'!$B$5:$O$9000,7,FALSE),0)</f>
        <v>0</v>
      </c>
      <c r="H860" s="60">
        <f>IFERROR(VLOOKUP(Tableau11[[#This Row],[Article]],'TCD journal 2018'!$B$5:$O$9000,8,FALSE),0)</f>
        <v>2</v>
      </c>
      <c r="I860" s="60">
        <f>IFERROR(VLOOKUP(Tableau11[[#This Row],[Article]],'TCD journal 2018'!$B$5:$O$9000,9,FALSE),0)</f>
        <v>0</v>
      </c>
      <c r="J860" s="60">
        <f>IFERROR(VLOOKUP(Tableau11[[#This Row],[Article]],'TCD journal 2018'!$B$5:$O$9000,10,FALSE),0)</f>
        <v>0</v>
      </c>
      <c r="K860" s="61">
        <f>IFERROR(VLOOKUP(Tableau11[[#This Row],[Article]],'TCD journal 2018'!$B$5:$O$900,11,FALSE),0)</f>
        <v>0</v>
      </c>
      <c r="L860" s="60">
        <f>IFERROR(VLOOKUP(Tableau11[[#This Row],[Article]],'TCD journal 2018'!$B$5:$O$9000,12,FALSE),0)</f>
        <v>0</v>
      </c>
      <c r="M860" s="62">
        <f>IFERROR(VLOOKUP(Tableau11[[#This Row],[Article]],'TCD journal 2018'!$B$5:$O$9000,13,FALSE),0)</f>
        <v>0</v>
      </c>
      <c r="N860" s="154">
        <f>IFERROR(VLOOKUP(Tableau11[[#This Row],[Article]],'TCD journal 2018'!$B$5:$O$9000,14,FALSE),0)</f>
        <v>2</v>
      </c>
      <c r="O860" s="73">
        <f>Tableau11[[#This Row],[Total général]]/8</f>
        <v>0.25</v>
      </c>
      <c r="P860" s="74">
        <f>ROUNDUP(Tableau11[[#This Row],[Conso mensuel]]/30,0)</f>
        <v>1</v>
      </c>
    </row>
    <row r="861" spans="1:16" ht="16.5" thickTop="1" thickBot="1" x14ac:dyDescent="0.3">
      <c r="A861" s="31">
        <v>2192</v>
      </c>
      <c r="B861" s="34">
        <f t="shared" ref="B861:C861" si="516">B860/$N$860</f>
        <v>0</v>
      </c>
      <c r="C861" s="34">
        <f t="shared" si="516"/>
        <v>0</v>
      </c>
      <c r="D861" s="34">
        <f>D860/$N$860</f>
        <v>0</v>
      </c>
      <c r="E861" s="34">
        <f t="shared" ref="E861:M861" si="517">E860/$N$860</f>
        <v>0</v>
      </c>
      <c r="F861" s="34">
        <f t="shared" si="517"/>
        <v>0</v>
      </c>
      <c r="G861" s="34">
        <f t="shared" si="517"/>
        <v>0</v>
      </c>
      <c r="H861" s="34">
        <f t="shared" si="517"/>
        <v>1</v>
      </c>
      <c r="I861" s="34">
        <f t="shared" si="517"/>
        <v>0</v>
      </c>
      <c r="J861" s="33">
        <f t="shared" si="517"/>
        <v>0</v>
      </c>
      <c r="K861" s="34">
        <f t="shared" si="517"/>
        <v>0</v>
      </c>
      <c r="L861" s="33">
        <f t="shared" si="517"/>
        <v>0</v>
      </c>
      <c r="M861" s="36">
        <f t="shared" si="517"/>
        <v>0</v>
      </c>
      <c r="N861" s="46">
        <f>SUM(Tableau11[[#This Row],[Janvier]:[Décembre]])</f>
        <v>1</v>
      </c>
      <c r="O861" s="71">
        <f>ROUNDUP(Tableau11[[#This Row],[Total général]]/7,0)</f>
        <v>1</v>
      </c>
      <c r="P861" s="70">
        <f>Tableau11[[#This Row],[Total général]]/(30*7)</f>
        <v>4.7619047619047623E-3</v>
      </c>
    </row>
    <row r="862" spans="1:16" ht="17.25" thickTop="1" thickBot="1" x14ac:dyDescent="0.3">
      <c r="A862" s="45">
        <v>1262</v>
      </c>
      <c r="B862" s="58">
        <f>IFERROR(VLOOKUP(Tableau11[[#This Row],[Article]],'TCD journal 2018'!$B$5:$O$9000,2,FALSE),0)</f>
        <v>0</v>
      </c>
      <c r="C862" s="59">
        <f>IFERROR(VLOOKUP(Tableau11[[#This Row],[Article]],'TCD journal 2018'!$B$5:$O$900,3,FALSE),0)</f>
        <v>0</v>
      </c>
      <c r="D862" s="60">
        <f>IFERROR(VLOOKUP(Tableau11[[#This Row],[Article]],'TCD journal 2018'!$B$5:$O$9000,4,FALSE),0)</f>
        <v>0</v>
      </c>
      <c r="E862" s="60">
        <f>IFERROR(VLOOKUP(Tableau11[[#This Row],[Article]],'TCD journal 2018'!$B$5:$O$9000,5,FALSE),0)</f>
        <v>0</v>
      </c>
      <c r="F862" s="60">
        <f>IFERROR(VLOOKUP(Tableau11[[#This Row],[Article]],'TCD journal 2018'!$B$5:$O$9000,6,FALSE),0)</f>
        <v>0</v>
      </c>
      <c r="G862" s="60">
        <f>IFERROR(VLOOKUP(Tableau11[[#This Row],[Article]],'TCD journal 2018'!$B$5:$O$9000,7,FALSE),0)</f>
        <v>0</v>
      </c>
      <c r="H862" s="60">
        <f>IFERROR(VLOOKUP(Tableau11[[#This Row],[Article]],'TCD journal 2018'!$B$5:$O$9000,8,FALSE),0)</f>
        <v>1</v>
      </c>
      <c r="I862" s="60">
        <f>IFERROR(VLOOKUP(Tableau11[[#This Row],[Article]],'TCD journal 2018'!$B$5:$O$9000,9,FALSE),0)</f>
        <v>0</v>
      </c>
      <c r="J862" s="60">
        <f>IFERROR(VLOOKUP(Tableau11[[#This Row],[Article]],'TCD journal 2018'!$B$5:$O$9000,10,FALSE),0)</f>
        <v>1</v>
      </c>
      <c r="K862" s="61">
        <f>IFERROR(VLOOKUP(Tableau11[[#This Row],[Article]],'TCD journal 2018'!$B$5:$O$900,11,FALSE),0)</f>
        <v>0</v>
      </c>
      <c r="L862" s="60">
        <f>IFERROR(VLOOKUP(Tableau11[[#This Row],[Article]],'TCD journal 2018'!$B$5:$O$9000,12,FALSE),0)</f>
        <v>0</v>
      </c>
      <c r="M862" s="62">
        <f>IFERROR(VLOOKUP(Tableau11[[#This Row],[Article]],'TCD journal 2018'!$B$5:$O$9000,13,FALSE),0)</f>
        <v>0</v>
      </c>
      <c r="N862" s="154">
        <f>IFERROR(VLOOKUP(Tableau11[[#This Row],[Article]],'TCD journal 2018'!$B$5:$O$9000,14,FALSE),0)</f>
        <v>2</v>
      </c>
      <c r="O862" s="73">
        <f>Tableau11[[#This Row],[Total général]]/8</f>
        <v>0.25</v>
      </c>
      <c r="P862" s="74">
        <f>ROUNDUP(Tableau11[[#This Row],[Conso mensuel]]/30,0)</f>
        <v>1</v>
      </c>
    </row>
    <row r="863" spans="1:16" ht="16.5" thickTop="1" thickBot="1" x14ac:dyDescent="0.3">
      <c r="A863" s="31">
        <v>1262</v>
      </c>
      <c r="B863" s="34">
        <f t="shared" ref="B863:C863" si="518">B862/$N$862</f>
        <v>0</v>
      </c>
      <c r="C863" s="34">
        <f t="shared" si="518"/>
        <v>0</v>
      </c>
      <c r="D863" s="34">
        <f>D862/$N$862</f>
        <v>0</v>
      </c>
      <c r="E863" s="34">
        <f t="shared" ref="E863:M863" si="519">E862/$N$862</f>
        <v>0</v>
      </c>
      <c r="F863" s="34">
        <f t="shared" si="519"/>
        <v>0</v>
      </c>
      <c r="G863" s="34">
        <f t="shared" si="519"/>
        <v>0</v>
      </c>
      <c r="H863" s="34">
        <f t="shared" si="519"/>
        <v>0.5</v>
      </c>
      <c r="I863" s="34">
        <f t="shared" si="519"/>
        <v>0</v>
      </c>
      <c r="J863" s="33">
        <f t="shared" si="519"/>
        <v>0.5</v>
      </c>
      <c r="K863" s="34">
        <f t="shared" si="519"/>
        <v>0</v>
      </c>
      <c r="L863" s="33">
        <f t="shared" si="519"/>
        <v>0</v>
      </c>
      <c r="M863" s="36">
        <f t="shared" si="519"/>
        <v>0</v>
      </c>
      <c r="N863" s="46">
        <f>SUM(Tableau11[[#This Row],[Janvier]:[Décembre]])</f>
        <v>1</v>
      </c>
      <c r="O863" s="71">
        <f>ROUNDUP(Tableau11[[#This Row],[Total général]]/7,0)</f>
        <v>1</v>
      </c>
      <c r="P863" s="70">
        <f>Tableau11[[#This Row],[Total général]]/(30*7)</f>
        <v>4.7619047619047623E-3</v>
      </c>
    </row>
    <row r="864" spans="1:16" ht="17.25" thickTop="1" thickBot="1" x14ac:dyDescent="0.3">
      <c r="A864" s="45">
        <v>792</v>
      </c>
      <c r="B864" s="58">
        <f>IFERROR(VLOOKUP(Tableau11[[#This Row],[Article]],'TCD journal 2018'!$B$5:$O$9000,2,FALSE),0)</f>
        <v>0</v>
      </c>
      <c r="C864" s="59">
        <f>IFERROR(VLOOKUP(Tableau11[[#This Row],[Article]],'TCD journal 2018'!$B$5:$O$900,3,FALSE),0)</f>
        <v>0</v>
      </c>
      <c r="D864" s="60">
        <f>IFERROR(VLOOKUP(Tableau11[[#This Row],[Article]],'TCD journal 2018'!$B$5:$O$9000,4,FALSE),0)</f>
        <v>0</v>
      </c>
      <c r="E864" s="60">
        <f>IFERROR(VLOOKUP(Tableau11[[#This Row],[Article]],'TCD journal 2018'!$B$5:$O$9000,5,FALSE),0)</f>
        <v>0</v>
      </c>
      <c r="F864" s="60">
        <f>IFERROR(VLOOKUP(Tableau11[[#This Row],[Article]],'TCD journal 2018'!$B$5:$O$9000,6,FALSE),0)</f>
        <v>1</v>
      </c>
      <c r="G864" s="60">
        <f>IFERROR(VLOOKUP(Tableau11[[#This Row],[Article]],'TCD journal 2018'!$B$5:$O$9000,7,FALSE),0)</f>
        <v>0</v>
      </c>
      <c r="H864" s="60">
        <f>IFERROR(VLOOKUP(Tableau11[[#This Row],[Article]],'TCD journal 2018'!$B$5:$O$9000,8,FALSE),0)</f>
        <v>0</v>
      </c>
      <c r="I864" s="60">
        <f>IFERROR(VLOOKUP(Tableau11[[#This Row],[Article]],'TCD journal 2018'!$B$5:$O$9000,9,FALSE),0)</f>
        <v>1</v>
      </c>
      <c r="J864" s="60">
        <f>IFERROR(VLOOKUP(Tableau11[[#This Row],[Article]],'TCD journal 2018'!$B$5:$O$9000,10,FALSE),0)</f>
        <v>0</v>
      </c>
      <c r="K864" s="61">
        <f>IFERROR(VLOOKUP(Tableau11[[#This Row],[Article]],'TCD journal 2018'!$B$5:$O$900,11,FALSE),0)</f>
        <v>0</v>
      </c>
      <c r="L864" s="60">
        <f>IFERROR(VLOOKUP(Tableau11[[#This Row],[Article]],'TCD journal 2018'!$B$5:$O$9000,12,FALSE),0)</f>
        <v>0</v>
      </c>
      <c r="M864" s="62">
        <f>IFERROR(VLOOKUP(Tableau11[[#This Row],[Article]],'TCD journal 2018'!$B$5:$O$9000,13,FALSE),0)</f>
        <v>0</v>
      </c>
      <c r="N864" s="154">
        <f>IFERROR(VLOOKUP(Tableau11[[#This Row],[Article]],'TCD journal 2018'!$B$5:$O$9000,14,FALSE),0)</f>
        <v>2</v>
      </c>
      <c r="O864" s="73">
        <f>Tableau11[[#This Row],[Total général]]/8</f>
        <v>0.25</v>
      </c>
      <c r="P864" s="74">
        <f>ROUNDUP(Tableau11[[#This Row],[Conso mensuel]]/30,0)</f>
        <v>1</v>
      </c>
    </row>
    <row r="865" spans="1:16" ht="16.5" thickTop="1" thickBot="1" x14ac:dyDescent="0.3">
      <c r="A865" s="31">
        <v>792</v>
      </c>
      <c r="B865" s="34">
        <f t="shared" ref="B865:C865" si="520">B864/$N$864</f>
        <v>0</v>
      </c>
      <c r="C865" s="34">
        <f t="shared" si="520"/>
        <v>0</v>
      </c>
      <c r="D865" s="34">
        <f>D864/$N$864</f>
        <v>0</v>
      </c>
      <c r="E865" s="34">
        <f t="shared" ref="E865:M865" si="521">E864/$N$864</f>
        <v>0</v>
      </c>
      <c r="F865" s="34">
        <f t="shared" si="521"/>
        <v>0.5</v>
      </c>
      <c r="G865" s="34">
        <f t="shared" si="521"/>
        <v>0</v>
      </c>
      <c r="H865" s="34">
        <f t="shared" si="521"/>
        <v>0</v>
      </c>
      <c r="I865" s="34">
        <f t="shared" si="521"/>
        <v>0.5</v>
      </c>
      <c r="J865" s="33">
        <f t="shared" si="521"/>
        <v>0</v>
      </c>
      <c r="K865" s="34">
        <f t="shared" si="521"/>
        <v>0</v>
      </c>
      <c r="L865" s="33">
        <f t="shared" si="521"/>
        <v>0</v>
      </c>
      <c r="M865" s="36">
        <f t="shared" si="521"/>
        <v>0</v>
      </c>
      <c r="N865" s="46">
        <f>SUM(Tableau11[[#This Row],[Janvier]:[Décembre]])</f>
        <v>1</v>
      </c>
      <c r="O865" s="71">
        <f>ROUNDUP(Tableau11[[#This Row],[Total général]]/7,0)</f>
        <v>1</v>
      </c>
      <c r="P865" s="70">
        <f>Tableau11[[#This Row],[Total général]]/(30*7)</f>
        <v>4.7619047619047623E-3</v>
      </c>
    </row>
    <row r="866" spans="1:16" ht="17.25" thickTop="1" thickBot="1" x14ac:dyDescent="0.3">
      <c r="A866" s="45">
        <v>1508</v>
      </c>
      <c r="B866" s="58">
        <f>IFERROR(VLOOKUP(Tableau11[[#This Row],[Article]],'TCD journal 2018'!$B$5:$O$9000,2,FALSE),0)</f>
        <v>0</v>
      </c>
      <c r="C866" s="59">
        <f>IFERROR(VLOOKUP(Tableau11[[#This Row],[Article]],'TCD journal 2018'!$B$5:$O$900,3,FALSE),0)</f>
        <v>0</v>
      </c>
      <c r="D866" s="60">
        <f>IFERROR(VLOOKUP(Tableau11[[#This Row],[Article]],'TCD journal 2018'!$B$5:$O$9000,4,FALSE),0)</f>
        <v>0</v>
      </c>
      <c r="E866" s="60">
        <f>IFERROR(VLOOKUP(Tableau11[[#This Row],[Article]],'TCD journal 2018'!$B$5:$O$9000,5,FALSE),0)</f>
        <v>0</v>
      </c>
      <c r="F866" s="60">
        <f>IFERROR(VLOOKUP(Tableau11[[#This Row],[Article]],'TCD journal 2018'!$B$5:$O$9000,6,FALSE),0)</f>
        <v>0</v>
      </c>
      <c r="G866" s="60">
        <f>IFERROR(VLOOKUP(Tableau11[[#This Row],[Article]],'TCD journal 2018'!$B$5:$O$9000,7,FALSE),0)</f>
        <v>0</v>
      </c>
      <c r="H866" s="60">
        <f>IFERROR(VLOOKUP(Tableau11[[#This Row],[Article]],'TCD journal 2018'!$B$5:$O$9000,8,FALSE),0)</f>
        <v>0</v>
      </c>
      <c r="I866" s="60">
        <f>IFERROR(VLOOKUP(Tableau11[[#This Row],[Article]],'TCD journal 2018'!$B$5:$O$9000,9,FALSE),0)</f>
        <v>0</v>
      </c>
      <c r="J866" s="60">
        <f>IFERROR(VLOOKUP(Tableau11[[#This Row],[Article]],'TCD journal 2018'!$B$5:$O$9000,10,FALSE),0)</f>
        <v>2</v>
      </c>
      <c r="K866" s="61">
        <f>IFERROR(VLOOKUP(Tableau11[[#This Row],[Article]],'TCD journal 2018'!$B$5:$O$900,11,FALSE),0)</f>
        <v>3</v>
      </c>
      <c r="L866" s="60">
        <f>IFERROR(VLOOKUP(Tableau11[[#This Row],[Article]],'TCD journal 2018'!$B$5:$O$9000,12,FALSE),0)</f>
        <v>0</v>
      </c>
      <c r="M866" s="62">
        <f>IFERROR(VLOOKUP(Tableau11[[#This Row],[Article]],'TCD journal 2018'!$B$5:$O$9000,13,FALSE),0)</f>
        <v>0</v>
      </c>
      <c r="N866" s="154">
        <f>IFERROR(VLOOKUP(Tableau11[[#This Row],[Article]],'TCD journal 2018'!$B$5:$O$9000,14,FALSE),0)</f>
        <v>5</v>
      </c>
      <c r="O866" s="73">
        <f>Tableau11[[#This Row],[Total général]]/8</f>
        <v>0.625</v>
      </c>
      <c r="P866" s="74">
        <f>ROUNDUP(Tableau11[[#This Row],[Conso mensuel]]/30,0)</f>
        <v>1</v>
      </c>
    </row>
    <row r="867" spans="1:16" ht="16.5" thickTop="1" thickBot="1" x14ac:dyDescent="0.3">
      <c r="A867" s="31">
        <v>1508</v>
      </c>
      <c r="B867" s="34">
        <f t="shared" ref="B867:C867" si="522">B866/$N$866</f>
        <v>0</v>
      </c>
      <c r="C867" s="34">
        <f t="shared" si="522"/>
        <v>0</v>
      </c>
      <c r="D867" s="34">
        <f>D866/$N$866</f>
        <v>0</v>
      </c>
      <c r="E867" s="34">
        <f t="shared" ref="E867:M867" si="523">E866/$N$866</f>
        <v>0</v>
      </c>
      <c r="F867" s="34">
        <f t="shared" si="523"/>
        <v>0</v>
      </c>
      <c r="G867" s="34">
        <f t="shared" si="523"/>
        <v>0</v>
      </c>
      <c r="H867" s="34">
        <f t="shared" si="523"/>
        <v>0</v>
      </c>
      <c r="I867" s="34">
        <f t="shared" si="523"/>
        <v>0</v>
      </c>
      <c r="J867" s="33">
        <f t="shared" si="523"/>
        <v>0.4</v>
      </c>
      <c r="K867" s="34">
        <f t="shared" si="523"/>
        <v>0.6</v>
      </c>
      <c r="L867" s="33">
        <f t="shared" si="523"/>
        <v>0</v>
      </c>
      <c r="M867" s="36">
        <f t="shared" si="523"/>
        <v>0</v>
      </c>
      <c r="N867" s="46">
        <f>SUM(Tableau11[[#This Row],[Janvier]:[Décembre]])</f>
        <v>1</v>
      </c>
      <c r="O867" s="71">
        <f>ROUNDUP(Tableau11[[#This Row],[Total général]]/7,0)</f>
        <v>1</v>
      </c>
      <c r="P867" s="70">
        <f>Tableau11[[#This Row],[Total général]]/(30*7)</f>
        <v>4.7619047619047623E-3</v>
      </c>
    </row>
    <row r="868" spans="1:16" ht="17.25" thickTop="1" thickBot="1" x14ac:dyDescent="0.3">
      <c r="A868" s="45">
        <v>4865</v>
      </c>
      <c r="B868" s="58">
        <f>IFERROR(VLOOKUP(Tableau11[[#This Row],[Article]],'TCD journal 2018'!$B$5:$O$9000,2,FALSE),0)</f>
        <v>0</v>
      </c>
      <c r="C868" s="59">
        <f>IFERROR(VLOOKUP(Tableau11[[#This Row],[Article]],'TCD journal 2018'!$B$5:$O$900,3,FALSE),0)</f>
        <v>0</v>
      </c>
      <c r="D868" s="60">
        <f>IFERROR(VLOOKUP(Tableau11[[#This Row],[Article]],'TCD journal 2018'!$B$5:$O$9000,4,FALSE),0)</f>
        <v>0</v>
      </c>
      <c r="E868" s="60">
        <f>IFERROR(VLOOKUP(Tableau11[[#This Row],[Article]],'TCD journal 2018'!$B$5:$O$9000,5,FALSE),0)</f>
        <v>0</v>
      </c>
      <c r="F868" s="60">
        <f>IFERROR(VLOOKUP(Tableau11[[#This Row],[Article]],'TCD journal 2018'!$B$5:$O$9000,6,FALSE),0)</f>
        <v>0</v>
      </c>
      <c r="G868" s="60">
        <f>IFERROR(VLOOKUP(Tableau11[[#This Row],[Article]],'TCD journal 2018'!$B$5:$O$9000,7,FALSE),0)</f>
        <v>0</v>
      </c>
      <c r="H868" s="60">
        <f>IFERROR(VLOOKUP(Tableau11[[#This Row],[Article]],'TCD journal 2018'!$B$5:$O$9000,8,FALSE),0)</f>
        <v>0</v>
      </c>
      <c r="I868" s="60">
        <f>IFERROR(VLOOKUP(Tableau11[[#This Row],[Article]],'TCD journal 2018'!$B$5:$O$9000,9,FALSE),0)</f>
        <v>0</v>
      </c>
      <c r="J868" s="60">
        <f>IFERROR(VLOOKUP(Tableau11[[#This Row],[Article]],'TCD journal 2018'!$B$5:$O$9000,10,FALSE),0)</f>
        <v>1</v>
      </c>
      <c r="K868" s="61">
        <f>IFERROR(VLOOKUP(Tableau11[[#This Row],[Article]],'TCD journal 2018'!$B$5:$O$900,11,FALSE),0)</f>
        <v>0</v>
      </c>
      <c r="L868" s="60">
        <f>IFERROR(VLOOKUP(Tableau11[[#This Row],[Article]],'TCD journal 2018'!$B$5:$O$9000,12,FALSE),0)</f>
        <v>0</v>
      </c>
      <c r="M868" s="62">
        <f>IFERROR(VLOOKUP(Tableau11[[#This Row],[Article]],'TCD journal 2018'!$B$5:$O$9000,13,FALSE),0)</f>
        <v>0</v>
      </c>
      <c r="N868" s="154">
        <f>IFERROR(VLOOKUP(Tableau11[[#This Row],[Article]],'TCD journal 2018'!$B$5:$O$9000,14,FALSE),0)</f>
        <v>1</v>
      </c>
      <c r="O868" s="73">
        <f>Tableau11[[#This Row],[Total général]]/8</f>
        <v>0.125</v>
      </c>
      <c r="P868" s="74">
        <f>ROUNDUP(Tableau11[[#This Row],[Conso mensuel]]/30,0)</f>
        <v>1</v>
      </c>
    </row>
    <row r="869" spans="1:16" ht="16.5" thickTop="1" thickBot="1" x14ac:dyDescent="0.3">
      <c r="A869" s="31">
        <v>4865</v>
      </c>
      <c r="B869" s="34">
        <f t="shared" ref="B869:C869" si="524">B868/$N$868</f>
        <v>0</v>
      </c>
      <c r="C869" s="34">
        <f t="shared" si="524"/>
        <v>0</v>
      </c>
      <c r="D869" s="34">
        <f>D868/$N$868</f>
        <v>0</v>
      </c>
      <c r="E869" s="34">
        <f t="shared" ref="E869:M869" si="525">E868/$N$868</f>
        <v>0</v>
      </c>
      <c r="F869" s="34">
        <f t="shared" si="525"/>
        <v>0</v>
      </c>
      <c r="G869" s="34">
        <f t="shared" si="525"/>
        <v>0</v>
      </c>
      <c r="H869" s="34">
        <f t="shared" si="525"/>
        <v>0</v>
      </c>
      <c r="I869" s="34">
        <f t="shared" si="525"/>
        <v>0</v>
      </c>
      <c r="J869" s="33">
        <f t="shared" si="525"/>
        <v>1</v>
      </c>
      <c r="K869" s="34">
        <f t="shared" si="525"/>
        <v>0</v>
      </c>
      <c r="L869" s="33">
        <f t="shared" si="525"/>
        <v>0</v>
      </c>
      <c r="M869" s="36">
        <f t="shared" si="525"/>
        <v>0</v>
      </c>
      <c r="N869" s="46">
        <f>SUM(Tableau11[[#This Row],[Janvier]:[Décembre]])</f>
        <v>1</v>
      </c>
      <c r="O869" s="71">
        <f>ROUNDUP(Tableau11[[#This Row],[Total général]]/7,0)</f>
        <v>1</v>
      </c>
      <c r="P869" s="70">
        <f>Tableau11[[#This Row],[Total général]]/(30*7)</f>
        <v>4.7619047619047623E-3</v>
      </c>
    </row>
    <row r="870" spans="1:16" ht="17.25" thickTop="1" thickBot="1" x14ac:dyDescent="0.3">
      <c r="A870" s="45">
        <v>4858</v>
      </c>
      <c r="B870" s="58">
        <f>IFERROR(VLOOKUP(Tableau11[[#This Row],[Article]],'TCD journal 2018'!$B$5:$O$9000,2,FALSE),0)</f>
        <v>0</v>
      </c>
      <c r="C870" s="59">
        <f>IFERROR(VLOOKUP(Tableau11[[#This Row],[Article]],'TCD journal 2018'!$B$5:$O$900,3,FALSE),0)</f>
        <v>0</v>
      </c>
      <c r="D870" s="60">
        <f>IFERROR(VLOOKUP(Tableau11[[#This Row],[Article]],'TCD journal 2018'!$B$5:$O$9000,4,FALSE),0)</f>
        <v>1</v>
      </c>
      <c r="E870" s="60">
        <f>IFERROR(VLOOKUP(Tableau11[[#This Row],[Article]],'TCD journal 2018'!$B$5:$O$9000,5,FALSE),0)</f>
        <v>0</v>
      </c>
      <c r="F870" s="60">
        <f>IFERROR(VLOOKUP(Tableau11[[#This Row],[Article]],'TCD journal 2018'!$B$5:$O$9000,6,FALSE),0)</f>
        <v>0</v>
      </c>
      <c r="G870" s="60">
        <f>IFERROR(VLOOKUP(Tableau11[[#This Row],[Article]],'TCD journal 2018'!$B$5:$O$9000,7,FALSE),0)</f>
        <v>0</v>
      </c>
      <c r="H870" s="60">
        <f>IFERROR(VLOOKUP(Tableau11[[#This Row],[Article]],'TCD journal 2018'!$B$5:$O$9000,8,FALSE),0)</f>
        <v>0</v>
      </c>
      <c r="I870" s="60">
        <f>IFERROR(VLOOKUP(Tableau11[[#This Row],[Article]],'TCD journal 2018'!$B$5:$O$9000,9,FALSE),0)</f>
        <v>0</v>
      </c>
      <c r="J870" s="60">
        <f>IFERROR(VLOOKUP(Tableau11[[#This Row],[Article]],'TCD journal 2018'!$B$5:$O$9000,10,FALSE),0)</f>
        <v>0</v>
      </c>
      <c r="K870" s="61">
        <f>IFERROR(VLOOKUP(Tableau11[[#This Row],[Article]],'TCD journal 2018'!$B$5:$O$900,11,FALSE),0)</f>
        <v>0</v>
      </c>
      <c r="L870" s="60">
        <f>IFERROR(VLOOKUP(Tableau11[[#This Row],[Article]],'TCD journal 2018'!$B$5:$O$9000,12,FALSE),0)</f>
        <v>0</v>
      </c>
      <c r="M870" s="62">
        <f>IFERROR(VLOOKUP(Tableau11[[#This Row],[Article]],'TCD journal 2018'!$B$5:$O$9000,13,FALSE),0)</f>
        <v>0</v>
      </c>
      <c r="N870" s="154">
        <f>IFERROR(VLOOKUP(Tableau11[[#This Row],[Article]],'TCD journal 2018'!$B$5:$O$9000,14,FALSE),0)</f>
        <v>1</v>
      </c>
      <c r="O870" s="73">
        <f>Tableau11[[#This Row],[Total général]]/8</f>
        <v>0.125</v>
      </c>
      <c r="P870" s="74">
        <f>ROUNDUP(Tableau11[[#This Row],[Conso mensuel]]/30,0)</f>
        <v>1</v>
      </c>
    </row>
    <row r="871" spans="1:16" ht="16.5" thickTop="1" thickBot="1" x14ac:dyDescent="0.3">
      <c r="A871" s="31">
        <v>4858</v>
      </c>
      <c r="B871" s="34">
        <f t="shared" ref="B871:C871" si="526">B870/$N$870</f>
        <v>0</v>
      </c>
      <c r="C871" s="34">
        <f t="shared" si="526"/>
        <v>0</v>
      </c>
      <c r="D871" s="34">
        <f>D870/$N$870</f>
        <v>1</v>
      </c>
      <c r="E871" s="34">
        <f t="shared" ref="E871:M871" si="527">E870/$N$870</f>
        <v>0</v>
      </c>
      <c r="F871" s="34">
        <f t="shared" si="527"/>
        <v>0</v>
      </c>
      <c r="G871" s="34">
        <f t="shared" si="527"/>
        <v>0</v>
      </c>
      <c r="H871" s="34">
        <f t="shared" si="527"/>
        <v>0</v>
      </c>
      <c r="I871" s="34">
        <f t="shared" si="527"/>
        <v>0</v>
      </c>
      <c r="J871" s="33">
        <f t="shared" si="527"/>
        <v>0</v>
      </c>
      <c r="K871" s="34">
        <f t="shared" si="527"/>
        <v>0</v>
      </c>
      <c r="L871" s="33">
        <f t="shared" si="527"/>
        <v>0</v>
      </c>
      <c r="M871" s="36">
        <f t="shared" si="527"/>
        <v>0</v>
      </c>
      <c r="N871" s="46">
        <f>SUM(Tableau11[[#This Row],[Janvier]:[Décembre]])</f>
        <v>1</v>
      </c>
      <c r="O871" s="71">
        <f>ROUNDUP(Tableau11[[#This Row],[Total général]]/7,0)</f>
        <v>1</v>
      </c>
      <c r="P871" s="70">
        <f>Tableau11[[#This Row],[Total général]]/(30*7)</f>
        <v>4.7619047619047623E-3</v>
      </c>
    </row>
    <row r="872" spans="1:16" ht="17.25" thickTop="1" thickBot="1" x14ac:dyDescent="0.3">
      <c r="A872" s="45" t="s">
        <v>183</v>
      </c>
      <c r="B872" s="58">
        <f>IFERROR(VLOOKUP(Tableau11[[#This Row],[Article]],'TCD journal 2018'!$B$5:$O$9000,2,FALSE),0)</f>
        <v>0</v>
      </c>
      <c r="C872" s="59">
        <f>IFERROR(VLOOKUP(Tableau11[[#This Row],[Article]],'TCD journal 2018'!$B$5:$O$900,3,FALSE),0)</f>
        <v>0</v>
      </c>
      <c r="D872" s="60">
        <f>IFERROR(VLOOKUP(Tableau11[[#This Row],[Article]],'TCD journal 2018'!$B$5:$O$9000,4,FALSE),0)</f>
        <v>1</v>
      </c>
      <c r="E872" s="60">
        <f>IFERROR(VLOOKUP(Tableau11[[#This Row],[Article]],'TCD journal 2018'!$B$5:$O$9000,5,FALSE),0)</f>
        <v>0</v>
      </c>
      <c r="F872" s="60">
        <f>IFERROR(VLOOKUP(Tableau11[[#This Row],[Article]],'TCD journal 2018'!$B$5:$O$9000,6,FALSE),0)</f>
        <v>0</v>
      </c>
      <c r="G872" s="60">
        <f>IFERROR(VLOOKUP(Tableau11[[#This Row],[Article]],'TCD journal 2018'!$B$5:$O$9000,7,FALSE),0)</f>
        <v>0</v>
      </c>
      <c r="H872" s="60">
        <f>IFERROR(VLOOKUP(Tableau11[[#This Row],[Article]],'TCD journal 2018'!$B$5:$O$9000,8,FALSE),0)</f>
        <v>0</v>
      </c>
      <c r="I872" s="60">
        <f>IFERROR(VLOOKUP(Tableau11[[#This Row],[Article]],'TCD journal 2018'!$B$5:$O$9000,9,FALSE),0)</f>
        <v>0</v>
      </c>
      <c r="J872" s="60">
        <f>IFERROR(VLOOKUP(Tableau11[[#This Row],[Article]],'TCD journal 2018'!$B$5:$O$9000,10,FALSE),0)</f>
        <v>0</v>
      </c>
      <c r="K872" s="61">
        <f>IFERROR(VLOOKUP(Tableau11[[#This Row],[Article]],'TCD journal 2018'!$B$5:$O$900,11,FALSE),0)</f>
        <v>0</v>
      </c>
      <c r="L872" s="60">
        <f>IFERROR(VLOOKUP(Tableau11[[#This Row],[Article]],'TCD journal 2018'!$B$5:$O$9000,12,FALSE),0)</f>
        <v>0</v>
      </c>
      <c r="M872" s="62">
        <f>IFERROR(VLOOKUP(Tableau11[[#This Row],[Article]],'TCD journal 2018'!$B$5:$O$9000,13,FALSE),0)</f>
        <v>0</v>
      </c>
      <c r="N872" s="154">
        <f>IFERROR(VLOOKUP(Tableau11[[#This Row],[Article]],'TCD journal 2018'!$B$5:$O$9000,14,FALSE),0)</f>
        <v>1</v>
      </c>
      <c r="O872" s="73">
        <f>Tableau11[[#This Row],[Total général]]/8</f>
        <v>0.125</v>
      </c>
      <c r="P872" s="74">
        <f>ROUNDUP(Tableau11[[#This Row],[Conso mensuel]]/30,0)</f>
        <v>1</v>
      </c>
    </row>
    <row r="873" spans="1:16" ht="16.5" thickTop="1" thickBot="1" x14ac:dyDescent="0.3">
      <c r="A873" s="31" t="s">
        <v>183</v>
      </c>
      <c r="B873" s="34">
        <f t="shared" ref="B873:C873" si="528">B872/$N$872</f>
        <v>0</v>
      </c>
      <c r="C873" s="34">
        <f t="shared" si="528"/>
        <v>0</v>
      </c>
      <c r="D873" s="34">
        <f>D872/$N$872</f>
        <v>1</v>
      </c>
      <c r="E873" s="34">
        <f t="shared" ref="E873:M873" si="529">E872/$N$872</f>
        <v>0</v>
      </c>
      <c r="F873" s="34">
        <f t="shared" si="529"/>
        <v>0</v>
      </c>
      <c r="G873" s="34">
        <f t="shared" si="529"/>
        <v>0</v>
      </c>
      <c r="H873" s="34">
        <f t="shared" si="529"/>
        <v>0</v>
      </c>
      <c r="I873" s="34">
        <f t="shared" si="529"/>
        <v>0</v>
      </c>
      <c r="J873" s="33">
        <f t="shared" si="529"/>
        <v>0</v>
      </c>
      <c r="K873" s="34">
        <f t="shared" si="529"/>
        <v>0</v>
      </c>
      <c r="L873" s="33">
        <f t="shared" si="529"/>
        <v>0</v>
      </c>
      <c r="M873" s="36">
        <f t="shared" si="529"/>
        <v>0</v>
      </c>
      <c r="N873" s="46">
        <f>SUM(Tableau11[[#This Row],[Janvier]:[Décembre]])</f>
        <v>1</v>
      </c>
      <c r="O873" s="71">
        <f>ROUNDUP(Tableau11[[#This Row],[Total général]]/7,0)</f>
        <v>1</v>
      </c>
      <c r="P873" s="70">
        <f>Tableau11[[#This Row],[Total général]]/(30*7)</f>
        <v>4.7619047619047623E-3</v>
      </c>
    </row>
    <row r="874" spans="1:16" ht="17.25" thickTop="1" thickBot="1" x14ac:dyDescent="0.3">
      <c r="A874" s="45">
        <v>9597</v>
      </c>
      <c r="B874" s="58">
        <f>IFERROR(VLOOKUP(Tableau11[[#This Row],[Article]],'TCD journal 2018'!$B$5:$O$9000,2,FALSE),0)</f>
        <v>0</v>
      </c>
      <c r="C874" s="59">
        <f>IFERROR(VLOOKUP(Tableau11[[#This Row],[Article]],'TCD journal 2018'!$B$5:$O$900,3,FALSE),0)</f>
        <v>0</v>
      </c>
      <c r="D874" s="60">
        <f>IFERROR(VLOOKUP(Tableau11[[#This Row],[Article]],'TCD journal 2018'!$B$5:$O$9000,4,FALSE),0)</f>
        <v>0</v>
      </c>
      <c r="E874" s="60">
        <f>IFERROR(VLOOKUP(Tableau11[[#This Row],[Article]],'TCD journal 2018'!$B$5:$O$9000,5,FALSE),0)</f>
        <v>1</v>
      </c>
      <c r="F874" s="60">
        <f>IFERROR(VLOOKUP(Tableau11[[#This Row],[Article]],'TCD journal 2018'!$B$5:$O$9000,6,FALSE),0)</f>
        <v>0</v>
      </c>
      <c r="G874" s="60">
        <f>IFERROR(VLOOKUP(Tableau11[[#This Row],[Article]],'TCD journal 2018'!$B$5:$O$9000,7,FALSE),0)</f>
        <v>0</v>
      </c>
      <c r="H874" s="60">
        <f>IFERROR(VLOOKUP(Tableau11[[#This Row],[Article]],'TCD journal 2018'!$B$5:$O$9000,8,FALSE),0)</f>
        <v>0</v>
      </c>
      <c r="I874" s="60">
        <f>IFERROR(VLOOKUP(Tableau11[[#This Row],[Article]],'TCD journal 2018'!$B$5:$O$9000,9,FALSE),0)</f>
        <v>0</v>
      </c>
      <c r="J874" s="60">
        <f>IFERROR(VLOOKUP(Tableau11[[#This Row],[Article]],'TCD journal 2018'!$B$5:$O$9000,10,FALSE),0)</f>
        <v>0</v>
      </c>
      <c r="K874" s="61">
        <f>IFERROR(VLOOKUP(Tableau11[[#This Row],[Article]],'TCD journal 2018'!$B$5:$O$900,11,FALSE),0)</f>
        <v>0</v>
      </c>
      <c r="L874" s="60">
        <f>IFERROR(VLOOKUP(Tableau11[[#This Row],[Article]],'TCD journal 2018'!$B$5:$O$9000,12,FALSE),0)</f>
        <v>0</v>
      </c>
      <c r="M874" s="62">
        <f>IFERROR(VLOOKUP(Tableau11[[#This Row],[Article]],'TCD journal 2018'!$B$5:$O$9000,13,FALSE),0)</f>
        <v>0</v>
      </c>
      <c r="N874" s="154">
        <f>IFERROR(VLOOKUP(Tableau11[[#This Row],[Article]],'TCD journal 2018'!$B$5:$O$9000,14,FALSE),0)</f>
        <v>1</v>
      </c>
      <c r="O874" s="73">
        <f>Tableau11[[#This Row],[Total général]]/8</f>
        <v>0.125</v>
      </c>
      <c r="P874" s="74">
        <f>ROUNDUP(Tableau11[[#This Row],[Conso mensuel]]/30,0)</f>
        <v>1</v>
      </c>
    </row>
    <row r="875" spans="1:16" ht="16.5" thickTop="1" thickBot="1" x14ac:dyDescent="0.3">
      <c r="A875" s="31">
        <v>9597</v>
      </c>
      <c r="B875" s="34">
        <f t="shared" ref="B875:C875" si="530">B874/$N$874</f>
        <v>0</v>
      </c>
      <c r="C875" s="34">
        <f t="shared" si="530"/>
        <v>0</v>
      </c>
      <c r="D875" s="34">
        <f>D874/$N$874</f>
        <v>0</v>
      </c>
      <c r="E875" s="34">
        <f t="shared" ref="E875:M875" si="531">E874/$N$874</f>
        <v>1</v>
      </c>
      <c r="F875" s="34">
        <f t="shared" si="531"/>
        <v>0</v>
      </c>
      <c r="G875" s="34">
        <f t="shared" si="531"/>
        <v>0</v>
      </c>
      <c r="H875" s="34">
        <f t="shared" si="531"/>
        <v>0</v>
      </c>
      <c r="I875" s="34">
        <f t="shared" si="531"/>
        <v>0</v>
      </c>
      <c r="J875" s="33">
        <f t="shared" si="531"/>
        <v>0</v>
      </c>
      <c r="K875" s="34">
        <f t="shared" si="531"/>
        <v>0</v>
      </c>
      <c r="L875" s="33">
        <f t="shared" si="531"/>
        <v>0</v>
      </c>
      <c r="M875" s="36">
        <f t="shared" si="531"/>
        <v>0</v>
      </c>
      <c r="N875" s="46">
        <f>SUM(Tableau11[[#This Row],[Janvier]:[Décembre]])</f>
        <v>1</v>
      </c>
      <c r="O875" s="71">
        <f>ROUNDUP(Tableau11[[#This Row],[Total général]]/7,0)</f>
        <v>1</v>
      </c>
      <c r="P875" s="70">
        <f>Tableau11[[#This Row],[Total général]]/(30*7)</f>
        <v>4.7619047619047623E-3</v>
      </c>
    </row>
    <row r="876" spans="1:16" ht="17.25" thickTop="1" thickBot="1" x14ac:dyDescent="0.3">
      <c r="A876" s="45" t="s">
        <v>17</v>
      </c>
      <c r="B876" s="58">
        <f>IFERROR(VLOOKUP(Tableau11[[#This Row],[Article]],'TCD journal 2018'!$B$5:$O$9000,2,FALSE),0)</f>
        <v>0</v>
      </c>
      <c r="C876" s="59">
        <f>IFERROR(VLOOKUP(Tableau11[[#This Row],[Article]],'TCD journal 2018'!$B$5:$O$900,3,FALSE),0)</f>
        <v>0</v>
      </c>
      <c r="D876" s="60">
        <f>IFERROR(VLOOKUP(Tableau11[[#This Row],[Article]],'TCD journal 2018'!$B$5:$O$9000,4,FALSE),0)</f>
        <v>0</v>
      </c>
      <c r="E876" s="60">
        <f>IFERROR(VLOOKUP(Tableau11[[#This Row],[Article]],'TCD journal 2018'!$B$5:$O$9000,5,FALSE),0)</f>
        <v>0</v>
      </c>
      <c r="F876" s="60">
        <f>IFERROR(VLOOKUP(Tableau11[[#This Row],[Article]],'TCD journal 2018'!$B$5:$O$9000,6,FALSE),0)</f>
        <v>0</v>
      </c>
      <c r="G876" s="60">
        <f>IFERROR(VLOOKUP(Tableau11[[#This Row],[Article]],'TCD journal 2018'!$B$5:$O$9000,7,FALSE),0)</f>
        <v>0</v>
      </c>
      <c r="H876" s="60">
        <f>IFERROR(VLOOKUP(Tableau11[[#This Row],[Article]],'TCD journal 2018'!$B$5:$O$9000,8,FALSE),0)</f>
        <v>0</v>
      </c>
      <c r="I876" s="60">
        <f>IFERROR(VLOOKUP(Tableau11[[#This Row],[Article]],'TCD journal 2018'!$B$5:$O$9000,9,FALSE),0)</f>
        <v>1</v>
      </c>
      <c r="J876" s="60">
        <f>IFERROR(VLOOKUP(Tableau11[[#This Row],[Article]],'TCD journal 2018'!$B$5:$O$9000,10,FALSE),0)</f>
        <v>0</v>
      </c>
      <c r="K876" s="61">
        <f>IFERROR(VLOOKUP(Tableau11[[#This Row],[Article]],'TCD journal 2018'!$B$5:$O$900,11,FALSE),0)</f>
        <v>0</v>
      </c>
      <c r="L876" s="60">
        <f>IFERROR(VLOOKUP(Tableau11[[#This Row],[Article]],'TCD journal 2018'!$B$5:$O$9000,12,FALSE),0)</f>
        <v>0</v>
      </c>
      <c r="M876" s="62">
        <f>IFERROR(VLOOKUP(Tableau11[[#This Row],[Article]],'TCD journal 2018'!$B$5:$O$9000,13,FALSE),0)</f>
        <v>0</v>
      </c>
      <c r="N876" s="154">
        <f>IFERROR(VLOOKUP(Tableau11[[#This Row],[Article]],'TCD journal 2018'!$B$5:$O$9000,14,FALSE),0)</f>
        <v>1</v>
      </c>
      <c r="O876" s="73">
        <f>Tableau11[[#This Row],[Total général]]/8</f>
        <v>0.125</v>
      </c>
      <c r="P876" s="74">
        <f>ROUNDUP(Tableau11[[#This Row],[Conso mensuel]]/30,0)</f>
        <v>1</v>
      </c>
    </row>
    <row r="877" spans="1:16" ht="16.5" thickTop="1" thickBot="1" x14ac:dyDescent="0.3">
      <c r="A877" s="31" t="s">
        <v>17</v>
      </c>
      <c r="B877" s="34">
        <f t="shared" ref="B877:C877" si="532">B876/$N$876</f>
        <v>0</v>
      </c>
      <c r="C877" s="34">
        <f t="shared" si="532"/>
        <v>0</v>
      </c>
      <c r="D877" s="34">
        <f>D876/$N$876</f>
        <v>0</v>
      </c>
      <c r="E877" s="34">
        <f t="shared" ref="E877:M877" si="533">E876/$N$876</f>
        <v>0</v>
      </c>
      <c r="F877" s="34">
        <f t="shared" si="533"/>
        <v>0</v>
      </c>
      <c r="G877" s="34">
        <f t="shared" si="533"/>
        <v>0</v>
      </c>
      <c r="H877" s="34">
        <f t="shared" si="533"/>
        <v>0</v>
      </c>
      <c r="I877" s="34">
        <f t="shared" si="533"/>
        <v>1</v>
      </c>
      <c r="J877" s="33">
        <f t="shared" si="533"/>
        <v>0</v>
      </c>
      <c r="K877" s="34">
        <f t="shared" si="533"/>
        <v>0</v>
      </c>
      <c r="L877" s="33">
        <f t="shared" si="533"/>
        <v>0</v>
      </c>
      <c r="M877" s="36">
        <f t="shared" si="533"/>
        <v>0</v>
      </c>
      <c r="N877" s="46">
        <f>SUM(Tableau11[[#This Row],[Janvier]:[Décembre]])</f>
        <v>1</v>
      </c>
      <c r="O877" s="71">
        <f>ROUNDUP(Tableau11[[#This Row],[Total général]]/7,0)</f>
        <v>1</v>
      </c>
      <c r="P877" s="70">
        <f>Tableau11[[#This Row],[Total général]]/(30*7)</f>
        <v>4.7619047619047623E-3</v>
      </c>
    </row>
    <row r="878" spans="1:16" ht="17.25" thickTop="1" thickBot="1" x14ac:dyDescent="0.3">
      <c r="A878" s="45">
        <v>4787</v>
      </c>
      <c r="B878" s="58">
        <f>IFERROR(VLOOKUP(Tableau11[[#This Row],[Article]],'TCD journal 2018'!$B$5:$O$9000,2,FALSE),0)</f>
        <v>0</v>
      </c>
      <c r="C878" s="59">
        <f>IFERROR(VLOOKUP(Tableau11[[#This Row],[Article]],'TCD journal 2018'!$B$5:$O$900,3,FALSE),0)</f>
        <v>0</v>
      </c>
      <c r="D878" s="60">
        <f>IFERROR(VLOOKUP(Tableau11[[#This Row],[Article]],'TCD journal 2018'!$B$5:$O$9000,4,FALSE),0)</f>
        <v>0</v>
      </c>
      <c r="E878" s="60">
        <f>IFERROR(VLOOKUP(Tableau11[[#This Row],[Article]],'TCD journal 2018'!$B$5:$O$9000,5,FALSE),0)</f>
        <v>0</v>
      </c>
      <c r="F878" s="60">
        <f>IFERROR(VLOOKUP(Tableau11[[#This Row],[Article]],'TCD journal 2018'!$B$5:$O$9000,6,FALSE),0)</f>
        <v>0</v>
      </c>
      <c r="G878" s="60">
        <f>IFERROR(VLOOKUP(Tableau11[[#This Row],[Article]],'TCD journal 2018'!$B$5:$O$9000,7,FALSE),0)</f>
        <v>1</v>
      </c>
      <c r="H878" s="60">
        <f>IFERROR(VLOOKUP(Tableau11[[#This Row],[Article]],'TCD journal 2018'!$B$5:$O$9000,8,FALSE),0)</f>
        <v>0</v>
      </c>
      <c r="I878" s="60">
        <f>IFERROR(VLOOKUP(Tableau11[[#This Row],[Article]],'TCD journal 2018'!$B$5:$O$9000,9,FALSE),0)</f>
        <v>0</v>
      </c>
      <c r="J878" s="60">
        <f>IFERROR(VLOOKUP(Tableau11[[#This Row],[Article]],'TCD journal 2018'!$B$5:$O$9000,10,FALSE),0)</f>
        <v>0</v>
      </c>
      <c r="K878" s="61">
        <f>IFERROR(VLOOKUP(Tableau11[[#This Row],[Article]],'TCD journal 2018'!$B$5:$O$900,11,FALSE),0)</f>
        <v>1</v>
      </c>
      <c r="L878" s="60">
        <f>IFERROR(VLOOKUP(Tableau11[[#This Row],[Article]],'TCD journal 2018'!$B$5:$O$9000,12,FALSE),0)</f>
        <v>0</v>
      </c>
      <c r="M878" s="62">
        <f>IFERROR(VLOOKUP(Tableau11[[#This Row],[Article]],'TCD journal 2018'!$B$5:$O$9000,13,FALSE),0)</f>
        <v>0</v>
      </c>
      <c r="N878" s="154">
        <f>IFERROR(VLOOKUP(Tableau11[[#This Row],[Article]],'TCD journal 2018'!$B$5:$O$9000,14,FALSE),0)</f>
        <v>2</v>
      </c>
      <c r="O878" s="73">
        <f>Tableau11[[#This Row],[Total général]]/8</f>
        <v>0.25</v>
      </c>
      <c r="P878" s="74">
        <f>ROUNDUP(Tableau11[[#This Row],[Conso mensuel]]/30,0)</f>
        <v>1</v>
      </c>
    </row>
    <row r="879" spans="1:16" ht="16.5" thickTop="1" thickBot="1" x14ac:dyDescent="0.3">
      <c r="A879" s="31">
        <v>4787</v>
      </c>
      <c r="B879" s="34">
        <f t="shared" ref="B879:C879" si="534">B878/$N$878</f>
        <v>0</v>
      </c>
      <c r="C879" s="34">
        <f t="shared" si="534"/>
        <v>0</v>
      </c>
      <c r="D879" s="34">
        <f>D878/$N$878</f>
        <v>0</v>
      </c>
      <c r="E879" s="34">
        <f t="shared" ref="E879:M879" si="535">E878/$N$878</f>
        <v>0</v>
      </c>
      <c r="F879" s="34">
        <f t="shared" si="535"/>
        <v>0</v>
      </c>
      <c r="G879" s="34">
        <f t="shared" si="535"/>
        <v>0.5</v>
      </c>
      <c r="H879" s="34">
        <f t="shared" si="535"/>
        <v>0</v>
      </c>
      <c r="I879" s="34">
        <f t="shared" si="535"/>
        <v>0</v>
      </c>
      <c r="J879" s="33">
        <f t="shared" si="535"/>
        <v>0</v>
      </c>
      <c r="K879" s="34">
        <f t="shared" si="535"/>
        <v>0.5</v>
      </c>
      <c r="L879" s="33">
        <f t="shared" si="535"/>
        <v>0</v>
      </c>
      <c r="M879" s="36">
        <f t="shared" si="535"/>
        <v>0</v>
      </c>
      <c r="N879" s="46">
        <f>SUM(Tableau11[[#This Row],[Janvier]:[Décembre]])</f>
        <v>1</v>
      </c>
      <c r="O879" s="71">
        <f>ROUNDUP(Tableau11[[#This Row],[Total général]]/7,0)</f>
        <v>1</v>
      </c>
      <c r="P879" s="70">
        <f>Tableau11[[#This Row],[Total général]]/(30*7)</f>
        <v>4.7619047619047623E-3</v>
      </c>
    </row>
    <row r="880" spans="1:16" ht="17.25" thickTop="1" thickBot="1" x14ac:dyDescent="0.3">
      <c r="A880" s="45">
        <v>10153</v>
      </c>
      <c r="B880" s="58">
        <f>IFERROR(VLOOKUP(Tableau11[[#This Row],[Article]],'TCD journal 2018'!$B$5:$O$9000,2,FALSE),0)</f>
        <v>0</v>
      </c>
      <c r="C880" s="59">
        <f>IFERROR(VLOOKUP(Tableau11[[#This Row],[Article]],'TCD journal 2018'!$B$5:$O$900,3,FALSE),0)</f>
        <v>0</v>
      </c>
      <c r="D880" s="60">
        <f>IFERROR(VLOOKUP(Tableau11[[#This Row],[Article]],'TCD journal 2018'!$B$5:$O$9000,4,FALSE),0)</f>
        <v>1</v>
      </c>
      <c r="E880" s="60">
        <f>IFERROR(VLOOKUP(Tableau11[[#This Row],[Article]],'TCD journal 2018'!$B$5:$O$9000,5,FALSE),0)</f>
        <v>0</v>
      </c>
      <c r="F880" s="60">
        <f>IFERROR(VLOOKUP(Tableau11[[#This Row],[Article]],'TCD journal 2018'!$B$5:$O$9000,6,FALSE),0)</f>
        <v>0</v>
      </c>
      <c r="G880" s="60">
        <f>IFERROR(VLOOKUP(Tableau11[[#This Row],[Article]],'TCD journal 2018'!$B$5:$O$9000,7,FALSE),0)</f>
        <v>0</v>
      </c>
      <c r="H880" s="60">
        <f>IFERROR(VLOOKUP(Tableau11[[#This Row],[Article]],'TCD journal 2018'!$B$5:$O$9000,8,FALSE),0)</f>
        <v>0</v>
      </c>
      <c r="I880" s="60">
        <f>IFERROR(VLOOKUP(Tableau11[[#This Row],[Article]],'TCD journal 2018'!$B$5:$O$9000,9,FALSE),0)</f>
        <v>0</v>
      </c>
      <c r="J880" s="60">
        <f>IFERROR(VLOOKUP(Tableau11[[#This Row],[Article]],'TCD journal 2018'!$B$5:$O$9000,10,FALSE),0)</f>
        <v>0</v>
      </c>
      <c r="K880" s="61">
        <f>IFERROR(VLOOKUP(Tableau11[[#This Row],[Article]],'TCD journal 2018'!$B$5:$O$900,11,FALSE),0)</f>
        <v>0</v>
      </c>
      <c r="L880" s="60">
        <f>IFERROR(VLOOKUP(Tableau11[[#This Row],[Article]],'TCD journal 2018'!$B$5:$O$9000,12,FALSE),0)</f>
        <v>0</v>
      </c>
      <c r="M880" s="62">
        <f>IFERROR(VLOOKUP(Tableau11[[#This Row],[Article]],'TCD journal 2018'!$B$5:$O$9000,13,FALSE),0)</f>
        <v>0</v>
      </c>
      <c r="N880" s="154">
        <f>IFERROR(VLOOKUP(Tableau11[[#This Row],[Article]],'TCD journal 2018'!$B$5:$O$9000,14,FALSE),0)</f>
        <v>1</v>
      </c>
      <c r="O880" s="73">
        <f>Tableau11[[#This Row],[Total général]]/8</f>
        <v>0.125</v>
      </c>
      <c r="P880" s="74">
        <f>ROUNDUP(Tableau11[[#This Row],[Conso mensuel]]/30,0)</f>
        <v>1</v>
      </c>
    </row>
    <row r="881" spans="1:16" ht="16.5" thickTop="1" thickBot="1" x14ac:dyDescent="0.3">
      <c r="A881" s="31">
        <v>10153</v>
      </c>
      <c r="B881" s="34">
        <f>B880/$N$880</f>
        <v>0</v>
      </c>
      <c r="C881" s="34">
        <f>C880/$N$880</f>
        <v>0</v>
      </c>
      <c r="D881" s="34">
        <f>D880/$N$880</f>
        <v>1</v>
      </c>
      <c r="E881" s="34">
        <f t="shared" ref="E881:M881" si="536">E880/$N$880</f>
        <v>0</v>
      </c>
      <c r="F881" s="34">
        <f t="shared" si="536"/>
        <v>0</v>
      </c>
      <c r="G881" s="34">
        <f t="shared" si="536"/>
        <v>0</v>
      </c>
      <c r="H881" s="34">
        <f t="shared" si="536"/>
        <v>0</v>
      </c>
      <c r="I881" s="34">
        <f t="shared" si="536"/>
        <v>0</v>
      </c>
      <c r="J881" s="33">
        <f t="shared" si="536"/>
        <v>0</v>
      </c>
      <c r="K881" s="34">
        <f t="shared" si="536"/>
        <v>0</v>
      </c>
      <c r="L881" s="33">
        <f t="shared" si="536"/>
        <v>0</v>
      </c>
      <c r="M881" s="36">
        <f t="shared" si="536"/>
        <v>0</v>
      </c>
      <c r="N881" s="46">
        <f>SUM(Tableau11[[#This Row],[Janvier]:[Décembre]])</f>
        <v>1</v>
      </c>
      <c r="O881" s="71">
        <f>ROUNDUP(Tableau11[[#This Row],[Total général]]/7,0)</f>
        <v>1</v>
      </c>
      <c r="P881" s="70">
        <f>Tableau11[[#This Row],[Total général]]/(30*7)</f>
        <v>4.7619047619047623E-3</v>
      </c>
    </row>
    <row r="882" spans="1:16" ht="17.25" thickTop="1" thickBot="1" x14ac:dyDescent="0.3">
      <c r="A882" s="45">
        <v>5114</v>
      </c>
      <c r="B882" s="58">
        <f>IFERROR(VLOOKUP(Tableau11[[#This Row],[Article]],'TCD journal 2018'!$B$5:$O$9000,2,FALSE),0)</f>
        <v>0</v>
      </c>
      <c r="C882" s="59">
        <f>IFERROR(VLOOKUP(Tableau11[[#This Row],[Article]],'TCD journal 2018'!$B$5:$O$900,3,FALSE),0)</f>
        <v>0</v>
      </c>
      <c r="D882" s="60">
        <f>IFERROR(VLOOKUP(Tableau11[[#This Row],[Article]],'TCD journal 2018'!$B$5:$O$9000,4,FALSE),0)</f>
        <v>0</v>
      </c>
      <c r="E882" s="60">
        <f>IFERROR(VLOOKUP(Tableau11[[#This Row],[Article]],'TCD journal 2018'!$B$5:$O$9000,5,FALSE),0)</f>
        <v>0</v>
      </c>
      <c r="F882" s="60">
        <f>IFERROR(VLOOKUP(Tableau11[[#This Row],[Article]],'TCD journal 2018'!$B$5:$O$9000,6,FALSE),0)</f>
        <v>0</v>
      </c>
      <c r="G882" s="60">
        <f>IFERROR(VLOOKUP(Tableau11[[#This Row],[Article]],'TCD journal 2018'!$B$5:$O$9000,7,FALSE),0)</f>
        <v>0</v>
      </c>
      <c r="H882" s="60">
        <f>IFERROR(VLOOKUP(Tableau11[[#This Row],[Article]],'TCD journal 2018'!$B$5:$O$9000,8,FALSE),0)</f>
        <v>0</v>
      </c>
      <c r="I882" s="60">
        <f>IFERROR(VLOOKUP(Tableau11[[#This Row],[Article]],'TCD journal 2018'!$B$5:$O$9000,9,FALSE),0)</f>
        <v>1</v>
      </c>
      <c r="J882" s="60">
        <f>IFERROR(VLOOKUP(Tableau11[[#This Row],[Article]],'TCD journal 2018'!$B$5:$O$9000,10,FALSE),0)</f>
        <v>0</v>
      </c>
      <c r="K882" s="61">
        <f>IFERROR(VLOOKUP(Tableau11[[#This Row],[Article]],'TCD journal 2018'!$B$5:$O$900,11,FALSE),0)</f>
        <v>0</v>
      </c>
      <c r="L882" s="60">
        <f>IFERROR(VLOOKUP(Tableau11[[#This Row],[Article]],'TCD journal 2018'!$B$5:$O$9000,12,FALSE),0)</f>
        <v>0</v>
      </c>
      <c r="M882" s="62">
        <f>IFERROR(VLOOKUP(Tableau11[[#This Row],[Article]],'TCD journal 2018'!$B$5:$O$9000,13,FALSE),0)</f>
        <v>0</v>
      </c>
      <c r="N882" s="154">
        <f>IFERROR(VLOOKUP(Tableau11[[#This Row],[Article]],'TCD journal 2018'!$B$5:$O$9000,14,FALSE),0)</f>
        <v>1</v>
      </c>
      <c r="O882" s="73">
        <f>Tableau11[[#This Row],[Total général]]/8</f>
        <v>0.125</v>
      </c>
      <c r="P882" s="74">
        <f>ROUNDUP(Tableau11[[#This Row],[Conso mensuel]]/30,0)</f>
        <v>1</v>
      </c>
    </row>
    <row r="883" spans="1:16" ht="16.5" thickTop="1" thickBot="1" x14ac:dyDescent="0.3">
      <c r="A883" s="31">
        <v>5114</v>
      </c>
      <c r="B883" s="34">
        <f t="shared" ref="B883:C883" si="537">B882/$N$882</f>
        <v>0</v>
      </c>
      <c r="C883" s="34">
        <f t="shared" si="537"/>
        <v>0</v>
      </c>
      <c r="D883" s="34">
        <f>D882/$N$882</f>
        <v>0</v>
      </c>
      <c r="E883" s="34">
        <f t="shared" ref="E883:M883" si="538">E882/$N$882</f>
        <v>0</v>
      </c>
      <c r="F883" s="34">
        <f t="shared" si="538"/>
        <v>0</v>
      </c>
      <c r="G883" s="34">
        <f t="shared" si="538"/>
        <v>0</v>
      </c>
      <c r="H883" s="34">
        <f t="shared" si="538"/>
        <v>0</v>
      </c>
      <c r="I883" s="34">
        <f t="shared" si="538"/>
        <v>1</v>
      </c>
      <c r="J883" s="33">
        <f t="shared" si="538"/>
        <v>0</v>
      </c>
      <c r="K883" s="34">
        <f t="shared" si="538"/>
        <v>0</v>
      </c>
      <c r="L883" s="33">
        <f t="shared" si="538"/>
        <v>0</v>
      </c>
      <c r="M883" s="36">
        <f t="shared" si="538"/>
        <v>0</v>
      </c>
      <c r="N883" s="46">
        <f>SUM(Tableau11[[#This Row],[Janvier]:[Décembre]])</f>
        <v>1</v>
      </c>
      <c r="O883" s="71">
        <f>ROUNDUP(Tableau11[[#This Row],[Total général]]/7,0)</f>
        <v>1</v>
      </c>
      <c r="P883" s="70">
        <f>Tableau11[[#This Row],[Total général]]/(30*7)</f>
        <v>4.7619047619047623E-3</v>
      </c>
    </row>
    <row r="884" spans="1:16" ht="17.25" thickTop="1" thickBot="1" x14ac:dyDescent="0.3">
      <c r="A884" s="45">
        <v>8690</v>
      </c>
      <c r="B884" s="58">
        <f>IFERROR(VLOOKUP(Tableau11[[#This Row],[Article]],'TCD journal 2018'!$B$5:$O$9000,2,FALSE),0)</f>
        <v>0</v>
      </c>
      <c r="C884" s="59">
        <f>IFERROR(VLOOKUP(Tableau11[[#This Row],[Article]],'TCD journal 2018'!$B$5:$O$900,3,FALSE),0)</f>
        <v>0</v>
      </c>
      <c r="D884" s="60">
        <f>IFERROR(VLOOKUP(Tableau11[[#This Row],[Article]],'TCD journal 2018'!$B$5:$O$9000,4,FALSE),0)</f>
        <v>0</v>
      </c>
      <c r="E884" s="60">
        <f>IFERROR(VLOOKUP(Tableau11[[#This Row],[Article]],'TCD journal 2018'!$B$5:$O$9000,5,FALSE),0)</f>
        <v>0</v>
      </c>
      <c r="F884" s="60">
        <f>IFERROR(VLOOKUP(Tableau11[[#This Row],[Article]],'TCD journal 2018'!$B$5:$O$9000,6,FALSE),0)</f>
        <v>0</v>
      </c>
      <c r="G884" s="60">
        <f>IFERROR(VLOOKUP(Tableau11[[#This Row],[Article]],'TCD journal 2018'!$B$5:$O$9000,7,FALSE),0)</f>
        <v>0</v>
      </c>
      <c r="H884" s="60">
        <f>IFERROR(VLOOKUP(Tableau11[[#This Row],[Article]],'TCD journal 2018'!$B$5:$O$9000,8,FALSE),0)</f>
        <v>0</v>
      </c>
      <c r="I884" s="60">
        <f>IFERROR(VLOOKUP(Tableau11[[#This Row],[Article]],'TCD journal 2018'!$B$5:$O$9000,9,FALSE),0)</f>
        <v>0</v>
      </c>
      <c r="J884" s="60">
        <f>IFERROR(VLOOKUP(Tableau11[[#This Row],[Article]],'TCD journal 2018'!$B$5:$O$9000,10,FALSE),0)</f>
        <v>1</v>
      </c>
      <c r="K884" s="61">
        <f>IFERROR(VLOOKUP(Tableau11[[#This Row],[Article]],'TCD journal 2018'!$B$5:$O$900,11,FALSE),0)</f>
        <v>0</v>
      </c>
      <c r="L884" s="60">
        <f>IFERROR(VLOOKUP(Tableau11[[#This Row],[Article]],'TCD journal 2018'!$B$5:$O$9000,12,FALSE),0)</f>
        <v>0</v>
      </c>
      <c r="M884" s="62">
        <f>IFERROR(VLOOKUP(Tableau11[[#This Row],[Article]],'TCD journal 2018'!$B$5:$O$9000,13,FALSE),0)</f>
        <v>0</v>
      </c>
      <c r="N884" s="154">
        <f>IFERROR(VLOOKUP(Tableau11[[#This Row],[Article]],'TCD journal 2018'!$B$5:$O$9000,14,FALSE),0)</f>
        <v>1</v>
      </c>
      <c r="O884" s="73">
        <f>Tableau11[[#This Row],[Total général]]/8</f>
        <v>0.125</v>
      </c>
      <c r="P884" s="74">
        <f>ROUNDUP(Tableau11[[#This Row],[Conso mensuel]]/30,0)</f>
        <v>1</v>
      </c>
    </row>
    <row r="885" spans="1:16" ht="16.5" thickTop="1" thickBot="1" x14ac:dyDescent="0.3">
      <c r="A885" s="31">
        <v>8690</v>
      </c>
      <c r="B885" s="34">
        <f t="shared" ref="B885:C885" si="539">B884/$N$884</f>
        <v>0</v>
      </c>
      <c r="C885" s="34">
        <f t="shared" si="539"/>
        <v>0</v>
      </c>
      <c r="D885" s="34">
        <f>D884/$N$884</f>
        <v>0</v>
      </c>
      <c r="E885" s="34">
        <f t="shared" ref="E885:M885" si="540">E884/$N$884</f>
        <v>0</v>
      </c>
      <c r="F885" s="34">
        <f t="shared" si="540"/>
        <v>0</v>
      </c>
      <c r="G885" s="34">
        <f t="shared" si="540"/>
        <v>0</v>
      </c>
      <c r="H885" s="34">
        <f t="shared" si="540"/>
        <v>0</v>
      </c>
      <c r="I885" s="34">
        <f t="shared" si="540"/>
        <v>0</v>
      </c>
      <c r="J885" s="33">
        <f t="shared" si="540"/>
        <v>1</v>
      </c>
      <c r="K885" s="34">
        <f t="shared" si="540"/>
        <v>0</v>
      </c>
      <c r="L885" s="33">
        <f t="shared" si="540"/>
        <v>0</v>
      </c>
      <c r="M885" s="36">
        <f t="shared" si="540"/>
        <v>0</v>
      </c>
      <c r="N885" s="46">
        <f>SUM(Tableau11[[#This Row],[Janvier]:[Décembre]])</f>
        <v>1</v>
      </c>
      <c r="O885" s="71">
        <f>ROUNDUP(Tableau11[[#This Row],[Total général]]/7,0)</f>
        <v>1</v>
      </c>
      <c r="P885" s="70">
        <f>Tableau11[[#This Row],[Total général]]/(30*7)</f>
        <v>4.7619047619047623E-3</v>
      </c>
    </row>
    <row r="886" spans="1:16" ht="17.25" thickTop="1" thickBot="1" x14ac:dyDescent="0.3">
      <c r="A886" s="45">
        <v>4876</v>
      </c>
      <c r="B886" s="58">
        <f>IFERROR(VLOOKUP(Tableau11[[#This Row],[Article]],'TCD journal 2018'!$B$5:$O$9000,2,FALSE),0)</f>
        <v>0</v>
      </c>
      <c r="C886" s="59">
        <f>IFERROR(VLOOKUP(Tableau11[[#This Row],[Article]],'TCD journal 2018'!$B$5:$O$900,3,FALSE),0)</f>
        <v>0</v>
      </c>
      <c r="D886" s="60">
        <f>IFERROR(VLOOKUP(Tableau11[[#This Row],[Article]],'TCD journal 2018'!$B$5:$O$9000,4,FALSE),0)</f>
        <v>0</v>
      </c>
      <c r="E886" s="60">
        <f>IFERROR(VLOOKUP(Tableau11[[#This Row],[Article]],'TCD journal 2018'!$B$5:$O$9000,5,FALSE),0)</f>
        <v>0</v>
      </c>
      <c r="F886" s="60">
        <f>IFERROR(VLOOKUP(Tableau11[[#This Row],[Article]],'TCD journal 2018'!$B$5:$O$9000,6,FALSE),0)</f>
        <v>0</v>
      </c>
      <c r="G886" s="60">
        <f>IFERROR(VLOOKUP(Tableau11[[#This Row],[Article]],'TCD journal 2018'!$B$5:$O$9000,7,FALSE),0)</f>
        <v>0</v>
      </c>
      <c r="H886" s="60">
        <f>IFERROR(VLOOKUP(Tableau11[[#This Row],[Article]],'TCD journal 2018'!$B$5:$O$9000,8,FALSE),0)</f>
        <v>0</v>
      </c>
      <c r="I886" s="60">
        <f>IFERROR(VLOOKUP(Tableau11[[#This Row],[Article]],'TCD journal 2018'!$B$5:$O$9000,9,FALSE),0)</f>
        <v>1</v>
      </c>
      <c r="J886" s="60">
        <f>IFERROR(VLOOKUP(Tableau11[[#This Row],[Article]],'TCD journal 2018'!$B$5:$O$9000,10,FALSE),0)</f>
        <v>0</v>
      </c>
      <c r="K886" s="61">
        <f>IFERROR(VLOOKUP(Tableau11[[#This Row],[Article]],'TCD journal 2018'!$B$5:$O$900,11,FALSE),0)</f>
        <v>0</v>
      </c>
      <c r="L886" s="60">
        <f>IFERROR(VLOOKUP(Tableau11[[#This Row],[Article]],'TCD journal 2018'!$B$5:$O$9000,12,FALSE),0)</f>
        <v>0</v>
      </c>
      <c r="M886" s="62">
        <f>IFERROR(VLOOKUP(Tableau11[[#This Row],[Article]],'TCD journal 2018'!$B$5:$O$9000,13,FALSE),0)</f>
        <v>0</v>
      </c>
      <c r="N886" s="154">
        <f>IFERROR(VLOOKUP(Tableau11[[#This Row],[Article]],'TCD journal 2018'!$B$5:$O$9000,14,FALSE),0)</f>
        <v>1</v>
      </c>
      <c r="O886" s="73">
        <f>Tableau11[[#This Row],[Total général]]/8</f>
        <v>0.125</v>
      </c>
      <c r="P886" s="74">
        <f>ROUNDUP(Tableau11[[#This Row],[Conso mensuel]]/30,0)</f>
        <v>1</v>
      </c>
    </row>
    <row r="887" spans="1:16" ht="16.5" thickTop="1" thickBot="1" x14ac:dyDescent="0.3">
      <c r="A887" s="31">
        <v>4876</v>
      </c>
      <c r="B887" s="34">
        <f t="shared" ref="B887:C887" si="541">B886/$N$886</f>
        <v>0</v>
      </c>
      <c r="C887" s="34">
        <f t="shared" si="541"/>
        <v>0</v>
      </c>
      <c r="D887" s="34">
        <f>D886/$N$886</f>
        <v>0</v>
      </c>
      <c r="E887" s="34">
        <f t="shared" ref="E887:M887" si="542">E886/$N$886</f>
        <v>0</v>
      </c>
      <c r="F887" s="34">
        <f t="shared" si="542"/>
        <v>0</v>
      </c>
      <c r="G887" s="34">
        <f t="shared" si="542"/>
        <v>0</v>
      </c>
      <c r="H887" s="34">
        <f t="shared" si="542"/>
        <v>0</v>
      </c>
      <c r="I887" s="34">
        <f t="shared" si="542"/>
        <v>1</v>
      </c>
      <c r="J887" s="33">
        <f t="shared" si="542"/>
        <v>0</v>
      </c>
      <c r="K887" s="34">
        <f t="shared" si="542"/>
        <v>0</v>
      </c>
      <c r="L887" s="33">
        <f t="shared" si="542"/>
        <v>0</v>
      </c>
      <c r="M887" s="36">
        <f t="shared" si="542"/>
        <v>0</v>
      </c>
      <c r="N887" s="46">
        <f>SUM(Tableau11[[#This Row],[Janvier]:[Décembre]])</f>
        <v>1</v>
      </c>
      <c r="O887" s="71">
        <f>ROUNDUP(Tableau11[[#This Row],[Total général]]/7,0)</f>
        <v>1</v>
      </c>
      <c r="P887" s="70">
        <f>Tableau11[[#This Row],[Total général]]/(30*7)</f>
        <v>4.7619047619047623E-3</v>
      </c>
    </row>
    <row r="888" spans="1:16" ht="17.25" thickTop="1" thickBot="1" x14ac:dyDescent="0.3">
      <c r="A888" s="45" t="s">
        <v>552</v>
      </c>
      <c r="B888" s="58">
        <f>IFERROR(VLOOKUP(Tableau11[[#This Row],[Article]],'TCD journal 2018'!$B$5:$O$9000,2,FALSE),0)</f>
        <v>0</v>
      </c>
      <c r="C888" s="59">
        <f>IFERROR(VLOOKUP(Tableau11[[#This Row],[Article]],'TCD journal 2018'!$B$5:$O$900,3,FALSE),0)</f>
        <v>0</v>
      </c>
      <c r="D888" s="60">
        <f>IFERROR(VLOOKUP(Tableau11[[#This Row],[Article]],'TCD journal 2018'!$B$5:$O$9000,4,FALSE),0)</f>
        <v>0</v>
      </c>
      <c r="E888" s="60">
        <f>IFERROR(VLOOKUP(Tableau11[[#This Row],[Article]],'TCD journal 2018'!$B$5:$O$9000,5,FALSE),0)</f>
        <v>0</v>
      </c>
      <c r="F888" s="60">
        <f>IFERROR(VLOOKUP(Tableau11[[#This Row],[Article]],'TCD journal 2018'!$B$5:$O$9000,6,FALSE),0)</f>
        <v>0</v>
      </c>
      <c r="G888" s="60">
        <f>IFERROR(VLOOKUP(Tableau11[[#This Row],[Article]],'TCD journal 2018'!$B$5:$O$9000,7,FALSE),0)</f>
        <v>0</v>
      </c>
      <c r="H888" s="60">
        <f>IFERROR(VLOOKUP(Tableau11[[#This Row],[Article]],'TCD journal 2018'!$B$5:$O$9000,8,FALSE),0)</f>
        <v>0</v>
      </c>
      <c r="I888" s="60">
        <f>IFERROR(VLOOKUP(Tableau11[[#This Row],[Article]],'TCD journal 2018'!$B$5:$O$9000,9,FALSE),0)</f>
        <v>1</v>
      </c>
      <c r="J888" s="60">
        <f>IFERROR(VLOOKUP(Tableau11[[#This Row],[Article]],'TCD journal 2018'!$B$5:$O$9000,10,FALSE),0)</f>
        <v>0</v>
      </c>
      <c r="K888" s="61">
        <f>IFERROR(VLOOKUP(Tableau11[[#This Row],[Article]],'TCD journal 2018'!$B$5:$O$900,11,FALSE),0)</f>
        <v>1</v>
      </c>
      <c r="L888" s="60">
        <f>IFERROR(VLOOKUP(Tableau11[[#This Row],[Article]],'TCD journal 2018'!$B$5:$O$9000,12,FALSE),0)</f>
        <v>0</v>
      </c>
      <c r="M888" s="62">
        <f>IFERROR(VLOOKUP(Tableau11[[#This Row],[Article]],'TCD journal 2018'!$B$5:$O$9000,13,FALSE),0)</f>
        <v>0</v>
      </c>
      <c r="N888" s="154">
        <f>IFERROR(VLOOKUP(Tableau11[[#This Row],[Article]],'TCD journal 2018'!$B$5:$O$9000,14,FALSE),0)</f>
        <v>2</v>
      </c>
      <c r="O888" s="73">
        <f>Tableau11[[#This Row],[Total général]]/8</f>
        <v>0.25</v>
      </c>
      <c r="P888" s="74">
        <f>ROUNDUP(Tableau11[[#This Row],[Conso mensuel]]/30,0)</f>
        <v>1</v>
      </c>
    </row>
    <row r="889" spans="1:16" ht="16.5" thickTop="1" thickBot="1" x14ac:dyDescent="0.3">
      <c r="A889" s="31" t="s">
        <v>552</v>
      </c>
      <c r="B889" s="34">
        <f t="shared" ref="B889:C889" si="543">B888/$N$888</f>
        <v>0</v>
      </c>
      <c r="C889" s="34">
        <f t="shared" si="543"/>
        <v>0</v>
      </c>
      <c r="D889" s="34">
        <f>D888/$N$888</f>
        <v>0</v>
      </c>
      <c r="E889" s="34">
        <f t="shared" ref="E889:M889" si="544">E888/$N$888</f>
        <v>0</v>
      </c>
      <c r="F889" s="34">
        <f t="shared" si="544"/>
        <v>0</v>
      </c>
      <c r="G889" s="34">
        <f t="shared" si="544"/>
        <v>0</v>
      </c>
      <c r="H889" s="34">
        <f t="shared" si="544"/>
        <v>0</v>
      </c>
      <c r="I889" s="34">
        <f t="shared" si="544"/>
        <v>0.5</v>
      </c>
      <c r="J889" s="33">
        <f t="shared" si="544"/>
        <v>0</v>
      </c>
      <c r="K889" s="34">
        <f t="shared" si="544"/>
        <v>0.5</v>
      </c>
      <c r="L889" s="33">
        <f t="shared" si="544"/>
        <v>0</v>
      </c>
      <c r="M889" s="36">
        <f t="shared" si="544"/>
        <v>0</v>
      </c>
      <c r="N889" s="46">
        <f>SUM(Tableau11[[#This Row],[Janvier]:[Décembre]])</f>
        <v>1</v>
      </c>
      <c r="O889" s="71">
        <f>ROUNDUP(Tableau11[[#This Row],[Total général]]/7,0)</f>
        <v>1</v>
      </c>
      <c r="P889" s="70">
        <f>Tableau11[[#This Row],[Total général]]/(30*7)</f>
        <v>4.7619047619047623E-3</v>
      </c>
    </row>
    <row r="890" spans="1:16" ht="17.25" thickTop="1" thickBot="1" x14ac:dyDescent="0.3">
      <c r="A890" s="45">
        <v>8013</v>
      </c>
      <c r="B890" s="58">
        <f>IFERROR(VLOOKUP(Tableau11[[#This Row],[Article]],'TCD journal 2018'!$B$5:$O$9000,2,FALSE),0)</f>
        <v>0</v>
      </c>
      <c r="C890" s="59">
        <f>IFERROR(VLOOKUP(Tableau11[[#This Row],[Article]],'TCD journal 2018'!$B$5:$O$900,3,FALSE),0)</f>
        <v>0</v>
      </c>
      <c r="D890" s="60">
        <f>IFERROR(VLOOKUP(Tableau11[[#This Row],[Article]],'TCD journal 2018'!$B$5:$O$9000,4,FALSE),0)</f>
        <v>0</v>
      </c>
      <c r="E890" s="60">
        <f>IFERROR(VLOOKUP(Tableau11[[#This Row],[Article]],'TCD journal 2018'!$B$5:$O$9000,5,FALSE),0)</f>
        <v>0</v>
      </c>
      <c r="F890" s="60">
        <f>IFERROR(VLOOKUP(Tableau11[[#This Row],[Article]],'TCD journal 2018'!$B$5:$O$9000,6,FALSE),0)</f>
        <v>0</v>
      </c>
      <c r="G890" s="60">
        <f>IFERROR(VLOOKUP(Tableau11[[#This Row],[Article]],'TCD journal 2018'!$B$5:$O$9000,7,FALSE),0)</f>
        <v>0</v>
      </c>
      <c r="H890" s="60">
        <f>IFERROR(VLOOKUP(Tableau11[[#This Row],[Article]],'TCD journal 2018'!$B$5:$O$9000,8,FALSE),0)</f>
        <v>0</v>
      </c>
      <c r="I890" s="60">
        <f>IFERROR(VLOOKUP(Tableau11[[#This Row],[Article]],'TCD journal 2018'!$B$5:$O$9000,9,FALSE),0)</f>
        <v>0</v>
      </c>
      <c r="J890" s="60">
        <f>IFERROR(VLOOKUP(Tableau11[[#This Row],[Article]],'TCD journal 2018'!$B$5:$O$9000,10,FALSE),0)</f>
        <v>1</v>
      </c>
      <c r="K890" s="61">
        <f>IFERROR(VLOOKUP(Tableau11[[#This Row],[Article]],'TCD journal 2018'!$B$5:$O$900,11,FALSE),0)</f>
        <v>0</v>
      </c>
      <c r="L890" s="60">
        <f>IFERROR(VLOOKUP(Tableau11[[#This Row],[Article]],'TCD journal 2018'!$B$5:$O$9000,12,FALSE),0)</f>
        <v>0</v>
      </c>
      <c r="M890" s="62">
        <f>IFERROR(VLOOKUP(Tableau11[[#This Row],[Article]],'TCD journal 2018'!$B$5:$O$9000,13,FALSE),0)</f>
        <v>0</v>
      </c>
      <c r="N890" s="154">
        <f>IFERROR(VLOOKUP(Tableau11[[#This Row],[Article]],'TCD journal 2018'!$B$5:$O$9000,14,FALSE),0)</f>
        <v>1</v>
      </c>
      <c r="O890" s="73">
        <f>Tableau11[[#This Row],[Total général]]/8</f>
        <v>0.125</v>
      </c>
      <c r="P890" s="74">
        <f>ROUNDUP(Tableau11[[#This Row],[Conso mensuel]]/30,0)</f>
        <v>1</v>
      </c>
    </row>
    <row r="891" spans="1:16" ht="16.5" thickTop="1" thickBot="1" x14ac:dyDescent="0.3">
      <c r="A891" s="31">
        <v>8013</v>
      </c>
      <c r="B891" s="34">
        <f t="shared" ref="B891:C891" si="545">B890/$N$890</f>
        <v>0</v>
      </c>
      <c r="C891" s="34">
        <f t="shared" si="545"/>
        <v>0</v>
      </c>
      <c r="D891" s="34">
        <f>D890/$N$890</f>
        <v>0</v>
      </c>
      <c r="E891" s="34">
        <f t="shared" ref="E891:M891" si="546">E890/$N$890</f>
        <v>0</v>
      </c>
      <c r="F891" s="34">
        <f t="shared" si="546"/>
        <v>0</v>
      </c>
      <c r="G891" s="34">
        <f t="shared" si="546"/>
        <v>0</v>
      </c>
      <c r="H891" s="34">
        <f t="shared" si="546"/>
        <v>0</v>
      </c>
      <c r="I891" s="34">
        <f t="shared" si="546"/>
        <v>0</v>
      </c>
      <c r="J891" s="33">
        <f t="shared" si="546"/>
        <v>1</v>
      </c>
      <c r="K891" s="34">
        <f t="shared" si="546"/>
        <v>0</v>
      </c>
      <c r="L891" s="33">
        <f t="shared" si="546"/>
        <v>0</v>
      </c>
      <c r="M891" s="36">
        <f t="shared" si="546"/>
        <v>0</v>
      </c>
      <c r="N891" s="46">
        <f>SUM(Tableau11[[#This Row],[Janvier]:[Décembre]])</f>
        <v>1</v>
      </c>
      <c r="O891" s="71">
        <f>ROUNDUP(Tableau11[[#This Row],[Total général]]/7,0)</f>
        <v>1</v>
      </c>
      <c r="P891" s="70">
        <f>Tableau11[[#This Row],[Total général]]/(30*7)</f>
        <v>4.7619047619047623E-3</v>
      </c>
    </row>
    <row r="892" spans="1:16" ht="17.25" thickTop="1" thickBot="1" x14ac:dyDescent="0.3">
      <c r="A892" s="45">
        <v>8002</v>
      </c>
      <c r="B892" s="58">
        <f>IFERROR(VLOOKUP(Tableau11[[#This Row],[Article]],'TCD journal 2018'!$B$5:$O$9000,2,FALSE),0)</f>
        <v>0</v>
      </c>
      <c r="C892" s="59">
        <f>IFERROR(VLOOKUP(Tableau11[[#This Row],[Article]],'TCD journal 2018'!$B$5:$O$900,3,FALSE),0)</f>
        <v>0</v>
      </c>
      <c r="D892" s="60">
        <f>IFERROR(VLOOKUP(Tableau11[[#This Row],[Article]],'TCD journal 2018'!$B$5:$O$9000,4,FALSE),0)</f>
        <v>0</v>
      </c>
      <c r="E892" s="60">
        <f>IFERROR(VLOOKUP(Tableau11[[#This Row],[Article]],'TCD journal 2018'!$B$5:$O$9000,5,FALSE),0)</f>
        <v>0</v>
      </c>
      <c r="F892" s="60">
        <f>IFERROR(VLOOKUP(Tableau11[[#This Row],[Article]],'TCD journal 2018'!$B$5:$O$9000,6,FALSE),0)</f>
        <v>0</v>
      </c>
      <c r="G892" s="60">
        <f>IFERROR(VLOOKUP(Tableau11[[#This Row],[Article]],'TCD journal 2018'!$B$5:$O$9000,7,FALSE),0)</f>
        <v>1</v>
      </c>
      <c r="H892" s="60">
        <f>IFERROR(VLOOKUP(Tableau11[[#This Row],[Article]],'TCD journal 2018'!$B$5:$O$9000,8,FALSE),0)</f>
        <v>0</v>
      </c>
      <c r="I892" s="60">
        <f>IFERROR(VLOOKUP(Tableau11[[#This Row],[Article]],'TCD journal 2018'!$B$5:$O$9000,9,FALSE),0)</f>
        <v>0</v>
      </c>
      <c r="J892" s="60">
        <f>IFERROR(VLOOKUP(Tableau11[[#This Row],[Article]],'TCD journal 2018'!$B$5:$O$9000,10,FALSE),0)</f>
        <v>0</v>
      </c>
      <c r="K892" s="61">
        <f>IFERROR(VLOOKUP(Tableau11[[#This Row],[Article]],'TCD journal 2018'!$B$5:$O$900,11,FALSE),0)</f>
        <v>2</v>
      </c>
      <c r="L892" s="60">
        <f>IFERROR(VLOOKUP(Tableau11[[#This Row],[Article]],'TCD journal 2018'!$B$5:$O$9000,12,FALSE),0)</f>
        <v>0</v>
      </c>
      <c r="M892" s="62">
        <f>IFERROR(VLOOKUP(Tableau11[[#This Row],[Article]],'TCD journal 2018'!$B$5:$O$9000,13,FALSE),0)</f>
        <v>0</v>
      </c>
      <c r="N892" s="154">
        <f>IFERROR(VLOOKUP(Tableau11[[#This Row],[Article]],'TCD journal 2018'!$B$5:$O$9000,14,FALSE),0)</f>
        <v>3</v>
      </c>
      <c r="O892" s="73">
        <f>Tableau11[[#This Row],[Total général]]/8</f>
        <v>0.375</v>
      </c>
      <c r="P892" s="74">
        <f>ROUNDUP(Tableau11[[#This Row],[Conso mensuel]]/30,0)</f>
        <v>1</v>
      </c>
    </row>
    <row r="893" spans="1:16" ht="16.5" thickTop="1" thickBot="1" x14ac:dyDescent="0.3">
      <c r="A893" s="31">
        <v>8002</v>
      </c>
      <c r="B893" s="34">
        <f t="shared" ref="B893:C893" si="547">B892/$N$892</f>
        <v>0</v>
      </c>
      <c r="C893" s="34">
        <f t="shared" si="547"/>
        <v>0</v>
      </c>
      <c r="D893" s="34">
        <f>D892/$N$892</f>
        <v>0</v>
      </c>
      <c r="E893" s="34">
        <f t="shared" ref="E893:M893" si="548">E892/$N$892</f>
        <v>0</v>
      </c>
      <c r="F893" s="34">
        <f t="shared" si="548"/>
        <v>0</v>
      </c>
      <c r="G893" s="34">
        <f t="shared" si="548"/>
        <v>0.33333333333333331</v>
      </c>
      <c r="H893" s="34">
        <f t="shared" si="548"/>
        <v>0</v>
      </c>
      <c r="I893" s="34">
        <f t="shared" si="548"/>
        <v>0</v>
      </c>
      <c r="J893" s="33">
        <f t="shared" si="548"/>
        <v>0</v>
      </c>
      <c r="K893" s="34">
        <f t="shared" si="548"/>
        <v>0.66666666666666663</v>
      </c>
      <c r="L893" s="33">
        <f t="shared" si="548"/>
        <v>0</v>
      </c>
      <c r="M893" s="36">
        <f t="shared" si="548"/>
        <v>0</v>
      </c>
      <c r="N893" s="46">
        <f>SUM(Tableau11[[#This Row],[Janvier]:[Décembre]])</f>
        <v>1</v>
      </c>
      <c r="O893" s="71">
        <f>ROUNDUP(Tableau11[[#This Row],[Total général]]/7,0)</f>
        <v>1</v>
      </c>
      <c r="P893" s="70">
        <f>Tableau11[[#This Row],[Total général]]/(30*7)</f>
        <v>4.7619047619047623E-3</v>
      </c>
    </row>
    <row r="894" spans="1:16" ht="17.25" thickTop="1" thickBot="1" x14ac:dyDescent="0.3">
      <c r="A894" s="45" t="s">
        <v>369</v>
      </c>
      <c r="B894" s="58">
        <f>IFERROR(VLOOKUP(Tableau11[[#This Row],[Article]],'TCD journal 2018'!$B$5:$O$9000,2,FALSE),0)</f>
        <v>0</v>
      </c>
      <c r="C894" s="59">
        <f>IFERROR(VLOOKUP(Tableau11[[#This Row],[Article]],'TCD journal 2018'!$B$5:$O$900,3,FALSE),0)</f>
        <v>0</v>
      </c>
      <c r="D894" s="60">
        <f>IFERROR(VLOOKUP(Tableau11[[#This Row],[Article]],'TCD journal 2018'!$B$5:$O$9000,4,FALSE),0)</f>
        <v>0</v>
      </c>
      <c r="E894" s="60">
        <f>IFERROR(VLOOKUP(Tableau11[[#This Row],[Article]],'TCD journal 2018'!$B$5:$O$9000,5,FALSE),0)</f>
        <v>0</v>
      </c>
      <c r="F894" s="60">
        <f>IFERROR(VLOOKUP(Tableau11[[#This Row],[Article]],'TCD journal 2018'!$B$5:$O$9000,6,FALSE),0)</f>
        <v>0</v>
      </c>
      <c r="G894" s="60">
        <f>IFERROR(VLOOKUP(Tableau11[[#This Row],[Article]],'TCD journal 2018'!$B$5:$O$9000,7,FALSE),0)</f>
        <v>0</v>
      </c>
      <c r="H894" s="60">
        <f>IFERROR(VLOOKUP(Tableau11[[#This Row],[Article]],'TCD journal 2018'!$B$5:$O$9000,8,FALSE),0)</f>
        <v>0</v>
      </c>
      <c r="I894" s="60">
        <f>IFERROR(VLOOKUP(Tableau11[[#This Row],[Article]],'TCD journal 2018'!$B$5:$O$9000,9,FALSE),0)</f>
        <v>1</v>
      </c>
      <c r="J894" s="60">
        <f>IFERROR(VLOOKUP(Tableau11[[#This Row],[Article]],'TCD journal 2018'!$B$5:$O$9000,10,FALSE),0)</f>
        <v>0</v>
      </c>
      <c r="K894" s="61">
        <f>IFERROR(VLOOKUP(Tableau11[[#This Row],[Article]],'TCD journal 2018'!$B$5:$O$900,11,FALSE),0)</f>
        <v>0</v>
      </c>
      <c r="L894" s="60">
        <f>IFERROR(VLOOKUP(Tableau11[[#This Row],[Article]],'TCD journal 2018'!$B$5:$O$9000,12,FALSE),0)</f>
        <v>0</v>
      </c>
      <c r="M894" s="62">
        <f>IFERROR(VLOOKUP(Tableau11[[#This Row],[Article]],'TCD journal 2018'!$B$5:$O$9000,13,FALSE),0)</f>
        <v>0</v>
      </c>
      <c r="N894" s="154">
        <f>IFERROR(VLOOKUP(Tableau11[[#This Row],[Article]],'TCD journal 2018'!$B$5:$O$9000,14,FALSE),0)</f>
        <v>1</v>
      </c>
      <c r="O894" s="73">
        <f>Tableau11[[#This Row],[Total général]]/8</f>
        <v>0.125</v>
      </c>
      <c r="P894" s="74">
        <f>ROUNDUP(Tableau11[[#This Row],[Conso mensuel]]/30,0)</f>
        <v>1</v>
      </c>
    </row>
    <row r="895" spans="1:16" ht="16.5" thickTop="1" thickBot="1" x14ac:dyDescent="0.3">
      <c r="A895" s="31" t="s">
        <v>369</v>
      </c>
      <c r="B895" s="34">
        <f t="shared" ref="B895:C895" si="549">B894/$N$894</f>
        <v>0</v>
      </c>
      <c r="C895" s="34">
        <f t="shared" si="549"/>
        <v>0</v>
      </c>
      <c r="D895" s="34">
        <f>D894/$N$894</f>
        <v>0</v>
      </c>
      <c r="E895" s="34">
        <f t="shared" ref="E895:M895" si="550">E894/$N$894</f>
        <v>0</v>
      </c>
      <c r="F895" s="34">
        <f t="shared" si="550"/>
        <v>0</v>
      </c>
      <c r="G895" s="34">
        <f t="shared" si="550"/>
        <v>0</v>
      </c>
      <c r="H895" s="34">
        <f t="shared" si="550"/>
        <v>0</v>
      </c>
      <c r="I895" s="34">
        <f t="shared" si="550"/>
        <v>1</v>
      </c>
      <c r="J895" s="33">
        <f t="shared" si="550"/>
        <v>0</v>
      </c>
      <c r="K895" s="34">
        <f t="shared" si="550"/>
        <v>0</v>
      </c>
      <c r="L895" s="33">
        <f t="shared" si="550"/>
        <v>0</v>
      </c>
      <c r="M895" s="36">
        <f t="shared" si="550"/>
        <v>0</v>
      </c>
      <c r="N895" s="46">
        <f>SUM(Tableau11[[#This Row],[Janvier]:[Décembre]])</f>
        <v>1</v>
      </c>
      <c r="O895" s="71">
        <f>ROUNDUP(Tableau11[[#This Row],[Total général]]/7,0)</f>
        <v>1</v>
      </c>
      <c r="P895" s="70">
        <f>Tableau11[[#This Row],[Total général]]/(30*7)</f>
        <v>4.7619047619047623E-3</v>
      </c>
    </row>
    <row r="896" spans="1:16" ht="17.25" thickTop="1" thickBot="1" x14ac:dyDescent="0.3">
      <c r="A896" s="45" t="s">
        <v>15</v>
      </c>
      <c r="B896" s="58">
        <f>IFERROR(VLOOKUP(Tableau11[[#This Row],[Article]],'TCD journal 2018'!$B$5:$O$9000,2,FALSE),0)</f>
        <v>0</v>
      </c>
      <c r="C896" s="59">
        <f>IFERROR(VLOOKUP(Tableau11[[#This Row],[Article]],'TCD journal 2018'!$B$5:$O$900,3,FALSE),0)</f>
        <v>0</v>
      </c>
      <c r="D896" s="60">
        <f>IFERROR(VLOOKUP(Tableau11[[#This Row],[Article]],'TCD journal 2018'!$B$5:$O$9000,4,FALSE),0)</f>
        <v>1</v>
      </c>
      <c r="E896" s="60">
        <f>IFERROR(VLOOKUP(Tableau11[[#This Row],[Article]],'TCD journal 2018'!$B$5:$O$9000,5,FALSE),0)</f>
        <v>0</v>
      </c>
      <c r="F896" s="60">
        <f>IFERROR(VLOOKUP(Tableau11[[#This Row],[Article]],'TCD journal 2018'!$B$5:$O$9000,6,FALSE),0)</f>
        <v>0</v>
      </c>
      <c r="G896" s="60">
        <f>IFERROR(VLOOKUP(Tableau11[[#This Row],[Article]],'TCD journal 2018'!$B$5:$O$9000,7,FALSE),0)</f>
        <v>0</v>
      </c>
      <c r="H896" s="60">
        <f>IFERROR(VLOOKUP(Tableau11[[#This Row],[Article]],'TCD journal 2018'!$B$5:$O$9000,8,FALSE),0)</f>
        <v>0</v>
      </c>
      <c r="I896" s="60">
        <f>IFERROR(VLOOKUP(Tableau11[[#This Row],[Article]],'TCD journal 2018'!$B$5:$O$9000,9,FALSE),0)</f>
        <v>0</v>
      </c>
      <c r="J896" s="60">
        <f>IFERROR(VLOOKUP(Tableau11[[#This Row],[Article]],'TCD journal 2018'!$B$5:$O$9000,10,FALSE),0)</f>
        <v>0</v>
      </c>
      <c r="K896" s="61">
        <f>IFERROR(VLOOKUP(Tableau11[[#This Row],[Article]],'TCD journal 2018'!$B$5:$O$900,11,FALSE),0)</f>
        <v>0</v>
      </c>
      <c r="L896" s="60">
        <f>IFERROR(VLOOKUP(Tableau11[[#This Row],[Article]],'TCD journal 2018'!$B$5:$O$9000,12,FALSE),0)</f>
        <v>0</v>
      </c>
      <c r="M896" s="62">
        <f>IFERROR(VLOOKUP(Tableau11[[#This Row],[Article]],'TCD journal 2018'!$B$5:$O$9000,13,FALSE),0)</f>
        <v>0</v>
      </c>
      <c r="N896" s="154">
        <f>IFERROR(VLOOKUP(Tableau11[[#This Row],[Article]],'TCD journal 2018'!$B$5:$O$9000,14,FALSE),0)</f>
        <v>1</v>
      </c>
      <c r="O896" s="73">
        <f>Tableau11[[#This Row],[Total général]]/8</f>
        <v>0.125</v>
      </c>
      <c r="P896" s="74">
        <f>ROUNDUP(Tableau11[[#This Row],[Conso mensuel]]/30,0)</f>
        <v>1</v>
      </c>
    </row>
    <row r="897" spans="1:16" ht="16.5" thickTop="1" thickBot="1" x14ac:dyDescent="0.3">
      <c r="A897" s="31" t="s">
        <v>15</v>
      </c>
      <c r="B897" s="34">
        <f t="shared" ref="B897:C897" si="551">B896/$N$896</f>
        <v>0</v>
      </c>
      <c r="C897" s="34">
        <f t="shared" si="551"/>
        <v>0</v>
      </c>
      <c r="D897" s="34">
        <f>D896/$N$896</f>
        <v>1</v>
      </c>
      <c r="E897" s="34">
        <f t="shared" ref="E897:M897" si="552">E896/$N$896</f>
        <v>0</v>
      </c>
      <c r="F897" s="34">
        <f t="shared" si="552"/>
        <v>0</v>
      </c>
      <c r="G897" s="34">
        <f t="shared" si="552"/>
        <v>0</v>
      </c>
      <c r="H897" s="34">
        <f t="shared" si="552"/>
        <v>0</v>
      </c>
      <c r="I897" s="34">
        <f t="shared" si="552"/>
        <v>0</v>
      </c>
      <c r="J897" s="33">
        <f t="shared" si="552"/>
        <v>0</v>
      </c>
      <c r="K897" s="34">
        <f t="shared" si="552"/>
        <v>0</v>
      </c>
      <c r="L897" s="33">
        <f t="shared" si="552"/>
        <v>0</v>
      </c>
      <c r="M897" s="36">
        <f t="shared" si="552"/>
        <v>0</v>
      </c>
      <c r="N897" s="46">
        <f>SUM(Tableau11[[#This Row],[Janvier]:[Décembre]])</f>
        <v>1</v>
      </c>
      <c r="O897" s="71">
        <f>ROUNDUP(Tableau11[[#This Row],[Total général]]/7,0)</f>
        <v>1</v>
      </c>
      <c r="P897" s="70">
        <f>Tableau11[[#This Row],[Total général]]/(30*7)</f>
        <v>4.7619047619047623E-3</v>
      </c>
    </row>
    <row r="898" spans="1:16" ht="17.25" thickTop="1" thickBot="1" x14ac:dyDescent="0.3">
      <c r="A898" s="45">
        <v>10838</v>
      </c>
      <c r="B898" s="58">
        <f>IFERROR(VLOOKUP(Tableau11[[#This Row],[Article]],'TCD journal 2018'!$B$5:$O$9000,2,FALSE),0)</f>
        <v>0</v>
      </c>
      <c r="C898" s="59">
        <f>IFERROR(VLOOKUP(Tableau11[[#This Row],[Article]],'TCD journal 2018'!$B$5:$O$900,3,FALSE),0)</f>
        <v>0</v>
      </c>
      <c r="D898" s="60">
        <f>IFERROR(VLOOKUP(Tableau11[[#This Row],[Article]],'TCD journal 2018'!$B$5:$O$9000,4,FALSE),0)</f>
        <v>0</v>
      </c>
      <c r="E898" s="60">
        <f>IFERROR(VLOOKUP(Tableau11[[#This Row],[Article]],'TCD journal 2018'!$B$5:$O$9000,5,FALSE),0)</f>
        <v>0</v>
      </c>
      <c r="F898" s="60">
        <f>IFERROR(VLOOKUP(Tableau11[[#This Row],[Article]],'TCD journal 2018'!$B$5:$O$9000,6,FALSE),0)</f>
        <v>0</v>
      </c>
      <c r="G898" s="60">
        <f>IFERROR(VLOOKUP(Tableau11[[#This Row],[Article]],'TCD journal 2018'!$B$5:$O$9000,7,FALSE),0)</f>
        <v>0</v>
      </c>
      <c r="H898" s="60">
        <f>IFERROR(VLOOKUP(Tableau11[[#This Row],[Article]],'TCD journal 2018'!$B$5:$O$9000,8,FALSE),0)</f>
        <v>0</v>
      </c>
      <c r="I898" s="60">
        <f>IFERROR(VLOOKUP(Tableau11[[#This Row],[Article]],'TCD journal 2018'!$B$5:$O$9000,9,FALSE),0)</f>
        <v>1</v>
      </c>
      <c r="J898" s="60">
        <f>IFERROR(VLOOKUP(Tableau11[[#This Row],[Article]],'TCD journal 2018'!$B$5:$O$9000,10,FALSE),0)</f>
        <v>0</v>
      </c>
      <c r="K898" s="61">
        <f>IFERROR(VLOOKUP(Tableau11[[#This Row],[Article]],'TCD journal 2018'!$B$5:$O$900,11,FALSE),0)</f>
        <v>2</v>
      </c>
      <c r="L898" s="60">
        <f>IFERROR(VLOOKUP(Tableau11[[#This Row],[Article]],'TCD journal 2018'!$B$5:$O$9000,12,FALSE),0)</f>
        <v>0</v>
      </c>
      <c r="M898" s="62">
        <f>IFERROR(VLOOKUP(Tableau11[[#This Row],[Article]],'TCD journal 2018'!$B$5:$O$9000,13,FALSE),0)</f>
        <v>0</v>
      </c>
      <c r="N898" s="154">
        <f>IFERROR(VLOOKUP(Tableau11[[#This Row],[Article]],'TCD journal 2018'!$B$5:$O$9000,14,FALSE),0)</f>
        <v>3</v>
      </c>
      <c r="O898" s="73">
        <f>Tableau11[[#This Row],[Total général]]/8</f>
        <v>0.375</v>
      </c>
      <c r="P898" s="74">
        <f>ROUNDUP(Tableau11[[#This Row],[Conso mensuel]]/30,0)</f>
        <v>1</v>
      </c>
    </row>
    <row r="899" spans="1:16" ht="16.5" thickTop="1" thickBot="1" x14ac:dyDescent="0.3">
      <c r="A899" s="31">
        <v>10838</v>
      </c>
      <c r="B899" s="34">
        <f t="shared" ref="B899:C899" si="553">B898/$N$898</f>
        <v>0</v>
      </c>
      <c r="C899" s="34">
        <f t="shared" si="553"/>
        <v>0</v>
      </c>
      <c r="D899" s="34">
        <f>D898/$N$898</f>
        <v>0</v>
      </c>
      <c r="E899" s="34">
        <f t="shared" ref="E899:M899" si="554">E898/$N$898</f>
        <v>0</v>
      </c>
      <c r="F899" s="34">
        <f t="shared" si="554"/>
        <v>0</v>
      </c>
      <c r="G899" s="34">
        <f t="shared" si="554"/>
        <v>0</v>
      </c>
      <c r="H899" s="34">
        <f t="shared" si="554"/>
        <v>0</v>
      </c>
      <c r="I899" s="34">
        <f t="shared" si="554"/>
        <v>0.33333333333333331</v>
      </c>
      <c r="J899" s="33">
        <f t="shared" si="554"/>
        <v>0</v>
      </c>
      <c r="K899" s="34">
        <f t="shared" si="554"/>
        <v>0.66666666666666663</v>
      </c>
      <c r="L899" s="33">
        <f t="shared" si="554"/>
        <v>0</v>
      </c>
      <c r="M899" s="36">
        <f t="shared" si="554"/>
        <v>0</v>
      </c>
      <c r="N899" s="46">
        <f>SUM(Tableau11[[#This Row],[Janvier]:[Décembre]])</f>
        <v>1</v>
      </c>
      <c r="O899" s="71">
        <f>ROUNDUP(Tableau11[[#This Row],[Total général]]/7,0)</f>
        <v>1</v>
      </c>
      <c r="P899" s="70">
        <f>Tableau11[[#This Row],[Total général]]/(30*7)</f>
        <v>4.7619047619047623E-3</v>
      </c>
    </row>
    <row r="900" spans="1:16" ht="17.25" thickTop="1" thickBot="1" x14ac:dyDescent="0.3">
      <c r="A900" s="45" t="s">
        <v>386</v>
      </c>
      <c r="B900" s="58">
        <f>IFERROR(VLOOKUP(Tableau11[[#This Row],[Article]],'TCD journal 2018'!$B$5:$O$9000,2,FALSE),0)</f>
        <v>0</v>
      </c>
      <c r="C900" s="59">
        <f>IFERROR(VLOOKUP(Tableau11[[#This Row],[Article]],'TCD journal 2018'!$B$5:$O$900,3,FALSE),0)</f>
        <v>0</v>
      </c>
      <c r="D900" s="60">
        <f>IFERROR(VLOOKUP(Tableau11[[#This Row],[Article]],'TCD journal 2018'!$B$5:$O$9000,4,FALSE),0)</f>
        <v>0</v>
      </c>
      <c r="E900" s="60">
        <f>IFERROR(VLOOKUP(Tableau11[[#This Row],[Article]],'TCD journal 2018'!$B$5:$O$9000,5,FALSE),0)</f>
        <v>1</v>
      </c>
      <c r="F900" s="60">
        <f>IFERROR(VLOOKUP(Tableau11[[#This Row],[Article]],'TCD journal 2018'!$B$5:$O$9000,6,FALSE),0)</f>
        <v>0</v>
      </c>
      <c r="G900" s="60">
        <f>IFERROR(VLOOKUP(Tableau11[[#This Row],[Article]],'TCD journal 2018'!$B$5:$O$9000,7,FALSE),0)</f>
        <v>0</v>
      </c>
      <c r="H900" s="60">
        <f>IFERROR(VLOOKUP(Tableau11[[#This Row],[Article]],'TCD journal 2018'!$B$5:$O$9000,8,FALSE),0)</f>
        <v>0</v>
      </c>
      <c r="I900" s="60">
        <f>IFERROR(VLOOKUP(Tableau11[[#This Row],[Article]],'TCD journal 2018'!$B$5:$O$9000,9,FALSE),0)</f>
        <v>0</v>
      </c>
      <c r="J900" s="60">
        <f>IFERROR(VLOOKUP(Tableau11[[#This Row],[Article]],'TCD journal 2018'!$B$5:$O$9000,10,FALSE),0)</f>
        <v>0</v>
      </c>
      <c r="K900" s="61">
        <f>IFERROR(VLOOKUP(Tableau11[[#This Row],[Article]],'TCD journal 2018'!$B$5:$O$900,11,FALSE),0)</f>
        <v>1</v>
      </c>
      <c r="L900" s="60">
        <f>IFERROR(VLOOKUP(Tableau11[[#This Row],[Article]],'TCD journal 2018'!$B$5:$O$9000,12,FALSE),0)</f>
        <v>0</v>
      </c>
      <c r="M900" s="62">
        <f>IFERROR(VLOOKUP(Tableau11[[#This Row],[Article]],'TCD journal 2018'!$B$5:$O$9000,13,FALSE),0)</f>
        <v>0</v>
      </c>
      <c r="N900" s="154">
        <f>IFERROR(VLOOKUP(Tableau11[[#This Row],[Article]],'TCD journal 2018'!$B$5:$O$9000,14,FALSE),0)</f>
        <v>2</v>
      </c>
      <c r="O900" s="73">
        <f>Tableau11[[#This Row],[Total général]]/8</f>
        <v>0.25</v>
      </c>
      <c r="P900" s="74">
        <f>ROUNDUP(Tableau11[[#This Row],[Conso mensuel]]/30,0)</f>
        <v>1</v>
      </c>
    </row>
    <row r="901" spans="1:16" ht="16.5" thickTop="1" thickBot="1" x14ac:dyDescent="0.3">
      <c r="A901" s="31" t="s">
        <v>386</v>
      </c>
      <c r="B901" s="34">
        <f t="shared" ref="B901:C901" si="555">B900/$N$900</f>
        <v>0</v>
      </c>
      <c r="C901" s="34">
        <f t="shared" si="555"/>
        <v>0</v>
      </c>
      <c r="D901" s="34">
        <f>D900/$N$900</f>
        <v>0</v>
      </c>
      <c r="E901" s="34">
        <f t="shared" ref="E901:M901" si="556">E900/$N$900</f>
        <v>0.5</v>
      </c>
      <c r="F901" s="34">
        <f t="shared" si="556"/>
        <v>0</v>
      </c>
      <c r="G901" s="34">
        <f t="shared" si="556"/>
        <v>0</v>
      </c>
      <c r="H901" s="34">
        <f t="shared" si="556"/>
        <v>0</v>
      </c>
      <c r="I901" s="34">
        <f t="shared" si="556"/>
        <v>0</v>
      </c>
      <c r="J901" s="33">
        <f t="shared" si="556"/>
        <v>0</v>
      </c>
      <c r="K901" s="34">
        <f t="shared" si="556"/>
        <v>0.5</v>
      </c>
      <c r="L901" s="33">
        <f t="shared" si="556"/>
        <v>0</v>
      </c>
      <c r="M901" s="36">
        <f t="shared" si="556"/>
        <v>0</v>
      </c>
      <c r="N901" s="46">
        <f>SUM(Tableau11[[#This Row],[Janvier]:[Décembre]])</f>
        <v>1</v>
      </c>
      <c r="O901" s="71">
        <f>ROUNDUP(Tableau11[[#This Row],[Total général]]/7,0)</f>
        <v>1</v>
      </c>
      <c r="P901" s="70">
        <f>Tableau11[[#This Row],[Total général]]/(30*7)</f>
        <v>4.7619047619047623E-3</v>
      </c>
    </row>
    <row r="902" spans="1:16" ht="17.25" thickTop="1" thickBot="1" x14ac:dyDescent="0.3">
      <c r="A902" s="45">
        <v>8166</v>
      </c>
      <c r="B902" s="58">
        <f>IFERROR(VLOOKUP(Tableau11[[#This Row],[Article]],'TCD journal 2018'!$B$5:$O$9000,2,FALSE),0)</f>
        <v>0</v>
      </c>
      <c r="C902" s="59">
        <f>IFERROR(VLOOKUP(Tableau11[[#This Row],[Article]],'TCD journal 2018'!$B$5:$O$900,3,FALSE),0)</f>
        <v>0</v>
      </c>
      <c r="D902" s="60">
        <f>IFERROR(VLOOKUP(Tableau11[[#This Row],[Article]],'TCD journal 2018'!$B$5:$O$9000,4,FALSE),0)</f>
        <v>0</v>
      </c>
      <c r="E902" s="60">
        <f>IFERROR(VLOOKUP(Tableau11[[#This Row],[Article]],'TCD journal 2018'!$B$5:$O$9000,5,FALSE),0)</f>
        <v>0</v>
      </c>
      <c r="F902" s="60">
        <f>IFERROR(VLOOKUP(Tableau11[[#This Row],[Article]],'TCD journal 2018'!$B$5:$O$9000,6,FALSE),0)</f>
        <v>0</v>
      </c>
      <c r="G902" s="60">
        <f>IFERROR(VLOOKUP(Tableau11[[#This Row],[Article]],'TCD journal 2018'!$B$5:$O$9000,7,FALSE),0)</f>
        <v>0</v>
      </c>
      <c r="H902" s="60">
        <f>IFERROR(VLOOKUP(Tableau11[[#This Row],[Article]],'TCD journal 2018'!$B$5:$O$9000,8,FALSE),0)</f>
        <v>1</v>
      </c>
      <c r="I902" s="60">
        <f>IFERROR(VLOOKUP(Tableau11[[#This Row],[Article]],'TCD journal 2018'!$B$5:$O$9000,9,FALSE),0)</f>
        <v>0</v>
      </c>
      <c r="J902" s="60">
        <f>IFERROR(VLOOKUP(Tableau11[[#This Row],[Article]],'TCD journal 2018'!$B$5:$O$9000,10,FALSE),0)</f>
        <v>0</v>
      </c>
      <c r="K902" s="61">
        <f>IFERROR(VLOOKUP(Tableau11[[#This Row],[Article]],'TCD journal 2018'!$B$5:$O$900,11,FALSE),0)</f>
        <v>2</v>
      </c>
      <c r="L902" s="60">
        <f>IFERROR(VLOOKUP(Tableau11[[#This Row],[Article]],'TCD journal 2018'!$B$5:$O$9000,12,FALSE),0)</f>
        <v>0</v>
      </c>
      <c r="M902" s="62">
        <f>IFERROR(VLOOKUP(Tableau11[[#This Row],[Article]],'TCD journal 2018'!$B$5:$O$9000,13,FALSE),0)</f>
        <v>0</v>
      </c>
      <c r="N902" s="154">
        <f>IFERROR(VLOOKUP(Tableau11[[#This Row],[Article]],'TCD journal 2018'!$B$5:$O$9000,14,FALSE),0)</f>
        <v>3</v>
      </c>
      <c r="O902" s="73">
        <f>Tableau11[[#This Row],[Total général]]/8</f>
        <v>0.375</v>
      </c>
      <c r="P902" s="74">
        <f>ROUNDUP(Tableau11[[#This Row],[Conso mensuel]]/30,0)</f>
        <v>1</v>
      </c>
    </row>
    <row r="903" spans="1:16" ht="16.5" thickTop="1" thickBot="1" x14ac:dyDescent="0.3">
      <c r="A903" s="31">
        <v>8166</v>
      </c>
      <c r="B903" s="34">
        <f t="shared" ref="B903:C903" si="557">B902/$N$902</f>
        <v>0</v>
      </c>
      <c r="C903" s="34">
        <f t="shared" si="557"/>
        <v>0</v>
      </c>
      <c r="D903" s="34">
        <f>D902/$N$902</f>
        <v>0</v>
      </c>
      <c r="E903" s="34">
        <f t="shared" ref="E903:M903" si="558">E902/$N$902</f>
        <v>0</v>
      </c>
      <c r="F903" s="34">
        <f t="shared" si="558"/>
        <v>0</v>
      </c>
      <c r="G903" s="34">
        <f t="shared" si="558"/>
        <v>0</v>
      </c>
      <c r="H903" s="34">
        <f t="shared" si="558"/>
        <v>0.33333333333333331</v>
      </c>
      <c r="I903" s="34">
        <f t="shared" si="558"/>
        <v>0</v>
      </c>
      <c r="J903" s="33">
        <f t="shared" si="558"/>
        <v>0</v>
      </c>
      <c r="K903" s="34">
        <f t="shared" si="558"/>
        <v>0.66666666666666663</v>
      </c>
      <c r="L903" s="33">
        <f t="shared" si="558"/>
        <v>0</v>
      </c>
      <c r="M903" s="36">
        <f t="shared" si="558"/>
        <v>0</v>
      </c>
      <c r="N903" s="46">
        <f>SUM(Tableau11[[#This Row],[Janvier]:[Décembre]])</f>
        <v>1</v>
      </c>
      <c r="O903" s="71">
        <f>ROUNDUP(Tableau11[[#This Row],[Total général]]/7,0)</f>
        <v>1</v>
      </c>
      <c r="P903" s="70">
        <f>Tableau11[[#This Row],[Total général]]/(30*7)</f>
        <v>4.7619047619047623E-3</v>
      </c>
    </row>
    <row r="904" spans="1:16" ht="17.25" thickTop="1" thickBot="1" x14ac:dyDescent="0.3">
      <c r="A904" s="45">
        <v>4893</v>
      </c>
      <c r="B904" s="58">
        <f>IFERROR(VLOOKUP(Tableau11[[#This Row],[Article]],'TCD journal 2018'!$B$5:$O$9000,2,FALSE),0)</f>
        <v>0</v>
      </c>
      <c r="C904" s="59">
        <f>IFERROR(VLOOKUP(Tableau11[[#This Row],[Article]],'TCD journal 2018'!$B$5:$O$900,3,FALSE),0)</f>
        <v>0</v>
      </c>
      <c r="D904" s="60">
        <f>IFERROR(VLOOKUP(Tableau11[[#This Row],[Article]],'TCD journal 2018'!$B$5:$O$9000,4,FALSE),0)</f>
        <v>0</v>
      </c>
      <c r="E904" s="60">
        <f>IFERROR(VLOOKUP(Tableau11[[#This Row],[Article]],'TCD journal 2018'!$B$5:$O$9000,5,FALSE),0)</f>
        <v>0</v>
      </c>
      <c r="F904" s="60">
        <f>IFERROR(VLOOKUP(Tableau11[[#This Row],[Article]],'TCD journal 2018'!$B$5:$O$9000,6,FALSE),0)</f>
        <v>0</v>
      </c>
      <c r="G904" s="60">
        <f>IFERROR(VLOOKUP(Tableau11[[#This Row],[Article]],'TCD journal 2018'!$B$5:$O$9000,7,FALSE),0)</f>
        <v>0</v>
      </c>
      <c r="H904" s="60">
        <f>IFERROR(VLOOKUP(Tableau11[[#This Row],[Article]],'TCD journal 2018'!$B$5:$O$9000,8,FALSE),0)</f>
        <v>0</v>
      </c>
      <c r="I904" s="60">
        <f>IFERROR(VLOOKUP(Tableau11[[#This Row],[Article]],'TCD journal 2018'!$B$5:$O$9000,9,FALSE),0)</f>
        <v>0</v>
      </c>
      <c r="J904" s="60">
        <f>IFERROR(VLOOKUP(Tableau11[[#This Row],[Article]],'TCD journal 2018'!$B$5:$O$9000,10,FALSE),0)</f>
        <v>1</v>
      </c>
      <c r="K904" s="61">
        <f>IFERROR(VLOOKUP(Tableau11[[#This Row],[Article]],'TCD journal 2018'!$B$5:$O$900,11,FALSE),0)</f>
        <v>1</v>
      </c>
      <c r="L904" s="60">
        <f>IFERROR(VLOOKUP(Tableau11[[#This Row],[Article]],'TCD journal 2018'!$B$5:$O$9000,12,FALSE),0)</f>
        <v>0</v>
      </c>
      <c r="M904" s="62">
        <f>IFERROR(VLOOKUP(Tableau11[[#This Row],[Article]],'TCD journal 2018'!$B$5:$O$9000,13,FALSE),0)</f>
        <v>0</v>
      </c>
      <c r="N904" s="154">
        <f>IFERROR(VLOOKUP(Tableau11[[#This Row],[Article]],'TCD journal 2018'!$B$5:$O$9000,14,FALSE),0)</f>
        <v>2</v>
      </c>
      <c r="O904" s="73">
        <f>Tableau11[[#This Row],[Total général]]/8</f>
        <v>0.25</v>
      </c>
      <c r="P904" s="74">
        <f>ROUNDUP(Tableau11[[#This Row],[Conso mensuel]]/30,0)</f>
        <v>1</v>
      </c>
    </row>
    <row r="905" spans="1:16" ht="16.5" thickTop="1" thickBot="1" x14ac:dyDescent="0.3">
      <c r="A905" s="31">
        <v>4893</v>
      </c>
      <c r="B905" s="34">
        <f t="shared" ref="B905:C905" si="559">B904/$N$904</f>
        <v>0</v>
      </c>
      <c r="C905" s="34">
        <f t="shared" si="559"/>
        <v>0</v>
      </c>
      <c r="D905" s="34">
        <f>D904/$N$904</f>
        <v>0</v>
      </c>
      <c r="E905" s="34">
        <f t="shared" ref="E905:M905" si="560">E904/$N$904</f>
        <v>0</v>
      </c>
      <c r="F905" s="34">
        <f t="shared" si="560"/>
        <v>0</v>
      </c>
      <c r="G905" s="34">
        <f t="shared" si="560"/>
        <v>0</v>
      </c>
      <c r="H905" s="34">
        <f t="shared" si="560"/>
        <v>0</v>
      </c>
      <c r="I905" s="34">
        <f t="shared" si="560"/>
        <v>0</v>
      </c>
      <c r="J905" s="33">
        <f t="shared" si="560"/>
        <v>0.5</v>
      </c>
      <c r="K905" s="34">
        <f t="shared" si="560"/>
        <v>0.5</v>
      </c>
      <c r="L905" s="33">
        <f t="shared" si="560"/>
        <v>0</v>
      </c>
      <c r="M905" s="36">
        <f t="shared" si="560"/>
        <v>0</v>
      </c>
      <c r="N905" s="46">
        <f>SUM(Tableau11[[#This Row],[Janvier]:[Décembre]])</f>
        <v>1</v>
      </c>
      <c r="O905" s="71">
        <f>ROUNDUP(Tableau11[[#This Row],[Total général]]/7,0)</f>
        <v>1</v>
      </c>
      <c r="P905" s="70">
        <f>Tableau11[[#This Row],[Total général]]/(30*7)</f>
        <v>4.7619047619047623E-3</v>
      </c>
    </row>
    <row r="906" spans="1:16" ht="17.25" thickTop="1" thickBot="1" x14ac:dyDescent="0.3">
      <c r="A906" s="45">
        <v>5116</v>
      </c>
      <c r="B906" s="58">
        <f>IFERROR(VLOOKUP(Tableau11[[#This Row],[Article]],'TCD journal 2018'!$B$5:$O$9000,2,FALSE),0)</f>
        <v>0</v>
      </c>
      <c r="C906" s="59">
        <f>IFERROR(VLOOKUP(Tableau11[[#This Row],[Article]],'TCD journal 2018'!$B$5:$O$900,3,FALSE),0)</f>
        <v>0</v>
      </c>
      <c r="D906" s="60">
        <f>IFERROR(VLOOKUP(Tableau11[[#This Row],[Article]],'TCD journal 2018'!$B$5:$O$9000,4,FALSE),0)</f>
        <v>0</v>
      </c>
      <c r="E906" s="60">
        <f>IFERROR(VLOOKUP(Tableau11[[#This Row],[Article]],'TCD journal 2018'!$B$5:$O$9000,5,FALSE),0)</f>
        <v>0</v>
      </c>
      <c r="F906" s="60">
        <f>IFERROR(VLOOKUP(Tableau11[[#This Row],[Article]],'TCD journal 2018'!$B$5:$O$9000,6,FALSE),0)</f>
        <v>0</v>
      </c>
      <c r="G906" s="60">
        <f>IFERROR(VLOOKUP(Tableau11[[#This Row],[Article]],'TCD journal 2018'!$B$5:$O$9000,7,FALSE),0)</f>
        <v>0</v>
      </c>
      <c r="H906" s="60">
        <f>IFERROR(VLOOKUP(Tableau11[[#This Row],[Article]],'TCD journal 2018'!$B$5:$O$9000,8,FALSE),0)</f>
        <v>0</v>
      </c>
      <c r="I906" s="60">
        <f>IFERROR(VLOOKUP(Tableau11[[#This Row],[Article]],'TCD journal 2018'!$B$5:$O$9000,9,FALSE),0)</f>
        <v>1</v>
      </c>
      <c r="J906" s="60">
        <f>IFERROR(VLOOKUP(Tableau11[[#This Row],[Article]],'TCD journal 2018'!$B$5:$O$9000,10,FALSE),0)</f>
        <v>0</v>
      </c>
      <c r="K906" s="61">
        <f>IFERROR(VLOOKUP(Tableau11[[#This Row],[Article]],'TCD journal 2018'!$B$5:$O$900,11,FALSE),0)</f>
        <v>0</v>
      </c>
      <c r="L906" s="60">
        <f>IFERROR(VLOOKUP(Tableau11[[#This Row],[Article]],'TCD journal 2018'!$B$5:$O$9000,12,FALSE),0)</f>
        <v>0</v>
      </c>
      <c r="M906" s="62">
        <f>IFERROR(VLOOKUP(Tableau11[[#This Row],[Article]],'TCD journal 2018'!$B$5:$O$9000,13,FALSE),0)</f>
        <v>0</v>
      </c>
      <c r="N906" s="154">
        <f>IFERROR(VLOOKUP(Tableau11[[#This Row],[Article]],'TCD journal 2018'!$B$5:$O$9000,14,FALSE),0)</f>
        <v>1</v>
      </c>
      <c r="O906" s="73">
        <f>Tableau11[[#This Row],[Total général]]/8</f>
        <v>0.125</v>
      </c>
      <c r="P906" s="74">
        <f>ROUNDUP(Tableau11[[#This Row],[Conso mensuel]]/30,0)</f>
        <v>1</v>
      </c>
    </row>
    <row r="907" spans="1:16" ht="16.5" thickTop="1" thickBot="1" x14ac:dyDescent="0.3">
      <c r="A907" s="31">
        <v>5116</v>
      </c>
      <c r="B907" s="34">
        <f t="shared" ref="B907:C907" si="561">B906/$N$906</f>
        <v>0</v>
      </c>
      <c r="C907" s="34">
        <f t="shared" si="561"/>
        <v>0</v>
      </c>
      <c r="D907" s="34">
        <f>D906/$N$906</f>
        <v>0</v>
      </c>
      <c r="E907" s="34">
        <f t="shared" ref="E907:M907" si="562">E906/$N$906</f>
        <v>0</v>
      </c>
      <c r="F907" s="34">
        <f t="shared" si="562"/>
        <v>0</v>
      </c>
      <c r="G907" s="34">
        <f t="shared" si="562"/>
        <v>0</v>
      </c>
      <c r="H907" s="34">
        <f t="shared" si="562"/>
        <v>0</v>
      </c>
      <c r="I907" s="34">
        <f t="shared" si="562"/>
        <v>1</v>
      </c>
      <c r="J907" s="33">
        <f t="shared" si="562"/>
        <v>0</v>
      </c>
      <c r="K907" s="34">
        <f t="shared" si="562"/>
        <v>0</v>
      </c>
      <c r="L907" s="33">
        <f t="shared" si="562"/>
        <v>0</v>
      </c>
      <c r="M907" s="36">
        <f t="shared" si="562"/>
        <v>0</v>
      </c>
      <c r="N907" s="46">
        <f>SUM(Tableau11[[#This Row],[Janvier]:[Décembre]])</f>
        <v>1</v>
      </c>
      <c r="O907" s="71">
        <f>ROUNDUP(Tableau11[[#This Row],[Total général]]/7,0)</f>
        <v>1</v>
      </c>
      <c r="P907" s="70">
        <f>Tableau11[[#This Row],[Total général]]/(30*7)</f>
        <v>4.7619047619047623E-3</v>
      </c>
    </row>
    <row r="908" spans="1:16" ht="17.25" thickTop="1" thickBot="1" x14ac:dyDescent="0.3">
      <c r="A908" s="45">
        <v>8012</v>
      </c>
      <c r="B908" s="58">
        <f>IFERROR(VLOOKUP(Tableau11[[#This Row],[Article]],'TCD journal 2018'!$B$5:$O$9000,2,FALSE),0)</f>
        <v>0</v>
      </c>
      <c r="C908" s="59">
        <f>IFERROR(VLOOKUP(Tableau11[[#This Row],[Article]],'TCD journal 2018'!$B$5:$O$900,3,FALSE),0)</f>
        <v>0</v>
      </c>
      <c r="D908" s="60">
        <f>IFERROR(VLOOKUP(Tableau11[[#This Row],[Article]],'TCD journal 2018'!$B$5:$O$9000,4,FALSE),0)</f>
        <v>0</v>
      </c>
      <c r="E908" s="60">
        <f>IFERROR(VLOOKUP(Tableau11[[#This Row],[Article]],'TCD journal 2018'!$B$5:$O$9000,5,FALSE),0)</f>
        <v>0</v>
      </c>
      <c r="F908" s="60">
        <f>IFERROR(VLOOKUP(Tableau11[[#This Row],[Article]],'TCD journal 2018'!$B$5:$O$9000,6,FALSE),0)</f>
        <v>0</v>
      </c>
      <c r="G908" s="60">
        <f>IFERROR(VLOOKUP(Tableau11[[#This Row],[Article]],'TCD journal 2018'!$B$5:$O$9000,7,FALSE),0)</f>
        <v>0</v>
      </c>
      <c r="H908" s="60">
        <f>IFERROR(VLOOKUP(Tableau11[[#This Row],[Article]],'TCD journal 2018'!$B$5:$O$9000,8,FALSE),0)</f>
        <v>0</v>
      </c>
      <c r="I908" s="60">
        <f>IFERROR(VLOOKUP(Tableau11[[#This Row],[Article]],'TCD journal 2018'!$B$5:$O$9000,9,FALSE),0)</f>
        <v>0</v>
      </c>
      <c r="J908" s="60">
        <f>IFERROR(VLOOKUP(Tableau11[[#This Row],[Article]],'TCD journal 2018'!$B$5:$O$9000,10,FALSE),0)</f>
        <v>1</v>
      </c>
      <c r="K908" s="61">
        <f>IFERROR(VLOOKUP(Tableau11[[#This Row],[Article]],'TCD journal 2018'!$B$5:$O$900,11,FALSE),0)</f>
        <v>0</v>
      </c>
      <c r="L908" s="60">
        <f>IFERROR(VLOOKUP(Tableau11[[#This Row],[Article]],'TCD journal 2018'!$B$5:$O$9000,12,FALSE),0)</f>
        <v>0</v>
      </c>
      <c r="M908" s="62">
        <f>IFERROR(VLOOKUP(Tableau11[[#This Row],[Article]],'TCD journal 2018'!$B$5:$O$9000,13,FALSE),0)</f>
        <v>0</v>
      </c>
      <c r="N908" s="154">
        <f>IFERROR(VLOOKUP(Tableau11[[#This Row],[Article]],'TCD journal 2018'!$B$5:$O$9000,14,FALSE),0)</f>
        <v>1</v>
      </c>
      <c r="O908" s="73">
        <f>Tableau11[[#This Row],[Total général]]/8</f>
        <v>0.125</v>
      </c>
      <c r="P908" s="74">
        <f>ROUNDUP(Tableau11[[#This Row],[Conso mensuel]]/30,0)</f>
        <v>1</v>
      </c>
    </row>
    <row r="909" spans="1:16" ht="16.5" thickTop="1" thickBot="1" x14ac:dyDescent="0.3">
      <c r="A909" s="31">
        <v>8012</v>
      </c>
      <c r="B909" s="34">
        <f t="shared" ref="B909:C909" si="563">B908/$N$908</f>
        <v>0</v>
      </c>
      <c r="C909" s="34">
        <f t="shared" si="563"/>
        <v>0</v>
      </c>
      <c r="D909" s="34">
        <f>D908/$N$908</f>
        <v>0</v>
      </c>
      <c r="E909" s="34">
        <f t="shared" ref="E909:I909" si="564">E908/$N$908</f>
        <v>0</v>
      </c>
      <c r="F909" s="34">
        <f t="shared" si="564"/>
        <v>0</v>
      </c>
      <c r="G909" s="34">
        <f t="shared" si="564"/>
        <v>0</v>
      </c>
      <c r="H909" s="34">
        <f t="shared" si="564"/>
        <v>0</v>
      </c>
      <c r="I909" s="34">
        <f t="shared" si="564"/>
        <v>0</v>
      </c>
      <c r="J909" s="33">
        <f>J908/$N$908</f>
        <v>1</v>
      </c>
      <c r="K909" s="34">
        <f t="shared" ref="K909:M909" si="565">K908/$N$908</f>
        <v>0</v>
      </c>
      <c r="L909" s="33">
        <f t="shared" si="565"/>
        <v>0</v>
      </c>
      <c r="M909" s="36">
        <f t="shared" si="565"/>
        <v>0</v>
      </c>
      <c r="N909" s="46">
        <f>SUM(Tableau11[[#This Row],[Janvier]:[Décembre]])</f>
        <v>1</v>
      </c>
      <c r="O909" s="71">
        <f>ROUNDUP(Tableau11[[#This Row],[Total général]]/7,0)</f>
        <v>1</v>
      </c>
      <c r="P909" s="70">
        <f>Tableau11[[#This Row],[Total général]]/(30*7)</f>
        <v>4.7619047619047623E-3</v>
      </c>
    </row>
    <row r="910" spans="1:16" ht="17.25" thickTop="1" thickBot="1" x14ac:dyDescent="0.3">
      <c r="A910" s="45">
        <v>8207</v>
      </c>
      <c r="B910" s="58">
        <f>IFERROR(VLOOKUP(Tableau11[[#This Row],[Article]],'TCD journal 2018'!$B$5:$O$9000,2,FALSE),0)</f>
        <v>0</v>
      </c>
      <c r="C910" s="59">
        <f>IFERROR(VLOOKUP(Tableau11[[#This Row],[Article]],'TCD journal 2018'!$B$5:$O$900,3,FALSE),0)</f>
        <v>0</v>
      </c>
      <c r="D910" s="60">
        <f>IFERROR(VLOOKUP(Tableau11[[#This Row],[Article]],'TCD journal 2018'!$B$5:$O$9000,4,FALSE),0)</f>
        <v>0</v>
      </c>
      <c r="E910" s="60">
        <f>IFERROR(VLOOKUP(Tableau11[[#This Row],[Article]],'TCD journal 2018'!$B$5:$O$9000,5,FALSE),0)</f>
        <v>0</v>
      </c>
      <c r="F910" s="60">
        <f>IFERROR(VLOOKUP(Tableau11[[#This Row],[Article]],'TCD journal 2018'!$B$5:$O$9000,6,FALSE),0)</f>
        <v>0</v>
      </c>
      <c r="G910" s="60">
        <f>IFERROR(VLOOKUP(Tableau11[[#This Row],[Article]],'TCD journal 2018'!$B$5:$O$9000,7,FALSE),0)</f>
        <v>0</v>
      </c>
      <c r="H910" s="60">
        <f>IFERROR(VLOOKUP(Tableau11[[#This Row],[Article]],'TCD journal 2018'!$B$5:$O$9000,8,FALSE),0)</f>
        <v>0</v>
      </c>
      <c r="I910" s="60">
        <f>IFERROR(VLOOKUP(Tableau11[[#This Row],[Article]],'TCD journal 2018'!$B$5:$O$9000,9,FALSE),0)</f>
        <v>0</v>
      </c>
      <c r="J910" s="60">
        <f>IFERROR(VLOOKUP(Tableau11[[#This Row],[Article]],'TCD journal 2018'!$B$5:$O$9000,10,FALSE),0)</f>
        <v>1</v>
      </c>
      <c r="K910" s="61">
        <f>IFERROR(VLOOKUP(Tableau11[[#This Row],[Article]],'TCD journal 2018'!$B$5:$O$900,11,FALSE),0)</f>
        <v>0</v>
      </c>
      <c r="L910" s="60">
        <f>IFERROR(VLOOKUP(Tableau11[[#This Row],[Article]],'TCD journal 2018'!$B$5:$O$9000,12,FALSE),0)</f>
        <v>0</v>
      </c>
      <c r="M910" s="62">
        <f>IFERROR(VLOOKUP(Tableau11[[#This Row],[Article]],'TCD journal 2018'!$B$5:$O$9000,13,FALSE),0)</f>
        <v>0</v>
      </c>
      <c r="N910" s="154">
        <f>IFERROR(VLOOKUP(Tableau11[[#This Row],[Article]],'TCD journal 2018'!$B$5:$O$9000,14,FALSE),0)</f>
        <v>1</v>
      </c>
      <c r="O910" s="73">
        <f>Tableau11[[#This Row],[Total général]]/8</f>
        <v>0.125</v>
      </c>
      <c r="P910" s="74">
        <f>ROUNDUP(Tableau11[[#This Row],[Conso mensuel]]/30,0)</f>
        <v>1</v>
      </c>
    </row>
    <row r="911" spans="1:16" ht="16.5" thickTop="1" thickBot="1" x14ac:dyDescent="0.3">
      <c r="A911" s="31">
        <v>8207</v>
      </c>
      <c r="B911" s="34">
        <f t="shared" ref="B911:C911" si="566">B910/$N$910</f>
        <v>0</v>
      </c>
      <c r="C911" s="34">
        <f t="shared" si="566"/>
        <v>0</v>
      </c>
      <c r="D911" s="34">
        <f>D910/$N$910</f>
        <v>0</v>
      </c>
      <c r="E911" s="34">
        <f t="shared" ref="E911:M911" si="567">E910/$N$910</f>
        <v>0</v>
      </c>
      <c r="F911" s="34">
        <f t="shared" si="567"/>
        <v>0</v>
      </c>
      <c r="G911" s="34">
        <f t="shared" si="567"/>
        <v>0</v>
      </c>
      <c r="H911" s="34">
        <f t="shared" si="567"/>
        <v>0</v>
      </c>
      <c r="I911" s="34">
        <f t="shared" si="567"/>
        <v>0</v>
      </c>
      <c r="J911" s="33">
        <f t="shared" si="567"/>
        <v>1</v>
      </c>
      <c r="K911" s="34">
        <f t="shared" si="567"/>
        <v>0</v>
      </c>
      <c r="L911" s="33">
        <f t="shared" si="567"/>
        <v>0</v>
      </c>
      <c r="M911" s="36">
        <f t="shared" si="567"/>
        <v>0</v>
      </c>
      <c r="N911" s="46">
        <f>SUM(Tableau11[[#This Row],[Janvier]:[Décembre]])</f>
        <v>1</v>
      </c>
      <c r="O911" s="71">
        <f>ROUNDUP(Tableau11[[#This Row],[Total général]]/7,0)</f>
        <v>1</v>
      </c>
      <c r="P911" s="70">
        <f>Tableau11[[#This Row],[Total général]]/(30*7)</f>
        <v>4.7619047619047623E-3</v>
      </c>
    </row>
    <row r="912" spans="1:16" ht="17.25" thickTop="1" thickBot="1" x14ac:dyDescent="0.3">
      <c r="A912" s="45" t="s">
        <v>579</v>
      </c>
      <c r="B912" s="58">
        <f>IFERROR(VLOOKUP(Tableau11[[#This Row],[Article]],'TCD journal 2018'!$B$5:$O$9000,2,FALSE),0)</f>
        <v>0</v>
      </c>
      <c r="C912" s="59">
        <f>IFERROR(VLOOKUP(Tableau11[[#This Row],[Article]],'TCD journal 2018'!$B$5:$O$900,3,FALSE),0)</f>
        <v>0</v>
      </c>
      <c r="D912" s="60">
        <f>IFERROR(VLOOKUP(Tableau11[[#This Row],[Article]],'TCD journal 2018'!$B$5:$O$9000,4,FALSE),0)</f>
        <v>0</v>
      </c>
      <c r="E912" s="60">
        <f>IFERROR(VLOOKUP(Tableau11[[#This Row],[Article]],'TCD journal 2018'!$B$5:$O$9000,5,FALSE),0)</f>
        <v>0</v>
      </c>
      <c r="F912" s="60">
        <f>IFERROR(VLOOKUP(Tableau11[[#This Row],[Article]],'TCD journal 2018'!$B$5:$O$9000,6,FALSE),0)</f>
        <v>0</v>
      </c>
      <c r="G912" s="60">
        <f>IFERROR(VLOOKUP(Tableau11[[#This Row],[Article]],'TCD journal 2018'!$B$5:$O$9000,7,FALSE),0)</f>
        <v>0</v>
      </c>
      <c r="H912" s="60">
        <f>IFERROR(VLOOKUP(Tableau11[[#This Row],[Article]],'TCD journal 2018'!$B$5:$O$9000,8,FALSE),0)</f>
        <v>0</v>
      </c>
      <c r="I912" s="60">
        <f>IFERROR(VLOOKUP(Tableau11[[#This Row],[Article]],'TCD journal 2018'!$B$5:$O$9000,9,FALSE),0)</f>
        <v>0</v>
      </c>
      <c r="J912" s="60">
        <f>IFERROR(VLOOKUP(Tableau11[[#This Row],[Article]],'TCD journal 2018'!$B$5:$O$9000,10,FALSE),0)</f>
        <v>1</v>
      </c>
      <c r="K912" s="61">
        <f>IFERROR(VLOOKUP(Tableau11[[#This Row],[Article]],'TCD journal 2018'!$B$5:$O$900,11,FALSE),0)</f>
        <v>1</v>
      </c>
      <c r="L912" s="60">
        <f>IFERROR(VLOOKUP(Tableau11[[#This Row],[Article]],'TCD journal 2018'!$B$5:$O$9000,12,FALSE),0)</f>
        <v>0</v>
      </c>
      <c r="M912" s="62">
        <f>IFERROR(VLOOKUP(Tableau11[[#This Row],[Article]],'TCD journal 2018'!$B$5:$O$9000,13,FALSE),0)</f>
        <v>0</v>
      </c>
      <c r="N912" s="154">
        <f>IFERROR(VLOOKUP(Tableau11[[#This Row],[Article]],'TCD journal 2018'!$B$5:$O$9000,14,FALSE),0)</f>
        <v>2</v>
      </c>
      <c r="O912" s="73">
        <f>Tableau11[[#This Row],[Total général]]/8</f>
        <v>0.25</v>
      </c>
      <c r="P912" s="74">
        <f>ROUNDUP(Tableau11[[#This Row],[Conso mensuel]]/30,0)</f>
        <v>1</v>
      </c>
    </row>
    <row r="913" spans="1:16" ht="16.5" thickTop="1" thickBot="1" x14ac:dyDescent="0.3">
      <c r="A913" s="31" t="s">
        <v>579</v>
      </c>
      <c r="B913" s="34">
        <f t="shared" ref="B913:C913" si="568">B912/$N$912</f>
        <v>0</v>
      </c>
      <c r="C913" s="34">
        <f t="shared" si="568"/>
        <v>0</v>
      </c>
      <c r="D913" s="34">
        <f>D912/$N$912</f>
        <v>0</v>
      </c>
      <c r="E913" s="34">
        <f t="shared" ref="E913:M913" si="569">E912/$N$912</f>
        <v>0</v>
      </c>
      <c r="F913" s="34">
        <f t="shared" si="569"/>
        <v>0</v>
      </c>
      <c r="G913" s="34">
        <f t="shared" si="569"/>
        <v>0</v>
      </c>
      <c r="H913" s="34">
        <f t="shared" si="569"/>
        <v>0</v>
      </c>
      <c r="I913" s="34">
        <f t="shared" si="569"/>
        <v>0</v>
      </c>
      <c r="J913" s="33">
        <f t="shared" si="569"/>
        <v>0.5</v>
      </c>
      <c r="K913" s="34">
        <f t="shared" si="569"/>
        <v>0.5</v>
      </c>
      <c r="L913" s="33">
        <f t="shared" si="569"/>
        <v>0</v>
      </c>
      <c r="M913" s="36">
        <f t="shared" si="569"/>
        <v>0</v>
      </c>
      <c r="N913" s="46">
        <f>SUM(Tableau11[[#This Row],[Janvier]:[Décembre]])</f>
        <v>1</v>
      </c>
      <c r="O913" s="71">
        <f>ROUNDUP(Tableau11[[#This Row],[Total général]]/7,0)</f>
        <v>1</v>
      </c>
      <c r="P913" s="70">
        <f>Tableau11[[#This Row],[Total général]]/(30*7)</f>
        <v>4.7619047619047623E-3</v>
      </c>
    </row>
    <row r="914" spans="1:16" ht="17.25" thickTop="1" thickBot="1" x14ac:dyDescent="0.3">
      <c r="A914" s="45">
        <v>8271</v>
      </c>
      <c r="B914" s="58">
        <f>IFERROR(VLOOKUP(Tableau11[[#This Row],[Article]],'TCD journal 2018'!$B$5:$O$9000,2,FALSE),0)</f>
        <v>0</v>
      </c>
      <c r="C914" s="59">
        <f>IFERROR(VLOOKUP(Tableau11[[#This Row],[Article]],'TCD journal 2018'!$B$5:$O$900,3,FALSE),0)</f>
        <v>0</v>
      </c>
      <c r="D914" s="60">
        <f>IFERROR(VLOOKUP(Tableau11[[#This Row],[Article]],'TCD journal 2018'!$B$5:$O$9000,4,FALSE),0)</f>
        <v>0</v>
      </c>
      <c r="E914" s="60">
        <f>IFERROR(VLOOKUP(Tableau11[[#This Row],[Article]],'TCD journal 2018'!$B$5:$O$9000,5,FALSE),0)</f>
        <v>1</v>
      </c>
      <c r="F914" s="60">
        <f>IFERROR(VLOOKUP(Tableau11[[#This Row],[Article]],'TCD journal 2018'!$B$5:$O$9000,6,FALSE),0)</f>
        <v>0</v>
      </c>
      <c r="G914" s="60">
        <f>IFERROR(VLOOKUP(Tableau11[[#This Row],[Article]],'TCD journal 2018'!$B$5:$O$9000,7,FALSE),0)</f>
        <v>0</v>
      </c>
      <c r="H914" s="60">
        <f>IFERROR(VLOOKUP(Tableau11[[#This Row],[Article]],'TCD journal 2018'!$B$5:$O$9000,8,FALSE),0)</f>
        <v>0</v>
      </c>
      <c r="I914" s="60">
        <f>IFERROR(VLOOKUP(Tableau11[[#This Row],[Article]],'TCD journal 2018'!$B$5:$O$9000,9,FALSE),0)</f>
        <v>0</v>
      </c>
      <c r="J914" s="60">
        <f>IFERROR(VLOOKUP(Tableau11[[#This Row],[Article]],'TCD journal 2018'!$B$5:$O$9000,10,FALSE),0)</f>
        <v>0</v>
      </c>
      <c r="K914" s="61">
        <f>IFERROR(VLOOKUP(Tableau11[[#This Row],[Article]],'TCD journal 2018'!$B$5:$O$900,11,FALSE),0)</f>
        <v>0</v>
      </c>
      <c r="L914" s="60">
        <f>IFERROR(VLOOKUP(Tableau11[[#This Row],[Article]],'TCD journal 2018'!$B$5:$O$9000,12,FALSE),0)</f>
        <v>0</v>
      </c>
      <c r="M914" s="62">
        <f>IFERROR(VLOOKUP(Tableau11[[#This Row],[Article]],'TCD journal 2018'!$B$5:$O$9000,13,FALSE),0)</f>
        <v>0</v>
      </c>
      <c r="N914" s="154">
        <f>IFERROR(VLOOKUP(Tableau11[[#This Row],[Article]],'TCD journal 2018'!$B$5:$O$9000,14,FALSE),0)</f>
        <v>1</v>
      </c>
      <c r="O914" s="73">
        <f>Tableau11[[#This Row],[Total général]]/8</f>
        <v>0.125</v>
      </c>
      <c r="P914" s="74">
        <f>ROUNDUP(Tableau11[[#This Row],[Conso mensuel]]/30,0)</f>
        <v>1</v>
      </c>
    </row>
    <row r="915" spans="1:16" ht="16.5" thickTop="1" thickBot="1" x14ac:dyDescent="0.3">
      <c r="A915" s="31">
        <v>8271</v>
      </c>
      <c r="B915" s="34">
        <f t="shared" ref="B915:C915" si="570">B914/$N$914</f>
        <v>0</v>
      </c>
      <c r="C915" s="34">
        <f t="shared" si="570"/>
        <v>0</v>
      </c>
      <c r="D915" s="34">
        <f>D914/$N$914</f>
        <v>0</v>
      </c>
      <c r="E915" s="34">
        <f t="shared" ref="E915:M915" si="571">E914/$N$914</f>
        <v>1</v>
      </c>
      <c r="F915" s="34">
        <f t="shared" si="571"/>
        <v>0</v>
      </c>
      <c r="G915" s="34">
        <f t="shared" si="571"/>
        <v>0</v>
      </c>
      <c r="H915" s="34">
        <f t="shared" si="571"/>
        <v>0</v>
      </c>
      <c r="I915" s="34">
        <f t="shared" si="571"/>
        <v>0</v>
      </c>
      <c r="J915" s="33">
        <f t="shared" si="571"/>
        <v>0</v>
      </c>
      <c r="K915" s="34">
        <f t="shared" si="571"/>
        <v>0</v>
      </c>
      <c r="L915" s="33">
        <f t="shared" si="571"/>
        <v>0</v>
      </c>
      <c r="M915" s="36">
        <f t="shared" si="571"/>
        <v>0</v>
      </c>
      <c r="N915" s="46">
        <f>SUM(Tableau11[[#This Row],[Janvier]:[Décembre]])</f>
        <v>1</v>
      </c>
      <c r="O915" s="71">
        <f>ROUNDUP(Tableau11[[#This Row],[Total général]]/7,0)</f>
        <v>1</v>
      </c>
      <c r="P915" s="70">
        <f>Tableau11[[#This Row],[Total général]]/(30*7)</f>
        <v>4.7619047619047623E-3</v>
      </c>
    </row>
    <row r="916" spans="1:16" ht="17.25" thickTop="1" thickBot="1" x14ac:dyDescent="0.3">
      <c r="A916" s="45">
        <v>4894</v>
      </c>
      <c r="B916" s="58">
        <f>IFERROR(VLOOKUP(Tableau11[[#This Row],[Article]],'TCD journal 2018'!$B$5:$O$9000,2,FALSE),0)</f>
        <v>0</v>
      </c>
      <c r="C916" s="59">
        <f>IFERROR(VLOOKUP(Tableau11[[#This Row],[Article]],'TCD journal 2018'!$B$5:$O$900,3,FALSE),0)</f>
        <v>0</v>
      </c>
      <c r="D916" s="60">
        <f>IFERROR(VLOOKUP(Tableau11[[#This Row],[Article]],'TCD journal 2018'!$B$5:$O$9000,4,FALSE),0)</f>
        <v>0</v>
      </c>
      <c r="E916" s="60">
        <f>IFERROR(VLOOKUP(Tableau11[[#This Row],[Article]],'TCD journal 2018'!$B$5:$O$9000,5,FALSE),0)</f>
        <v>1</v>
      </c>
      <c r="F916" s="60">
        <f>IFERROR(VLOOKUP(Tableau11[[#This Row],[Article]],'TCD journal 2018'!$B$5:$O$9000,6,FALSE),0)</f>
        <v>0</v>
      </c>
      <c r="G916" s="60">
        <f>IFERROR(VLOOKUP(Tableau11[[#This Row],[Article]],'TCD journal 2018'!$B$5:$O$9000,7,FALSE),0)</f>
        <v>0</v>
      </c>
      <c r="H916" s="60">
        <f>IFERROR(VLOOKUP(Tableau11[[#This Row],[Article]],'TCD journal 2018'!$B$5:$O$9000,8,FALSE),0)</f>
        <v>0</v>
      </c>
      <c r="I916" s="60">
        <f>IFERROR(VLOOKUP(Tableau11[[#This Row],[Article]],'TCD journal 2018'!$B$5:$O$9000,9,FALSE),0)</f>
        <v>0</v>
      </c>
      <c r="J916" s="60">
        <f>IFERROR(VLOOKUP(Tableau11[[#This Row],[Article]],'TCD journal 2018'!$B$5:$O$9000,10,FALSE),0)</f>
        <v>0</v>
      </c>
      <c r="K916" s="61">
        <f>IFERROR(VLOOKUP(Tableau11[[#This Row],[Article]],'TCD journal 2018'!$B$5:$O$900,11,FALSE),0)</f>
        <v>0</v>
      </c>
      <c r="L916" s="60">
        <f>IFERROR(VLOOKUP(Tableau11[[#This Row],[Article]],'TCD journal 2018'!$B$5:$O$9000,12,FALSE),0)</f>
        <v>0</v>
      </c>
      <c r="M916" s="62">
        <f>IFERROR(VLOOKUP(Tableau11[[#This Row],[Article]],'TCD journal 2018'!$B$5:$O$9000,13,FALSE),0)</f>
        <v>0</v>
      </c>
      <c r="N916" s="154">
        <f>IFERROR(VLOOKUP(Tableau11[[#This Row],[Article]],'TCD journal 2018'!$B$5:$O$9000,14,FALSE),0)</f>
        <v>1</v>
      </c>
      <c r="O916" s="73">
        <f>Tableau11[[#This Row],[Total général]]/8</f>
        <v>0.125</v>
      </c>
      <c r="P916" s="74">
        <f>ROUNDUP(Tableau11[[#This Row],[Conso mensuel]]/30,0)</f>
        <v>1</v>
      </c>
    </row>
    <row r="917" spans="1:16" ht="16.5" thickTop="1" thickBot="1" x14ac:dyDescent="0.3">
      <c r="A917" s="31">
        <v>4894</v>
      </c>
      <c r="B917" s="34">
        <f t="shared" ref="B917:C917" si="572">B916/$N$916</f>
        <v>0</v>
      </c>
      <c r="C917" s="34">
        <f t="shared" si="572"/>
        <v>0</v>
      </c>
      <c r="D917" s="34">
        <f>D916/$N$916</f>
        <v>0</v>
      </c>
      <c r="E917" s="34">
        <f t="shared" ref="E917:M917" si="573">E916/$N$916</f>
        <v>1</v>
      </c>
      <c r="F917" s="34">
        <f t="shared" si="573"/>
        <v>0</v>
      </c>
      <c r="G917" s="34">
        <f t="shared" si="573"/>
        <v>0</v>
      </c>
      <c r="H917" s="34">
        <f t="shared" si="573"/>
        <v>0</v>
      </c>
      <c r="I917" s="34">
        <f t="shared" si="573"/>
        <v>0</v>
      </c>
      <c r="J917" s="33">
        <f t="shared" si="573"/>
        <v>0</v>
      </c>
      <c r="K917" s="34">
        <f t="shared" si="573"/>
        <v>0</v>
      </c>
      <c r="L917" s="33">
        <f t="shared" si="573"/>
        <v>0</v>
      </c>
      <c r="M917" s="36">
        <f t="shared" si="573"/>
        <v>0</v>
      </c>
      <c r="N917" s="46">
        <f>SUM(Tableau11[[#This Row],[Janvier]:[Décembre]])</f>
        <v>1</v>
      </c>
      <c r="O917" s="71">
        <f>ROUNDUP(Tableau11[[#This Row],[Total général]]/7,0)</f>
        <v>1</v>
      </c>
      <c r="P917" s="70">
        <f>Tableau11[[#This Row],[Total général]]/(30*7)</f>
        <v>4.7619047619047623E-3</v>
      </c>
    </row>
    <row r="918" spans="1:16" ht="17.25" thickTop="1" thickBot="1" x14ac:dyDescent="0.3">
      <c r="A918" s="45">
        <v>7907</v>
      </c>
      <c r="B918" s="58">
        <f>IFERROR(VLOOKUP(Tableau11[[#This Row],[Article]],'TCD journal 2018'!$B$5:$O$9000,2,FALSE),0)</f>
        <v>0</v>
      </c>
      <c r="C918" s="59">
        <f>IFERROR(VLOOKUP(Tableau11[[#This Row],[Article]],'TCD journal 2018'!$B$5:$O$900,3,FALSE),0)</f>
        <v>0</v>
      </c>
      <c r="D918" s="60">
        <f>IFERROR(VLOOKUP(Tableau11[[#This Row],[Article]],'TCD journal 2018'!$B$5:$O$9000,4,FALSE),0)</f>
        <v>0</v>
      </c>
      <c r="E918" s="60">
        <f>IFERROR(VLOOKUP(Tableau11[[#This Row],[Article]],'TCD journal 2018'!$B$5:$O$9000,5,FALSE),0)</f>
        <v>0</v>
      </c>
      <c r="F918" s="60">
        <f>IFERROR(VLOOKUP(Tableau11[[#This Row],[Article]],'TCD journal 2018'!$B$5:$O$9000,6,FALSE),0)</f>
        <v>0</v>
      </c>
      <c r="G918" s="60">
        <f>IFERROR(VLOOKUP(Tableau11[[#This Row],[Article]],'TCD journal 2018'!$B$5:$O$9000,7,FALSE),0)</f>
        <v>1</v>
      </c>
      <c r="H918" s="60">
        <f>IFERROR(VLOOKUP(Tableau11[[#This Row],[Article]],'TCD journal 2018'!$B$5:$O$9000,8,FALSE),0)</f>
        <v>0</v>
      </c>
      <c r="I918" s="60">
        <f>IFERROR(VLOOKUP(Tableau11[[#This Row],[Article]],'TCD journal 2018'!$B$5:$O$9000,9,FALSE),0)</f>
        <v>0</v>
      </c>
      <c r="J918" s="60">
        <f>IFERROR(VLOOKUP(Tableau11[[#This Row],[Article]],'TCD journal 2018'!$B$5:$O$9000,10,FALSE),0)</f>
        <v>0</v>
      </c>
      <c r="K918" s="61">
        <f>IFERROR(VLOOKUP(Tableau11[[#This Row],[Article]],'TCD journal 2018'!$B$5:$O$900,11,FALSE),0)</f>
        <v>0</v>
      </c>
      <c r="L918" s="60">
        <f>IFERROR(VLOOKUP(Tableau11[[#This Row],[Article]],'TCD journal 2018'!$B$5:$O$9000,12,FALSE),0)</f>
        <v>0</v>
      </c>
      <c r="M918" s="62">
        <f>IFERROR(VLOOKUP(Tableau11[[#This Row],[Article]],'TCD journal 2018'!$B$5:$O$9000,13,FALSE),0)</f>
        <v>0</v>
      </c>
      <c r="N918" s="154">
        <f>IFERROR(VLOOKUP(Tableau11[[#This Row],[Article]],'TCD journal 2018'!$B$5:$O$9000,14,FALSE),0)</f>
        <v>1</v>
      </c>
      <c r="O918" s="73">
        <f>Tableau11[[#This Row],[Total général]]/8</f>
        <v>0.125</v>
      </c>
      <c r="P918" s="74">
        <f>ROUNDUP(Tableau11[[#This Row],[Conso mensuel]]/30,0)</f>
        <v>1</v>
      </c>
    </row>
    <row r="919" spans="1:16" ht="16.5" thickTop="1" thickBot="1" x14ac:dyDescent="0.3">
      <c r="A919" s="31">
        <v>7907</v>
      </c>
      <c r="B919" s="34">
        <f t="shared" ref="B919:C919" si="574">B918/$N$918</f>
        <v>0</v>
      </c>
      <c r="C919" s="34">
        <f t="shared" si="574"/>
        <v>0</v>
      </c>
      <c r="D919" s="34">
        <f>D918/$N$918</f>
        <v>0</v>
      </c>
      <c r="E919" s="34">
        <f t="shared" ref="E919:M919" si="575">E918/$N$918</f>
        <v>0</v>
      </c>
      <c r="F919" s="34">
        <f t="shared" si="575"/>
        <v>0</v>
      </c>
      <c r="G919" s="34">
        <f t="shared" si="575"/>
        <v>1</v>
      </c>
      <c r="H919" s="34">
        <f t="shared" si="575"/>
        <v>0</v>
      </c>
      <c r="I919" s="34">
        <f t="shared" si="575"/>
        <v>0</v>
      </c>
      <c r="J919" s="33">
        <f t="shared" si="575"/>
        <v>0</v>
      </c>
      <c r="K919" s="34">
        <f t="shared" si="575"/>
        <v>0</v>
      </c>
      <c r="L919" s="33">
        <f t="shared" si="575"/>
        <v>0</v>
      </c>
      <c r="M919" s="36">
        <f t="shared" si="575"/>
        <v>0</v>
      </c>
      <c r="N919" s="46">
        <f>SUM(Tableau11[[#This Row],[Janvier]:[Décembre]])</f>
        <v>1</v>
      </c>
      <c r="O919" s="71">
        <f>ROUNDUP(Tableau11[[#This Row],[Total général]]/7,0)</f>
        <v>1</v>
      </c>
      <c r="P919" s="70">
        <f>Tableau11[[#This Row],[Total général]]/(30*7)</f>
        <v>4.7619047619047623E-3</v>
      </c>
    </row>
    <row r="920" spans="1:16" ht="17.25" thickTop="1" thickBot="1" x14ac:dyDescent="0.3">
      <c r="A920" s="45" t="s">
        <v>364</v>
      </c>
      <c r="B920" s="58">
        <f>IFERROR(VLOOKUP(Tableau11[[#This Row],[Article]],'TCD journal 2018'!$B$5:$O$9000,2,FALSE),0)</f>
        <v>0</v>
      </c>
      <c r="C920" s="59">
        <f>IFERROR(VLOOKUP(Tableau11[[#This Row],[Article]],'TCD journal 2018'!$B$5:$O$900,3,FALSE),0)</f>
        <v>0</v>
      </c>
      <c r="D920" s="60">
        <f>IFERROR(VLOOKUP(Tableau11[[#This Row],[Article]],'TCD journal 2018'!$B$5:$O$9000,4,FALSE),0)</f>
        <v>0</v>
      </c>
      <c r="E920" s="60">
        <f>IFERROR(VLOOKUP(Tableau11[[#This Row],[Article]],'TCD journal 2018'!$B$5:$O$9000,5,FALSE),0)</f>
        <v>1</v>
      </c>
      <c r="F920" s="60">
        <f>IFERROR(VLOOKUP(Tableau11[[#This Row],[Article]],'TCD journal 2018'!$B$5:$O$9000,6,FALSE),0)</f>
        <v>0</v>
      </c>
      <c r="G920" s="60">
        <f>IFERROR(VLOOKUP(Tableau11[[#This Row],[Article]],'TCD journal 2018'!$B$5:$O$9000,7,FALSE),0)</f>
        <v>0</v>
      </c>
      <c r="H920" s="60">
        <f>IFERROR(VLOOKUP(Tableau11[[#This Row],[Article]],'TCD journal 2018'!$B$5:$O$9000,8,FALSE),0)</f>
        <v>0</v>
      </c>
      <c r="I920" s="60">
        <f>IFERROR(VLOOKUP(Tableau11[[#This Row],[Article]],'TCD journal 2018'!$B$5:$O$9000,9,FALSE),0)</f>
        <v>0</v>
      </c>
      <c r="J920" s="60">
        <f>IFERROR(VLOOKUP(Tableau11[[#This Row],[Article]],'TCD journal 2018'!$B$5:$O$9000,10,FALSE),0)</f>
        <v>0</v>
      </c>
      <c r="K920" s="61">
        <f>IFERROR(VLOOKUP(Tableau11[[#This Row],[Article]],'TCD journal 2018'!$B$5:$O$900,11,FALSE),0)</f>
        <v>0</v>
      </c>
      <c r="L920" s="60">
        <f>IFERROR(VLOOKUP(Tableau11[[#This Row],[Article]],'TCD journal 2018'!$B$5:$O$9000,12,FALSE),0)</f>
        <v>0</v>
      </c>
      <c r="M920" s="62">
        <f>IFERROR(VLOOKUP(Tableau11[[#This Row],[Article]],'TCD journal 2018'!$B$5:$O$9000,13,FALSE),0)</f>
        <v>0</v>
      </c>
      <c r="N920" s="154">
        <f>IFERROR(VLOOKUP(Tableau11[[#This Row],[Article]],'TCD journal 2018'!$B$5:$O$9000,14,FALSE),0)</f>
        <v>1</v>
      </c>
      <c r="O920" s="73">
        <f>Tableau11[[#This Row],[Total général]]/8</f>
        <v>0.125</v>
      </c>
      <c r="P920" s="74">
        <f>ROUNDUP(Tableau11[[#This Row],[Conso mensuel]]/30,0)</f>
        <v>1</v>
      </c>
    </row>
    <row r="921" spans="1:16" ht="16.5" thickTop="1" thickBot="1" x14ac:dyDescent="0.3">
      <c r="A921" s="31" t="s">
        <v>364</v>
      </c>
      <c r="B921" s="34">
        <f t="shared" ref="B921:C921" si="576">B920/$N$920</f>
        <v>0</v>
      </c>
      <c r="C921" s="34">
        <f t="shared" si="576"/>
        <v>0</v>
      </c>
      <c r="D921" s="34">
        <f>D920/$N$920</f>
        <v>0</v>
      </c>
      <c r="E921" s="34">
        <f t="shared" ref="E921:M921" si="577">E920/$N$920</f>
        <v>1</v>
      </c>
      <c r="F921" s="34">
        <f t="shared" si="577"/>
        <v>0</v>
      </c>
      <c r="G921" s="34">
        <f t="shared" si="577"/>
        <v>0</v>
      </c>
      <c r="H921" s="34">
        <f t="shared" si="577"/>
        <v>0</v>
      </c>
      <c r="I921" s="34">
        <f t="shared" si="577"/>
        <v>0</v>
      </c>
      <c r="J921" s="33">
        <f t="shared" si="577"/>
        <v>0</v>
      </c>
      <c r="K921" s="34">
        <f t="shared" si="577"/>
        <v>0</v>
      </c>
      <c r="L921" s="33">
        <f t="shared" si="577"/>
        <v>0</v>
      </c>
      <c r="M921" s="36">
        <f t="shared" si="577"/>
        <v>0</v>
      </c>
      <c r="N921" s="46">
        <f>SUM(Tableau11[[#This Row],[Janvier]:[Décembre]])</f>
        <v>1</v>
      </c>
      <c r="O921" s="71">
        <f>ROUNDUP(Tableau11[[#This Row],[Total général]]/7,0)</f>
        <v>1</v>
      </c>
      <c r="P921" s="70">
        <f>Tableau11[[#This Row],[Total général]]/(30*7)</f>
        <v>4.7619047619047623E-3</v>
      </c>
    </row>
    <row r="922" spans="1:16" ht="17.25" thickTop="1" thickBot="1" x14ac:dyDescent="0.3">
      <c r="A922" s="45">
        <v>10094</v>
      </c>
      <c r="B922" s="58">
        <f>IFERROR(VLOOKUP(Tableau11[[#This Row],[Article]],'TCD journal 2018'!$B$5:$O$9000,2,FALSE),0)</f>
        <v>0</v>
      </c>
      <c r="C922" s="59">
        <f>IFERROR(VLOOKUP(Tableau11[[#This Row],[Article]],'TCD journal 2018'!$B$5:$O$900,3,FALSE),0)</f>
        <v>0</v>
      </c>
      <c r="D922" s="60">
        <f>IFERROR(VLOOKUP(Tableau11[[#This Row],[Article]],'TCD journal 2018'!$B$5:$O$9000,4,FALSE),0)</f>
        <v>0</v>
      </c>
      <c r="E922" s="60">
        <f>IFERROR(VLOOKUP(Tableau11[[#This Row],[Article]],'TCD journal 2018'!$B$5:$O$9000,5,FALSE),0)</f>
        <v>0</v>
      </c>
      <c r="F922" s="60">
        <f>IFERROR(VLOOKUP(Tableau11[[#This Row],[Article]],'TCD journal 2018'!$B$5:$O$9000,6,FALSE),0)</f>
        <v>0</v>
      </c>
      <c r="G922" s="60">
        <f>IFERROR(VLOOKUP(Tableau11[[#This Row],[Article]],'TCD journal 2018'!$B$5:$O$9000,7,FALSE),0)</f>
        <v>0</v>
      </c>
      <c r="H922" s="60">
        <f>IFERROR(VLOOKUP(Tableau11[[#This Row],[Article]],'TCD journal 2018'!$B$5:$O$9000,8,FALSE),0)</f>
        <v>0</v>
      </c>
      <c r="I922" s="60">
        <f>IFERROR(VLOOKUP(Tableau11[[#This Row],[Article]],'TCD journal 2018'!$B$5:$O$9000,9,FALSE),0)</f>
        <v>0</v>
      </c>
      <c r="J922" s="60">
        <f>IFERROR(VLOOKUP(Tableau11[[#This Row],[Article]],'TCD journal 2018'!$B$5:$O$9000,10,FALSE),0)</f>
        <v>1</v>
      </c>
      <c r="K922" s="61">
        <f>IFERROR(VLOOKUP(Tableau11[[#This Row],[Article]],'TCD journal 2018'!$B$5:$O$900,11,FALSE),0)</f>
        <v>0</v>
      </c>
      <c r="L922" s="60">
        <f>IFERROR(VLOOKUP(Tableau11[[#This Row],[Article]],'TCD journal 2018'!$B$5:$O$9000,12,FALSE),0)</f>
        <v>0</v>
      </c>
      <c r="M922" s="62">
        <f>IFERROR(VLOOKUP(Tableau11[[#This Row],[Article]],'TCD journal 2018'!$B$5:$O$9000,13,FALSE),0)</f>
        <v>0</v>
      </c>
      <c r="N922" s="154">
        <f>IFERROR(VLOOKUP(Tableau11[[#This Row],[Article]],'TCD journal 2018'!$B$5:$O$9000,14,FALSE),0)</f>
        <v>1</v>
      </c>
      <c r="O922" s="73">
        <f>Tableau11[[#This Row],[Total général]]/8</f>
        <v>0.125</v>
      </c>
      <c r="P922" s="74">
        <f>ROUNDUP(Tableau11[[#This Row],[Conso mensuel]]/30,0)</f>
        <v>1</v>
      </c>
    </row>
    <row r="923" spans="1:16" ht="16.5" thickTop="1" thickBot="1" x14ac:dyDescent="0.3">
      <c r="A923" s="31">
        <v>10094</v>
      </c>
      <c r="B923" s="34">
        <f t="shared" ref="B923:C923" si="578">B922/$N$922</f>
        <v>0</v>
      </c>
      <c r="C923" s="34">
        <f t="shared" si="578"/>
        <v>0</v>
      </c>
      <c r="D923" s="34">
        <f>D922/$N$922</f>
        <v>0</v>
      </c>
      <c r="E923" s="34">
        <f t="shared" ref="E923:M923" si="579">E922/$N$922</f>
        <v>0</v>
      </c>
      <c r="F923" s="34">
        <f t="shared" si="579"/>
        <v>0</v>
      </c>
      <c r="G923" s="34">
        <f t="shared" si="579"/>
        <v>0</v>
      </c>
      <c r="H923" s="34">
        <f t="shared" si="579"/>
        <v>0</v>
      </c>
      <c r="I923" s="34">
        <f t="shared" si="579"/>
        <v>0</v>
      </c>
      <c r="J923" s="33">
        <f t="shared" si="579"/>
        <v>1</v>
      </c>
      <c r="K923" s="34">
        <f t="shared" si="579"/>
        <v>0</v>
      </c>
      <c r="L923" s="33">
        <f t="shared" si="579"/>
        <v>0</v>
      </c>
      <c r="M923" s="36">
        <f t="shared" si="579"/>
        <v>0</v>
      </c>
      <c r="N923" s="46">
        <f>SUM(Tableau11[[#This Row],[Janvier]:[Décembre]])</f>
        <v>1</v>
      </c>
      <c r="O923" s="71">
        <f>ROUNDUP(Tableau11[[#This Row],[Total général]]/7,0)</f>
        <v>1</v>
      </c>
      <c r="P923" s="70">
        <f>Tableau11[[#This Row],[Total général]]/(30*7)</f>
        <v>4.7619047619047623E-3</v>
      </c>
    </row>
    <row r="924" spans="1:16" ht="17.25" thickTop="1" thickBot="1" x14ac:dyDescent="0.3">
      <c r="A924" s="45" t="s">
        <v>384</v>
      </c>
      <c r="B924" s="58">
        <f>IFERROR(VLOOKUP(Tableau11[[#This Row],[Article]],'TCD journal 2018'!$B$5:$O$9000,2,FALSE),0)</f>
        <v>0</v>
      </c>
      <c r="C924" s="59">
        <f>IFERROR(VLOOKUP(Tableau11[[#This Row],[Article]],'TCD journal 2018'!$B$5:$O$900,3,FALSE),0)</f>
        <v>0</v>
      </c>
      <c r="D924" s="60">
        <f>IFERROR(VLOOKUP(Tableau11[[#This Row],[Article]],'TCD journal 2018'!$B$5:$O$9000,4,FALSE),0)</f>
        <v>0</v>
      </c>
      <c r="E924" s="60">
        <f>IFERROR(VLOOKUP(Tableau11[[#This Row],[Article]],'TCD journal 2018'!$B$5:$O$9000,5,FALSE),0)</f>
        <v>1</v>
      </c>
      <c r="F924" s="60">
        <f>IFERROR(VLOOKUP(Tableau11[[#This Row],[Article]],'TCD journal 2018'!$B$5:$O$9000,6,FALSE),0)</f>
        <v>0</v>
      </c>
      <c r="G924" s="60">
        <f>IFERROR(VLOOKUP(Tableau11[[#This Row],[Article]],'TCD journal 2018'!$B$5:$O$9000,7,FALSE),0)</f>
        <v>0</v>
      </c>
      <c r="H924" s="60">
        <f>IFERROR(VLOOKUP(Tableau11[[#This Row],[Article]],'TCD journal 2018'!$B$5:$O$9000,8,FALSE),0)</f>
        <v>0</v>
      </c>
      <c r="I924" s="60">
        <f>IFERROR(VLOOKUP(Tableau11[[#This Row],[Article]],'TCD journal 2018'!$B$5:$O$9000,9,FALSE),0)</f>
        <v>0</v>
      </c>
      <c r="J924" s="60">
        <f>IFERROR(VLOOKUP(Tableau11[[#This Row],[Article]],'TCD journal 2018'!$B$5:$O$9000,10,FALSE),0)</f>
        <v>0</v>
      </c>
      <c r="K924" s="61">
        <f>IFERROR(VLOOKUP(Tableau11[[#This Row],[Article]],'TCD journal 2018'!$B$5:$O$900,11,FALSE),0)</f>
        <v>0</v>
      </c>
      <c r="L924" s="60">
        <f>IFERROR(VLOOKUP(Tableau11[[#This Row],[Article]],'TCD journal 2018'!$B$5:$O$9000,12,FALSE),0)</f>
        <v>0</v>
      </c>
      <c r="M924" s="62">
        <f>IFERROR(VLOOKUP(Tableau11[[#This Row],[Article]],'TCD journal 2018'!$B$5:$O$9000,13,FALSE),0)</f>
        <v>0</v>
      </c>
      <c r="N924" s="154">
        <f>IFERROR(VLOOKUP(Tableau11[[#This Row],[Article]],'TCD journal 2018'!$B$5:$O$9000,14,FALSE),0)</f>
        <v>1</v>
      </c>
      <c r="O924" s="73">
        <f>Tableau11[[#This Row],[Total général]]/8</f>
        <v>0.125</v>
      </c>
      <c r="P924" s="74">
        <f>ROUNDUP(Tableau11[[#This Row],[Conso mensuel]]/30,0)</f>
        <v>1</v>
      </c>
    </row>
    <row r="925" spans="1:16" ht="16.5" thickTop="1" thickBot="1" x14ac:dyDescent="0.3">
      <c r="A925" s="31" t="s">
        <v>384</v>
      </c>
      <c r="B925" s="34">
        <f t="shared" ref="B925:C925" si="580">B924/$N$924</f>
        <v>0</v>
      </c>
      <c r="C925" s="34">
        <f t="shared" si="580"/>
        <v>0</v>
      </c>
      <c r="D925" s="34">
        <f>D924/$N$924</f>
        <v>0</v>
      </c>
      <c r="E925" s="34">
        <f t="shared" ref="E925:M925" si="581">E924/$N$924</f>
        <v>1</v>
      </c>
      <c r="F925" s="34">
        <f t="shared" si="581"/>
        <v>0</v>
      </c>
      <c r="G925" s="34">
        <f t="shared" si="581"/>
        <v>0</v>
      </c>
      <c r="H925" s="34">
        <f t="shared" si="581"/>
        <v>0</v>
      </c>
      <c r="I925" s="34">
        <f t="shared" si="581"/>
        <v>0</v>
      </c>
      <c r="J925" s="33">
        <f t="shared" si="581"/>
        <v>0</v>
      </c>
      <c r="K925" s="34">
        <f t="shared" si="581"/>
        <v>0</v>
      </c>
      <c r="L925" s="33">
        <f t="shared" si="581"/>
        <v>0</v>
      </c>
      <c r="M925" s="36">
        <f t="shared" si="581"/>
        <v>0</v>
      </c>
      <c r="N925" s="46">
        <f>SUM(Tableau11[[#This Row],[Janvier]:[Décembre]])</f>
        <v>1</v>
      </c>
      <c r="O925" s="71">
        <f>ROUNDUP(Tableau11[[#This Row],[Total général]]/7,0)</f>
        <v>1</v>
      </c>
      <c r="P925" s="70">
        <f>Tableau11[[#This Row],[Total général]]/(30*7)</f>
        <v>4.7619047619047623E-3</v>
      </c>
    </row>
    <row r="926" spans="1:16" ht="17.25" thickTop="1" thickBot="1" x14ac:dyDescent="0.3">
      <c r="A926" s="45">
        <v>534</v>
      </c>
      <c r="B926" s="58">
        <f>IFERROR(VLOOKUP(Tableau11[[#This Row],[Article]],'TCD journal 2018'!$B$5:$O$9000,2,FALSE),0)</f>
        <v>0</v>
      </c>
      <c r="C926" s="59">
        <f>IFERROR(VLOOKUP(Tableau11[[#This Row],[Article]],'TCD journal 2018'!$B$5:$O$900,3,FALSE),0)</f>
        <v>0</v>
      </c>
      <c r="D926" s="60">
        <f>IFERROR(VLOOKUP(Tableau11[[#This Row],[Article]],'TCD journal 2018'!$B$5:$O$9000,4,FALSE),0)</f>
        <v>0</v>
      </c>
      <c r="E926" s="60">
        <f>IFERROR(VLOOKUP(Tableau11[[#This Row],[Article]],'TCD journal 2018'!$B$5:$O$9000,5,FALSE),0)</f>
        <v>0</v>
      </c>
      <c r="F926" s="60">
        <f>IFERROR(VLOOKUP(Tableau11[[#This Row],[Article]],'TCD journal 2018'!$B$5:$O$9000,6,FALSE),0)</f>
        <v>0</v>
      </c>
      <c r="G926" s="60">
        <f>IFERROR(VLOOKUP(Tableau11[[#This Row],[Article]],'TCD journal 2018'!$B$5:$O$9000,7,FALSE),0)</f>
        <v>0</v>
      </c>
      <c r="H926" s="60">
        <f>IFERROR(VLOOKUP(Tableau11[[#This Row],[Article]],'TCD journal 2018'!$B$5:$O$9000,8,FALSE),0)</f>
        <v>0</v>
      </c>
      <c r="I926" s="60">
        <f>IFERROR(VLOOKUP(Tableau11[[#This Row],[Article]],'TCD journal 2018'!$B$5:$O$9000,9,FALSE),0)</f>
        <v>1</v>
      </c>
      <c r="J926" s="60">
        <f>IFERROR(VLOOKUP(Tableau11[[#This Row],[Article]],'TCD journal 2018'!$B$5:$O$9000,10,FALSE),0)</f>
        <v>0</v>
      </c>
      <c r="K926" s="61">
        <f>IFERROR(VLOOKUP(Tableau11[[#This Row],[Article]],'TCD journal 2018'!$B$5:$O$900,11,FALSE),0)</f>
        <v>0</v>
      </c>
      <c r="L926" s="60">
        <f>IFERROR(VLOOKUP(Tableau11[[#This Row],[Article]],'TCD journal 2018'!$B$5:$O$9000,12,FALSE),0)</f>
        <v>0</v>
      </c>
      <c r="M926" s="62">
        <f>IFERROR(VLOOKUP(Tableau11[[#This Row],[Article]],'TCD journal 2018'!$B$5:$O$9000,13,FALSE),0)</f>
        <v>0</v>
      </c>
      <c r="N926" s="154">
        <f>IFERROR(VLOOKUP(Tableau11[[#This Row],[Article]],'TCD journal 2018'!$B$5:$O$9000,14,FALSE),0)</f>
        <v>1</v>
      </c>
      <c r="O926" s="73">
        <f>Tableau11[[#This Row],[Total général]]/8</f>
        <v>0.125</v>
      </c>
      <c r="P926" s="74">
        <f>ROUNDUP(Tableau11[[#This Row],[Conso mensuel]]/30,0)</f>
        <v>1</v>
      </c>
    </row>
    <row r="927" spans="1:16" ht="16.5" thickTop="1" thickBot="1" x14ac:dyDescent="0.3">
      <c r="A927" s="31">
        <v>534</v>
      </c>
      <c r="B927" s="34">
        <f t="shared" ref="B927:C927" si="582">B926/$N$926</f>
        <v>0</v>
      </c>
      <c r="C927" s="34">
        <f t="shared" si="582"/>
        <v>0</v>
      </c>
      <c r="D927" s="34">
        <f>D926/$N$926</f>
        <v>0</v>
      </c>
      <c r="E927" s="34">
        <f t="shared" ref="E927:M927" si="583">E926/$N$926</f>
        <v>0</v>
      </c>
      <c r="F927" s="34">
        <f t="shared" si="583"/>
        <v>0</v>
      </c>
      <c r="G927" s="34">
        <f t="shared" si="583"/>
        <v>0</v>
      </c>
      <c r="H927" s="34">
        <f t="shared" si="583"/>
        <v>0</v>
      </c>
      <c r="I927" s="34">
        <f t="shared" si="583"/>
        <v>1</v>
      </c>
      <c r="J927" s="33">
        <f t="shared" si="583"/>
        <v>0</v>
      </c>
      <c r="K927" s="34">
        <f t="shared" si="583"/>
        <v>0</v>
      </c>
      <c r="L927" s="33">
        <f t="shared" si="583"/>
        <v>0</v>
      </c>
      <c r="M927" s="36">
        <f t="shared" si="583"/>
        <v>0</v>
      </c>
      <c r="N927" s="46">
        <f>SUM(Tableau11[[#This Row],[Janvier]:[Décembre]])</f>
        <v>1</v>
      </c>
      <c r="O927" s="71">
        <f>ROUNDUP(Tableau11[[#This Row],[Total général]]/7,0)</f>
        <v>1</v>
      </c>
      <c r="P927" s="70">
        <f>Tableau11[[#This Row],[Total général]]/(30*7)</f>
        <v>4.7619047619047623E-3</v>
      </c>
    </row>
    <row r="928" spans="1:16" ht="17.25" thickTop="1" thickBot="1" x14ac:dyDescent="0.3">
      <c r="A928" s="45">
        <v>169</v>
      </c>
      <c r="B928" s="58">
        <f>IFERROR(VLOOKUP(Tableau11[[#This Row],[Article]],'TCD journal 2018'!$B$5:$O$9000,2,FALSE),0)</f>
        <v>0</v>
      </c>
      <c r="C928" s="59">
        <f>IFERROR(VLOOKUP(Tableau11[[#This Row],[Article]],'TCD journal 2018'!$B$5:$O$900,3,FALSE),0)</f>
        <v>0</v>
      </c>
      <c r="D928" s="60">
        <f>IFERROR(VLOOKUP(Tableau11[[#This Row],[Article]],'TCD journal 2018'!$B$5:$O$9000,4,FALSE),0)</f>
        <v>0</v>
      </c>
      <c r="E928" s="60">
        <f>IFERROR(VLOOKUP(Tableau11[[#This Row],[Article]],'TCD journal 2018'!$B$5:$O$9000,5,FALSE),0)</f>
        <v>0</v>
      </c>
      <c r="F928" s="60">
        <f>IFERROR(VLOOKUP(Tableau11[[#This Row],[Article]],'TCD journal 2018'!$B$5:$O$9000,6,FALSE),0)</f>
        <v>0</v>
      </c>
      <c r="G928" s="60">
        <f>IFERROR(VLOOKUP(Tableau11[[#This Row],[Article]],'TCD journal 2018'!$B$5:$O$9000,7,FALSE),0)</f>
        <v>1</v>
      </c>
      <c r="H928" s="60">
        <f>IFERROR(VLOOKUP(Tableau11[[#This Row],[Article]],'TCD journal 2018'!$B$5:$O$9000,8,FALSE),0)</f>
        <v>0</v>
      </c>
      <c r="I928" s="60">
        <f>IFERROR(VLOOKUP(Tableau11[[#This Row],[Article]],'TCD journal 2018'!$B$5:$O$9000,9,FALSE),0)</f>
        <v>0</v>
      </c>
      <c r="J928" s="60">
        <f>IFERROR(VLOOKUP(Tableau11[[#This Row],[Article]],'TCD journal 2018'!$B$5:$O$9000,10,FALSE),0)</f>
        <v>0</v>
      </c>
      <c r="K928" s="61">
        <f>IFERROR(VLOOKUP(Tableau11[[#This Row],[Article]],'TCD journal 2018'!$B$5:$O$900,11,FALSE),0)</f>
        <v>0</v>
      </c>
      <c r="L928" s="60">
        <f>IFERROR(VLOOKUP(Tableau11[[#This Row],[Article]],'TCD journal 2018'!$B$5:$O$9000,12,FALSE),0)</f>
        <v>0</v>
      </c>
      <c r="M928" s="62">
        <f>IFERROR(VLOOKUP(Tableau11[[#This Row],[Article]],'TCD journal 2018'!$B$5:$O$9000,13,FALSE),0)</f>
        <v>0</v>
      </c>
      <c r="N928" s="154">
        <f>IFERROR(VLOOKUP(Tableau11[[#This Row],[Article]],'TCD journal 2018'!$B$5:$O$9000,14,FALSE),0)</f>
        <v>1</v>
      </c>
      <c r="O928" s="73">
        <f>Tableau11[[#This Row],[Total général]]/8</f>
        <v>0.125</v>
      </c>
      <c r="P928" s="74">
        <f>ROUNDUP(Tableau11[[#This Row],[Conso mensuel]]/30,0)</f>
        <v>1</v>
      </c>
    </row>
    <row r="929" spans="1:16" ht="16.5" thickTop="1" thickBot="1" x14ac:dyDescent="0.3">
      <c r="A929" s="30">
        <v>169</v>
      </c>
      <c r="B929" s="33">
        <f t="shared" ref="B929:C929" si="584">B928/$N$928</f>
        <v>0</v>
      </c>
      <c r="C929" s="33">
        <f t="shared" si="584"/>
        <v>0</v>
      </c>
      <c r="D929" s="33">
        <f>D928/$N$928</f>
        <v>0</v>
      </c>
      <c r="E929" s="33">
        <f t="shared" ref="E929:M929" si="585">E928/$N$928</f>
        <v>0</v>
      </c>
      <c r="F929" s="33">
        <f t="shared" si="585"/>
        <v>0</v>
      </c>
      <c r="G929" s="33">
        <f t="shared" si="585"/>
        <v>1</v>
      </c>
      <c r="H929" s="33">
        <f t="shared" si="585"/>
        <v>0</v>
      </c>
      <c r="I929" s="33">
        <f t="shared" si="585"/>
        <v>0</v>
      </c>
      <c r="J929" s="33">
        <f t="shared" si="585"/>
        <v>0</v>
      </c>
      <c r="K929" s="33">
        <f t="shared" si="585"/>
        <v>0</v>
      </c>
      <c r="L929" s="33">
        <f t="shared" si="585"/>
        <v>0</v>
      </c>
      <c r="M929" s="35">
        <f t="shared" si="585"/>
        <v>0</v>
      </c>
      <c r="N929" s="46">
        <f>SUM(Tableau11[[#This Row],[Janvier]:[Décembre]])</f>
        <v>1</v>
      </c>
      <c r="O929" s="71">
        <f>ROUNDUP(Tableau11[[#This Row],[Total général]]/7,0)</f>
        <v>1</v>
      </c>
      <c r="P929" s="70">
        <f>Tableau11[[#This Row],[Total général]]/(30*7)</f>
        <v>4.7619047619047623E-3</v>
      </c>
    </row>
    <row r="930" spans="1:16" ht="17.25" thickTop="1" thickBot="1" x14ac:dyDescent="0.3">
      <c r="A930" s="47">
        <v>445</v>
      </c>
      <c r="B930" s="58">
        <f>IFERROR(VLOOKUP(Tableau11[[#This Row],[Article]],'TCD journal 2018'!$B$5:$O$9000,2,FALSE),0)</f>
        <v>0</v>
      </c>
      <c r="C930" s="59">
        <f>IFERROR(VLOOKUP(Tableau11[[#This Row],[Article]],'TCD journal 2018'!$B$5:$O$900,3,FALSE),0)</f>
        <v>0</v>
      </c>
      <c r="D930" s="60">
        <f>IFERROR(VLOOKUP(Tableau11[[#This Row],[Article]],'TCD journal 2018'!$B$5:$O$9000,4,FALSE),0)</f>
        <v>0</v>
      </c>
      <c r="E930" s="60">
        <f>IFERROR(VLOOKUP(Tableau11[[#This Row],[Article]],'TCD journal 2018'!$B$5:$O$9000,5,FALSE),0)</f>
        <v>0</v>
      </c>
      <c r="F930" s="60">
        <f>IFERROR(VLOOKUP(Tableau11[[#This Row],[Article]],'TCD journal 2018'!$B$5:$O$9000,6,FALSE),0)</f>
        <v>0</v>
      </c>
      <c r="G930" s="60">
        <f>IFERROR(VLOOKUP(Tableau11[[#This Row],[Article]],'TCD journal 2018'!$B$5:$O$9000,7,FALSE),0)</f>
        <v>1</v>
      </c>
      <c r="H930" s="60">
        <f>IFERROR(VLOOKUP(Tableau11[[#This Row],[Article]],'TCD journal 2018'!$B$5:$O$9000,8,FALSE),0)</f>
        <v>0</v>
      </c>
      <c r="I930" s="60">
        <f>IFERROR(VLOOKUP(Tableau11[[#This Row],[Article]],'TCD journal 2018'!$B$5:$O$9000,9,FALSE),0)</f>
        <v>0</v>
      </c>
      <c r="J930" s="60">
        <f>IFERROR(VLOOKUP(Tableau11[[#This Row],[Article]],'TCD journal 2018'!$B$5:$O$9000,10,FALSE),0)</f>
        <v>0</v>
      </c>
      <c r="K930" s="61">
        <f>IFERROR(VLOOKUP(Tableau11[[#This Row],[Article]],'TCD journal 2018'!$B$5:$O$900,11,FALSE),0)</f>
        <v>19</v>
      </c>
      <c r="L930" s="60">
        <f>IFERROR(VLOOKUP(Tableau11[[#This Row],[Article]],'TCD journal 2018'!$B$5:$O$9000,12,FALSE),0)</f>
        <v>0</v>
      </c>
      <c r="M930" s="62">
        <f>IFERROR(VLOOKUP(Tableau11[[#This Row],[Article]],'TCD journal 2018'!$B$5:$O$9000,13,FALSE),0)</f>
        <v>0</v>
      </c>
      <c r="N930" s="154">
        <f>IFERROR(VLOOKUP(Tableau11[[#This Row],[Article]],'TCD journal 2018'!$B$5:$O$9000,14,FALSE),0)</f>
        <v>20</v>
      </c>
      <c r="O930" s="73">
        <f>Tableau11[[#This Row],[Total général]]/8</f>
        <v>2.5</v>
      </c>
      <c r="P930" s="74">
        <f>ROUNDUP(Tableau11[[#This Row],[Conso mensuel]]/30,0)</f>
        <v>1</v>
      </c>
    </row>
    <row r="931" spans="1:16" ht="16.5" thickTop="1" thickBot="1" x14ac:dyDescent="0.3">
      <c r="A931" s="32">
        <v>445</v>
      </c>
      <c r="B931" s="34">
        <f t="shared" ref="B931:C931" si="586">B930/$N$930</f>
        <v>0</v>
      </c>
      <c r="C931" s="34">
        <f t="shared" si="586"/>
        <v>0</v>
      </c>
      <c r="D931" s="34">
        <f>D930/$N$930</f>
        <v>0</v>
      </c>
      <c r="E931" s="34">
        <f t="shared" ref="E931:M931" si="587">E930/$N$930</f>
        <v>0</v>
      </c>
      <c r="F931" s="34">
        <f t="shared" si="587"/>
        <v>0</v>
      </c>
      <c r="G931" s="34">
        <f t="shared" si="587"/>
        <v>0.05</v>
      </c>
      <c r="H931" s="34">
        <f t="shared" si="587"/>
        <v>0</v>
      </c>
      <c r="I931" s="34">
        <f t="shared" si="587"/>
        <v>0</v>
      </c>
      <c r="J931" s="33">
        <f t="shared" si="587"/>
        <v>0</v>
      </c>
      <c r="K931" s="34">
        <f t="shared" si="587"/>
        <v>0.95</v>
      </c>
      <c r="L931" s="33">
        <f t="shared" si="587"/>
        <v>0</v>
      </c>
      <c r="M931" s="36">
        <f t="shared" si="587"/>
        <v>0</v>
      </c>
      <c r="N931" s="46">
        <f>SUM(Tableau11[[#This Row],[Janvier]:[Décembre]])</f>
        <v>1</v>
      </c>
      <c r="O931" s="71">
        <f>ROUNDUP(Tableau11[[#This Row],[Total général]]/7,0)</f>
        <v>1</v>
      </c>
      <c r="P931" s="70">
        <f>Tableau11[[#This Row],[Total général]]/(30*7)</f>
        <v>4.7619047619047623E-3</v>
      </c>
    </row>
    <row r="932" spans="1:16" ht="17.25" thickTop="1" thickBot="1" x14ac:dyDescent="0.3">
      <c r="A932" s="45">
        <v>820</v>
      </c>
      <c r="B932" s="58">
        <f>IFERROR(VLOOKUP(Tableau11[[#This Row],[Article]],'TCD journal 2018'!$B$5:$O$9000,2,FALSE),0)</f>
        <v>0</v>
      </c>
      <c r="C932" s="59">
        <f>IFERROR(VLOOKUP(Tableau11[[#This Row],[Article]],'TCD journal 2018'!$B$5:$O$900,3,FALSE),0)</f>
        <v>0</v>
      </c>
      <c r="D932" s="60">
        <f>IFERROR(VLOOKUP(Tableau11[[#This Row],[Article]],'TCD journal 2018'!$B$5:$O$9000,4,FALSE),0)</f>
        <v>0</v>
      </c>
      <c r="E932" s="60">
        <f>IFERROR(VLOOKUP(Tableau11[[#This Row],[Article]],'TCD journal 2018'!$B$5:$O$9000,5,FALSE),0)</f>
        <v>0</v>
      </c>
      <c r="F932" s="60">
        <f>IFERROR(VLOOKUP(Tableau11[[#This Row],[Article]],'TCD journal 2018'!$B$5:$O$9000,6,FALSE),0)</f>
        <v>0</v>
      </c>
      <c r="G932" s="60">
        <f>IFERROR(VLOOKUP(Tableau11[[#This Row],[Article]],'TCD journal 2018'!$B$5:$O$9000,7,FALSE),0)</f>
        <v>0</v>
      </c>
      <c r="H932" s="60">
        <f>IFERROR(VLOOKUP(Tableau11[[#This Row],[Article]],'TCD journal 2018'!$B$5:$O$9000,8,FALSE),0)</f>
        <v>0</v>
      </c>
      <c r="I932" s="60">
        <f>IFERROR(VLOOKUP(Tableau11[[#This Row],[Article]],'TCD journal 2018'!$B$5:$O$9000,9,FALSE),0)</f>
        <v>0</v>
      </c>
      <c r="J932" s="60">
        <f>IFERROR(VLOOKUP(Tableau11[[#This Row],[Article]],'TCD journal 2018'!$B$5:$O$9000,10,FALSE),0)</f>
        <v>1</v>
      </c>
      <c r="K932" s="61">
        <f>IFERROR(VLOOKUP(Tableau11[[#This Row],[Article]],'TCD journal 2018'!$B$5:$O$900,11,FALSE),0)</f>
        <v>0</v>
      </c>
      <c r="L932" s="60">
        <f>IFERROR(VLOOKUP(Tableau11[[#This Row],[Article]],'TCD journal 2018'!$B$5:$O$9000,12,FALSE),0)</f>
        <v>0</v>
      </c>
      <c r="M932" s="62">
        <f>IFERROR(VLOOKUP(Tableau11[[#This Row],[Article]],'TCD journal 2018'!$B$5:$O$9000,13,FALSE),0)</f>
        <v>0</v>
      </c>
      <c r="N932" s="154">
        <f>IFERROR(VLOOKUP(Tableau11[[#This Row],[Article]],'TCD journal 2018'!$B$5:$O$9000,14,FALSE),0)</f>
        <v>1</v>
      </c>
      <c r="O932" s="73">
        <f>Tableau11[[#This Row],[Total général]]/8</f>
        <v>0.125</v>
      </c>
      <c r="P932" s="74">
        <f>ROUNDUP(Tableau11[[#This Row],[Conso mensuel]]/30,0)</f>
        <v>1</v>
      </c>
    </row>
    <row r="933" spans="1:16" ht="16.5" thickTop="1" thickBot="1" x14ac:dyDescent="0.3">
      <c r="A933" s="31">
        <v>820</v>
      </c>
      <c r="B933" s="34">
        <f t="shared" ref="B933:C933" si="588">B932/$N$932</f>
        <v>0</v>
      </c>
      <c r="C933" s="34">
        <f t="shared" si="588"/>
        <v>0</v>
      </c>
      <c r="D933" s="34">
        <f>D932/$N$932</f>
        <v>0</v>
      </c>
      <c r="E933" s="34">
        <f t="shared" ref="E933:M933" si="589">E932/$N$932</f>
        <v>0</v>
      </c>
      <c r="F933" s="34">
        <f t="shared" si="589"/>
        <v>0</v>
      </c>
      <c r="G933" s="34">
        <f t="shared" si="589"/>
        <v>0</v>
      </c>
      <c r="H933" s="34">
        <f t="shared" si="589"/>
        <v>0</v>
      </c>
      <c r="I933" s="34">
        <f t="shared" si="589"/>
        <v>0</v>
      </c>
      <c r="J933" s="33">
        <f t="shared" si="589"/>
        <v>1</v>
      </c>
      <c r="K933" s="34">
        <f t="shared" si="589"/>
        <v>0</v>
      </c>
      <c r="L933" s="33">
        <f t="shared" si="589"/>
        <v>0</v>
      </c>
      <c r="M933" s="36">
        <f t="shared" si="589"/>
        <v>0</v>
      </c>
      <c r="N933" s="46">
        <f>SUM(Tableau11[[#This Row],[Janvier]:[Décembre]])</f>
        <v>1</v>
      </c>
      <c r="O933" s="71">
        <f>ROUNDUP(Tableau11[[#This Row],[Total général]]/7,0)</f>
        <v>1</v>
      </c>
      <c r="P933" s="70">
        <f>Tableau11[[#This Row],[Total général]]/(30*7)</f>
        <v>4.7619047619047623E-3</v>
      </c>
    </row>
    <row r="934" spans="1:16" ht="17.25" thickTop="1" thickBot="1" x14ac:dyDescent="0.3">
      <c r="A934" s="45">
        <v>717</v>
      </c>
      <c r="B934" s="58">
        <f>IFERROR(VLOOKUP(Tableau11[[#This Row],[Article]],'TCD journal 2018'!$B$5:$O$9000,2,FALSE),0)</f>
        <v>0</v>
      </c>
      <c r="C934" s="59">
        <f>IFERROR(VLOOKUP(Tableau11[[#This Row],[Article]],'TCD journal 2018'!$B$5:$O$900,3,FALSE),0)</f>
        <v>0</v>
      </c>
      <c r="D934" s="60">
        <f>IFERROR(VLOOKUP(Tableau11[[#This Row],[Article]],'TCD journal 2018'!$B$5:$O$9000,4,FALSE),0)</f>
        <v>0</v>
      </c>
      <c r="E934" s="60">
        <f>IFERROR(VLOOKUP(Tableau11[[#This Row],[Article]],'TCD journal 2018'!$B$5:$O$9000,5,FALSE),0)</f>
        <v>1</v>
      </c>
      <c r="F934" s="60">
        <f>IFERROR(VLOOKUP(Tableau11[[#This Row],[Article]],'TCD journal 2018'!$B$5:$O$9000,6,FALSE),0)</f>
        <v>0</v>
      </c>
      <c r="G934" s="60">
        <f>IFERROR(VLOOKUP(Tableau11[[#This Row],[Article]],'TCD journal 2018'!$B$5:$O$9000,7,FALSE),0)</f>
        <v>0</v>
      </c>
      <c r="H934" s="60">
        <f>IFERROR(VLOOKUP(Tableau11[[#This Row],[Article]],'TCD journal 2018'!$B$5:$O$9000,8,FALSE),0)</f>
        <v>0</v>
      </c>
      <c r="I934" s="60">
        <f>IFERROR(VLOOKUP(Tableau11[[#This Row],[Article]],'TCD journal 2018'!$B$5:$O$9000,9,FALSE),0)</f>
        <v>0</v>
      </c>
      <c r="J934" s="60">
        <f>IFERROR(VLOOKUP(Tableau11[[#This Row],[Article]],'TCD journal 2018'!$B$5:$O$9000,10,FALSE),0)</f>
        <v>0</v>
      </c>
      <c r="K934" s="61">
        <f>IFERROR(VLOOKUP(Tableau11[[#This Row],[Article]],'TCD journal 2018'!$B$5:$O$900,11,FALSE),0)</f>
        <v>0</v>
      </c>
      <c r="L934" s="60">
        <f>IFERROR(VLOOKUP(Tableau11[[#This Row],[Article]],'TCD journal 2018'!$B$5:$O$9000,12,FALSE),0)</f>
        <v>0</v>
      </c>
      <c r="M934" s="62">
        <f>IFERROR(VLOOKUP(Tableau11[[#This Row],[Article]],'TCD journal 2018'!$B$5:$O$9000,13,FALSE),0)</f>
        <v>0</v>
      </c>
      <c r="N934" s="154">
        <f>IFERROR(VLOOKUP(Tableau11[[#This Row],[Article]],'TCD journal 2018'!$B$5:$O$9000,14,FALSE),0)</f>
        <v>1</v>
      </c>
      <c r="O934" s="73">
        <f>Tableau11[[#This Row],[Total général]]/8</f>
        <v>0.125</v>
      </c>
      <c r="P934" s="74">
        <f>ROUNDUP(Tableau11[[#This Row],[Conso mensuel]]/30,0)</f>
        <v>1</v>
      </c>
    </row>
    <row r="935" spans="1:16" ht="16.5" thickTop="1" thickBot="1" x14ac:dyDescent="0.3">
      <c r="A935" s="31">
        <v>717</v>
      </c>
      <c r="B935" s="34">
        <f t="shared" ref="B935:C935" si="590">B934/$N$934</f>
        <v>0</v>
      </c>
      <c r="C935" s="34">
        <f t="shared" si="590"/>
        <v>0</v>
      </c>
      <c r="D935" s="34">
        <f>D934/$N$934</f>
        <v>0</v>
      </c>
      <c r="E935" s="34">
        <f t="shared" ref="E935:M935" si="591">E934/$N$934</f>
        <v>1</v>
      </c>
      <c r="F935" s="34">
        <f t="shared" si="591"/>
        <v>0</v>
      </c>
      <c r="G935" s="34">
        <f t="shared" si="591"/>
        <v>0</v>
      </c>
      <c r="H935" s="34">
        <f t="shared" si="591"/>
        <v>0</v>
      </c>
      <c r="I935" s="34">
        <f t="shared" si="591"/>
        <v>0</v>
      </c>
      <c r="J935" s="33">
        <f t="shared" si="591"/>
        <v>0</v>
      </c>
      <c r="K935" s="34">
        <f t="shared" si="591"/>
        <v>0</v>
      </c>
      <c r="L935" s="33">
        <f t="shared" si="591"/>
        <v>0</v>
      </c>
      <c r="M935" s="36">
        <f t="shared" si="591"/>
        <v>0</v>
      </c>
      <c r="N935" s="46">
        <f>SUM(Tableau11[[#This Row],[Janvier]:[Décembre]])</f>
        <v>1</v>
      </c>
      <c r="O935" s="71">
        <f>ROUNDUP(Tableau11[[#This Row],[Total général]]/7,0)</f>
        <v>1</v>
      </c>
      <c r="P935" s="70">
        <f>Tableau11[[#This Row],[Total général]]/(30*7)</f>
        <v>4.7619047619047623E-3</v>
      </c>
    </row>
    <row r="936" spans="1:16" ht="17.25" thickTop="1" thickBot="1" x14ac:dyDescent="0.3">
      <c r="A936" s="45">
        <v>915</v>
      </c>
      <c r="B936" s="58">
        <f>IFERROR(VLOOKUP(Tableau11[[#This Row],[Article]],'TCD journal 2018'!$B$5:$O$9000,2,FALSE),0)</f>
        <v>0</v>
      </c>
      <c r="C936" s="59">
        <f>IFERROR(VLOOKUP(Tableau11[[#This Row],[Article]],'TCD journal 2018'!$B$5:$O$900,3,FALSE),0)</f>
        <v>0</v>
      </c>
      <c r="D936" s="60">
        <f>IFERROR(VLOOKUP(Tableau11[[#This Row],[Article]],'TCD journal 2018'!$B$5:$O$9000,4,FALSE),0)</f>
        <v>0</v>
      </c>
      <c r="E936" s="60">
        <f>IFERROR(VLOOKUP(Tableau11[[#This Row],[Article]],'TCD journal 2018'!$B$5:$O$9000,5,FALSE),0)</f>
        <v>0</v>
      </c>
      <c r="F936" s="60">
        <f>IFERROR(VLOOKUP(Tableau11[[#This Row],[Article]],'TCD journal 2018'!$B$5:$O$9000,6,FALSE),0)</f>
        <v>0</v>
      </c>
      <c r="G936" s="60">
        <f>IFERROR(VLOOKUP(Tableau11[[#This Row],[Article]],'TCD journal 2018'!$B$5:$O$9000,7,FALSE),0)</f>
        <v>0</v>
      </c>
      <c r="H936" s="60">
        <f>IFERROR(VLOOKUP(Tableau11[[#This Row],[Article]],'TCD journal 2018'!$B$5:$O$9000,8,FALSE),0)</f>
        <v>0</v>
      </c>
      <c r="I936" s="60">
        <f>IFERROR(VLOOKUP(Tableau11[[#This Row],[Article]],'TCD journal 2018'!$B$5:$O$9000,9,FALSE),0)</f>
        <v>1</v>
      </c>
      <c r="J936" s="60">
        <f>IFERROR(VLOOKUP(Tableau11[[#This Row],[Article]],'TCD journal 2018'!$B$5:$O$9000,10,FALSE),0)</f>
        <v>0</v>
      </c>
      <c r="K936" s="61">
        <f>IFERROR(VLOOKUP(Tableau11[[#This Row],[Article]],'TCD journal 2018'!$B$5:$O$900,11,FALSE),0)</f>
        <v>0</v>
      </c>
      <c r="L936" s="60">
        <f>IFERROR(VLOOKUP(Tableau11[[#This Row],[Article]],'TCD journal 2018'!$B$5:$O$9000,12,FALSE),0)</f>
        <v>0</v>
      </c>
      <c r="M936" s="62">
        <f>IFERROR(VLOOKUP(Tableau11[[#This Row],[Article]],'TCD journal 2018'!$B$5:$O$9000,13,FALSE),0)</f>
        <v>0</v>
      </c>
      <c r="N936" s="154">
        <f>IFERROR(VLOOKUP(Tableau11[[#This Row],[Article]],'TCD journal 2018'!$B$5:$O$9000,14,FALSE),0)</f>
        <v>1</v>
      </c>
      <c r="O936" s="73">
        <f>Tableau11[[#This Row],[Total général]]/8</f>
        <v>0.125</v>
      </c>
      <c r="P936" s="74">
        <f>ROUNDUP(Tableau11[[#This Row],[Conso mensuel]]/30,0)</f>
        <v>1</v>
      </c>
    </row>
    <row r="937" spans="1:16" ht="16.5" thickTop="1" thickBot="1" x14ac:dyDescent="0.3">
      <c r="A937" s="31">
        <v>915</v>
      </c>
      <c r="B937" s="34">
        <f t="shared" ref="B937:C937" si="592">B936/$N$936</f>
        <v>0</v>
      </c>
      <c r="C937" s="34">
        <f t="shared" si="592"/>
        <v>0</v>
      </c>
      <c r="D937" s="34">
        <f>D936/$N$936</f>
        <v>0</v>
      </c>
      <c r="E937" s="34">
        <f t="shared" ref="E937:M937" si="593">E936/$N$936</f>
        <v>0</v>
      </c>
      <c r="F937" s="34">
        <f t="shared" si="593"/>
        <v>0</v>
      </c>
      <c r="G937" s="34">
        <f t="shared" si="593"/>
        <v>0</v>
      </c>
      <c r="H937" s="34">
        <f t="shared" si="593"/>
        <v>0</v>
      </c>
      <c r="I937" s="34">
        <f t="shared" si="593"/>
        <v>1</v>
      </c>
      <c r="J937" s="33">
        <f t="shared" si="593"/>
        <v>0</v>
      </c>
      <c r="K937" s="34">
        <f t="shared" si="593"/>
        <v>0</v>
      </c>
      <c r="L937" s="33">
        <f t="shared" si="593"/>
        <v>0</v>
      </c>
      <c r="M937" s="36">
        <f t="shared" si="593"/>
        <v>0</v>
      </c>
      <c r="N937" s="46">
        <f>SUM(Tableau11[[#This Row],[Janvier]:[Décembre]])</f>
        <v>1</v>
      </c>
      <c r="O937" s="71">
        <f>ROUNDUP(Tableau11[[#This Row],[Total général]]/7,0)</f>
        <v>1</v>
      </c>
      <c r="P937" s="70">
        <f>Tableau11[[#This Row],[Total général]]/(30*7)</f>
        <v>4.7619047619047623E-3</v>
      </c>
    </row>
    <row r="938" spans="1:16" ht="17.25" thickTop="1" thickBot="1" x14ac:dyDescent="0.3">
      <c r="A938" s="45">
        <v>730</v>
      </c>
      <c r="B938" s="58">
        <f>IFERROR(VLOOKUP(Tableau11[[#This Row],[Article]],'TCD journal 2018'!$B$5:$O$9000,2,FALSE),0)</f>
        <v>0</v>
      </c>
      <c r="C938" s="59">
        <f>IFERROR(VLOOKUP(Tableau11[[#This Row],[Article]],'TCD journal 2018'!$B$5:$O$900,3,FALSE),0)</f>
        <v>0</v>
      </c>
      <c r="D938" s="60">
        <f>IFERROR(VLOOKUP(Tableau11[[#This Row],[Article]],'TCD journal 2018'!$B$5:$O$9000,4,FALSE),0)</f>
        <v>0</v>
      </c>
      <c r="E938" s="60">
        <f>IFERROR(VLOOKUP(Tableau11[[#This Row],[Article]],'TCD journal 2018'!$B$5:$O$9000,5,FALSE),0)</f>
        <v>0</v>
      </c>
      <c r="F938" s="60">
        <f>IFERROR(VLOOKUP(Tableau11[[#This Row],[Article]],'TCD journal 2018'!$B$5:$O$9000,6,FALSE),0)</f>
        <v>0</v>
      </c>
      <c r="G938" s="60">
        <f>IFERROR(VLOOKUP(Tableau11[[#This Row],[Article]],'TCD journal 2018'!$B$5:$O$9000,7,FALSE),0)</f>
        <v>0</v>
      </c>
      <c r="H938" s="60">
        <f>IFERROR(VLOOKUP(Tableau11[[#This Row],[Article]],'TCD journal 2018'!$B$5:$O$9000,8,FALSE),0)</f>
        <v>0</v>
      </c>
      <c r="I938" s="60">
        <f>IFERROR(VLOOKUP(Tableau11[[#This Row],[Article]],'TCD journal 2018'!$B$5:$O$9000,9,FALSE),0)</f>
        <v>1</v>
      </c>
      <c r="J938" s="60">
        <f>IFERROR(VLOOKUP(Tableau11[[#This Row],[Article]],'TCD journal 2018'!$B$5:$O$9000,10,FALSE),0)</f>
        <v>0</v>
      </c>
      <c r="K938" s="61">
        <f>IFERROR(VLOOKUP(Tableau11[[#This Row],[Article]],'TCD journal 2018'!$B$5:$O$900,11,FALSE),0)</f>
        <v>0</v>
      </c>
      <c r="L938" s="60">
        <f>IFERROR(VLOOKUP(Tableau11[[#This Row],[Article]],'TCD journal 2018'!$B$5:$O$9000,12,FALSE),0)</f>
        <v>0</v>
      </c>
      <c r="M938" s="62">
        <f>IFERROR(VLOOKUP(Tableau11[[#This Row],[Article]],'TCD journal 2018'!$B$5:$O$9000,13,FALSE),0)</f>
        <v>0</v>
      </c>
      <c r="N938" s="154">
        <f>IFERROR(VLOOKUP(Tableau11[[#This Row],[Article]],'TCD journal 2018'!$B$5:$O$9000,14,FALSE),0)</f>
        <v>1</v>
      </c>
      <c r="O938" s="73">
        <f>Tableau11[[#This Row],[Total général]]/8</f>
        <v>0.125</v>
      </c>
      <c r="P938" s="74">
        <f>ROUNDUP(Tableau11[[#This Row],[Conso mensuel]]/30,0)</f>
        <v>1</v>
      </c>
    </row>
    <row r="939" spans="1:16" ht="16.5" thickTop="1" thickBot="1" x14ac:dyDescent="0.3">
      <c r="A939" s="31">
        <v>730</v>
      </c>
      <c r="B939" s="34">
        <f t="shared" ref="B939:C939" si="594">B938/$N$938</f>
        <v>0</v>
      </c>
      <c r="C939" s="34">
        <f t="shared" si="594"/>
        <v>0</v>
      </c>
      <c r="D939" s="34">
        <f>D938/$N$938</f>
        <v>0</v>
      </c>
      <c r="E939" s="34">
        <f t="shared" ref="E939:M939" si="595">E938/$N$938</f>
        <v>0</v>
      </c>
      <c r="F939" s="34">
        <f t="shared" si="595"/>
        <v>0</v>
      </c>
      <c r="G939" s="34">
        <f t="shared" si="595"/>
        <v>0</v>
      </c>
      <c r="H939" s="34">
        <f t="shared" si="595"/>
        <v>0</v>
      </c>
      <c r="I939" s="34">
        <f t="shared" si="595"/>
        <v>1</v>
      </c>
      <c r="J939" s="33">
        <f t="shared" si="595"/>
        <v>0</v>
      </c>
      <c r="K939" s="34">
        <f t="shared" si="595"/>
        <v>0</v>
      </c>
      <c r="L939" s="33">
        <f t="shared" si="595"/>
        <v>0</v>
      </c>
      <c r="M939" s="36">
        <f t="shared" si="595"/>
        <v>0</v>
      </c>
      <c r="N939" s="46">
        <f>SUM(Tableau11[[#This Row],[Janvier]:[Décembre]])</f>
        <v>1</v>
      </c>
      <c r="O939" s="71">
        <f>ROUNDUP(Tableau11[[#This Row],[Total général]]/7,0)</f>
        <v>1</v>
      </c>
      <c r="P939" s="70">
        <f>Tableau11[[#This Row],[Total général]]/(30*7)</f>
        <v>4.7619047619047623E-3</v>
      </c>
    </row>
    <row r="940" spans="1:16" ht="17.25" thickTop="1" thickBot="1" x14ac:dyDescent="0.3">
      <c r="A940" s="45">
        <v>916</v>
      </c>
      <c r="B940" s="58">
        <f>IFERROR(VLOOKUP(Tableau11[[#This Row],[Article]],'TCD journal 2018'!$B$5:$O$9000,2,FALSE),0)</f>
        <v>0</v>
      </c>
      <c r="C940" s="59">
        <f>IFERROR(VLOOKUP(Tableau11[[#This Row],[Article]],'TCD journal 2018'!$B$5:$O$900,3,FALSE),0)</f>
        <v>0</v>
      </c>
      <c r="D940" s="60">
        <f>IFERROR(VLOOKUP(Tableau11[[#This Row],[Article]],'TCD journal 2018'!$B$5:$O$9000,4,FALSE),0)</f>
        <v>0</v>
      </c>
      <c r="E940" s="60">
        <f>IFERROR(VLOOKUP(Tableau11[[#This Row],[Article]],'TCD journal 2018'!$B$5:$O$9000,5,FALSE),0)</f>
        <v>0</v>
      </c>
      <c r="F940" s="60">
        <f>IFERROR(VLOOKUP(Tableau11[[#This Row],[Article]],'TCD journal 2018'!$B$5:$O$9000,6,FALSE),0)</f>
        <v>0</v>
      </c>
      <c r="G940" s="60">
        <f>IFERROR(VLOOKUP(Tableau11[[#This Row],[Article]],'TCD journal 2018'!$B$5:$O$9000,7,FALSE),0)</f>
        <v>0</v>
      </c>
      <c r="H940" s="60">
        <f>IFERROR(VLOOKUP(Tableau11[[#This Row],[Article]],'TCD journal 2018'!$B$5:$O$9000,8,FALSE),0)</f>
        <v>0</v>
      </c>
      <c r="I940" s="60">
        <f>IFERROR(VLOOKUP(Tableau11[[#This Row],[Article]],'TCD journal 2018'!$B$5:$O$9000,9,FALSE),0)</f>
        <v>1</v>
      </c>
      <c r="J940" s="60">
        <f>IFERROR(VLOOKUP(Tableau11[[#This Row],[Article]],'TCD journal 2018'!$B$5:$O$9000,10,FALSE),0)</f>
        <v>0</v>
      </c>
      <c r="K940" s="61">
        <f>IFERROR(VLOOKUP(Tableau11[[#This Row],[Article]],'TCD journal 2018'!$B$5:$O$900,11,FALSE),0)</f>
        <v>0</v>
      </c>
      <c r="L940" s="60">
        <f>IFERROR(VLOOKUP(Tableau11[[#This Row],[Article]],'TCD journal 2018'!$B$5:$O$9000,12,FALSE),0)</f>
        <v>0</v>
      </c>
      <c r="M940" s="62">
        <f>IFERROR(VLOOKUP(Tableau11[[#This Row],[Article]],'TCD journal 2018'!$B$5:$O$9000,13,FALSE),0)</f>
        <v>0</v>
      </c>
      <c r="N940" s="154">
        <f>IFERROR(VLOOKUP(Tableau11[[#This Row],[Article]],'TCD journal 2018'!$B$5:$O$9000,14,FALSE),0)</f>
        <v>1</v>
      </c>
      <c r="O940" s="73">
        <f>Tableau11[[#This Row],[Total général]]/8</f>
        <v>0.125</v>
      </c>
      <c r="P940" s="74">
        <f>ROUNDUP(Tableau11[[#This Row],[Conso mensuel]]/30,0)</f>
        <v>1</v>
      </c>
    </row>
    <row r="941" spans="1:16" ht="16.5" thickTop="1" thickBot="1" x14ac:dyDescent="0.3">
      <c r="A941" s="31">
        <v>916</v>
      </c>
      <c r="B941" s="34">
        <f t="shared" ref="B941:C941" si="596">B940/$N$940</f>
        <v>0</v>
      </c>
      <c r="C941" s="34">
        <f t="shared" si="596"/>
        <v>0</v>
      </c>
      <c r="D941" s="34">
        <f>D940/$N$940</f>
        <v>0</v>
      </c>
      <c r="E941" s="34">
        <f t="shared" ref="E941:M941" si="597">E940/$N$940</f>
        <v>0</v>
      </c>
      <c r="F941" s="34">
        <f t="shared" si="597"/>
        <v>0</v>
      </c>
      <c r="G941" s="34">
        <f t="shared" si="597"/>
        <v>0</v>
      </c>
      <c r="H941" s="34">
        <f t="shared" si="597"/>
        <v>0</v>
      </c>
      <c r="I941" s="34">
        <f t="shared" si="597"/>
        <v>1</v>
      </c>
      <c r="J941" s="33">
        <f t="shared" si="597"/>
        <v>0</v>
      </c>
      <c r="K941" s="34">
        <f t="shared" si="597"/>
        <v>0</v>
      </c>
      <c r="L941" s="33">
        <f t="shared" si="597"/>
        <v>0</v>
      </c>
      <c r="M941" s="36">
        <f t="shared" si="597"/>
        <v>0</v>
      </c>
      <c r="N941" s="46">
        <f>SUM(Tableau11[[#This Row],[Janvier]:[Décembre]])</f>
        <v>1</v>
      </c>
      <c r="O941" s="71">
        <f>ROUNDUP(Tableau11[[#This Row],[Total général]]/7,0)</f>
        <v>1</v>
      </c>
      <c r="P941" s="70">
        <f>Tableau11[[#This Row],[Total général]]/(30*7)</f>
        <v>4.7619047619047623E-3</v>
      </c>
    </row>
    <row r="942" spans="1:16" ht="17.25" thickTop="1" thickBot="1" x14ac:dyDescent="0.3">
      <c r="A942" s="45">
        <v>298</v>
      </c>
      <c r="B942" s="58">
        <f>IFERROR(VLOOKUP(Tableau11[[#This Row],[Article]],'TCD journal 2018'!$B$5:$O$9000,2,FALSE),0)</f>
        <v>0</v>
      </c>
      <c r="C942" s="59">
        <f>IFERROR(VLOOKUP(Tableau11[[#This Row],[Article]],'TCD journal 2018'!$B$5:$O$900,3,FALSE),0)</f>
        <v>0</v>
      </c>
      <c r="D942" s="60">
        <f>IFERROR(VLOOKUP(Tableau11[[#This Row],[Article]],'TCD journal 2018'!$B$5:$O$9000,4,FALSE),0)</f>
        <v>0</v>
      </c>
      <c r="E942" s="60">
        <f>IFERROR(VLOOKUP(Tableau11[[#This Row],[Article]],'TCD journal 2018'!$B$5:$O$9000,5,FALSE),0)</f>
        <v>0</v>
      </c>
      <c r="F942" s="60">
        <f>IFERROR(VLOOKUP(Tableau11[[#This Row],[Article]],'TCD journal 2018'!$B$5:$O$9000,6,FALSE),0)</f>
        <v>0</v>
      </c>
      <c r="G942" s="60">
        <f>IFERROR(VLOOKUP(Tableau11[[#This Row],[Article]],'TCD journal 2018'!$B$5:$O$9000,7,FALSE),0)</f>
        <v>1</v>
      </c>
      <c r="H942" s="60">
        <f>IFERROR(VLOOKUP(Tableau11[[#This Row],[Article]],'TCD journal 2018'!$B$5:$O$9000,8,FALSE),0)</f>
        <v>0</v>
      </c>
      <c r="I942" s="60">
        <f>IFERROR(VLOOKUP(Tableau11[[#This Row],[Article]],'TCD journal 2018'!$B$5:$O$9000,9,FALSE),0)</f>
        <v>0</v>
      </c>
      <c r="J942" s="60">
        <f>IFERROR(VLOOKUP(Tableau11[[#This Row],[Article]],'TCD journal 2018'!$B$5:$O$9000,10,FALSE),0)</f>
        <v>0</v>
      </c>
      <c r="K942" s="61">
        <f>IFERROR(VLOOKUP(Tableau11[[#This Row],[Article]],'TCD journal 2018'!$B$5:$O$900,11,FALSE),0)</f>
        <v>0</v>
      </c>
      <c r="L942" s="60">
        <f>IFERROR(VLOOKUP(Tableau11[[#This Row],[Article]],'TCD journal 2018'!$B$5:$O$9000,12,FALSE),0)</f>
        <v>0</v>
      </c>
      <c r="M942" s="62">
        <f>IFERROR(VLOOKUP(Tableau11[[#This Row],[Article]],'TCD journal 2018'!$B$5:$O$9000,13,FALSE),0)</f>
        <v>0</v>
      </c>
      <c r="N942" s="154">
        <f>IFERROR(VLOOKUP(Tableau11[[#This Row],[Article]],'TCD journal 2018'!$B$5:$O$9000,14,FALSE),0)</f>
        <v>1</v>
      </c>
      <c r="O942" s="73">
        <f>Tableau11[[#This Row],[Total général]]/8</f>
        <v>0.125</v>
      </c>
      <c r="P942" s="74">
        <f>ROUNDUP(Tableau11[[#This Row],[Conso mensuel]]/30,0)</f>
        <v>1</v>
      </c>
    </row>
    <row r="943" spans="1:16" ht="16.5" thickTop="1" thickBot="1" x14ac:dyDescent="0.3">
      <c r="A943" s="31">
        <v>298</v>
      </c>
      <c r="B943" s="34">
        <f t="shared" ref="B943:C943" si="598">B942/$N$942</f>
        <v>0</v>
      </c>
      <c r="C943" s="34">
        <f t="shared" si="598"/>
        <v>0</v>
      </c>
      <c r="D943" s="34">
        <f>D942/$N$942</f>
        <v>0</v>
      </c>
      <c r="E943" s="34">
        <f t="shared" ref="E943:M943" si="599">E942/$N$942</f>
        <v>0</v>
      </c>
      <c r="F943" s="34">
        <f t="shared" si="599"/>
        <v>0</v>
      </c>
      <c r="G943" s="34">
        <f t="shared" si="599"/>
        <v>1</v>
      </c>
      <c r="H943" s="34">
        <f t="shared" si="599"/>
        <v>0</v>
      </c>
      <c r="I943" s="34">
        <f t="shared" si="599"/>
        <v>0</v>
      </c>
      <c r="J943" s="33">
        <f t="shared" si="599"/>
        <v>0</v>
      </c>
      <c r="K943" s="34">
        <f t="shared" si="599"/>
        <v>0</v>
      </c>
      <c r="L943" s="33">
        <f t="shared" si="599"/>
        <v>0</v>
      </c>
      <c r="M943" s="36">
        <f t="shared" si="599"/>
        <v>0</v>
      </c>
      <c r="N943" s="46">
        <f>SUM(Tableau11[[#This Row],[Janvier]:[Décembre]])</f>
        <v>1</v>
      </c>
      <c r="O943" s="71">
        <f>ROUNDUP(Tableau11[[#This Row],[Total général]]/7,0)</f>
        <v>1</v>
      </c>
      <c r="P943" s="70">
        <f>Tableau11[[#This Row],[Total général]]/(30*7)</f>
        <v>4.7619047619047623E-3</v>
      </c>
    </row>
    <row r="944" spans="1:16" ht="17.25" thickTop="1" thickBot="1" x14ac:dyDescent="0.3">
      <c r="A944" s="45">
        <v>1118</v>
      </c>
      <c r="B944" s="58">
        <f>IFERROR(VLOOKUP(Tableau11[[#This Row],[Article]],'TCD journal 2018'!$B$5:$O$9000,2,FALSE),0)</f>
        <v>0</v>
      </c>
      <c r="C944" s="59">
        <f>IFERROR(VLOOKUP(Tableau11[[#This Row],[Article]],'TCD journal 2018'!$B$5:$O$900,3,FALSE),0)</f>
        <v>0</v>
      </c>
      <c r="D944" s="60">
        <f>IFERROR(VLOOKUP(Tableau11[[#This Row],[Article]],'TCD journal 2018'!$B$5:$O$9000,4,FALSE),0)</f>
        <v>0</v>
      </c>
      <c r="E944" s="60">
        <f>IFERROR(VLOOKUP(Tableau11[[#This Row],[Article]],'TCD journal 2018'!$B$5:$O$9000,5,FALSE),0)</f>
        <v>0</v>
      </c>
      <c r="F944" s="60">
        <f>IFERROR(VLOOKUP(Tableau11[[#This Row],[Article]],'TCD journal 2018'!$B$5:$O$9000,6,FALSE),0)</f>
        <v>0</v>
      </c>
      <c r="G944" s="60">
        <f>IFERROR(VLOOKUP(Tableau11[[#This Row],[Article]],'TCD journal 2018'!$B$5:$O$9000,7,FALSE),0)</f>
        <v>0</v>
      </c>
      <c r="H944" s="60">
        <f>IFERROR(VLOOKUP(Tableau11[[#This Row],[Article]],'TCD journal 2018'!$B$5:$O$9000,8,FALSE),0)</f>
        <v>0</v>
      </c>
      <c r="I944" s="60">
        <f>IFERROR(VLOOKUP(Tableau11[[#This Row],[Article]],'TCD journal 2018'!$B$5:$O$9000,9,FALSE),0)</f>
        <v>0</v>
      </c>
      <c r="J944" s="60">
        <f>IFERROR(VLOOKUP(Tableau11[[#This Row],[Article]],'TCD journal 2018'!$B$5:$O$9000,10,FALSE),0)</f>
        <v>1</v>
      </c>
      <c r="K944" s="61">
        <f>IFERROR(VLOOKUP(Tableau11[[#This Row],[Article]],'TCD journal 2018'!$B$5:$O$900,11,FALSE),0)</f>
        <v>0</v>
      </c>
      <c r="L944" s="60">
        <f>IFERROR(VLOOKUP(Tableau11[[#This Row],[Article]],'TCD journal 2018'!$B$5:$O$9000,12,FALSE),0)</f>
        <v>0</v>
      </c>
      <c r="M944" s="62">
        <f>IFERROR(VLOOKUP(Tableau11[[#This Row],[Article]],'TCD journal 2018'!$B$5:$O$9000,13,FALSE),0)</f>
        <v>0</v>
      </c>
      <c r="N944" s="154">
        <f>IFERROR(VLOOKUP(Tableau11[[#This Row],[Article]],'TCD journal 2018'!$B$5:$O$9000,14,FALSE),0)</f>
        <v>1</v>
      </c>
      <c r="O944" s="73">
        <f>Tableau11[[#This Row],[Total général]]/8</f>
        <v>0.125</v>
      </c>
      <c r="P944" s="74">
        <f>ROUNDUP(Tableau11[[#This Row],[Conso mensuel]]/30,0)</f>
        <v>1</v>
      </c>
    </row>
    <row r="945" spans="1:16" ht="16.5" thickTop="1" thickBot="1" x14ac:dyDescent="0.3">
      <c r="A945" s="31">
        <v>1118</v>
      </c>
      <c r="B945" s="34">
        <f t="shared" ref="B945:C945" si="600">B944/$N$944</f>
        <v>0</v>
      </c>
      <c r="C945" s="34">
        <f t="shared" si="600"/>
        <v>0</v>
      </c>
      <c r="D945" s="34">
        <f>D944/$N$944</f>
        <v>0</v>
      </c>
      <c r="E945" s="34">
        <f t="shared" ref="E945:M945" si="601">E944/$N$944</f>
        <v>0</v>
      </c>
      <c r="F945" s="34">
        <f t="shared" si="601"/>
        <v>0</v>
      </c>
      <c r="G945" s="34">
        <f t="shared" si="601"/>
        <v>0</v>
      </c>
      <c r="H945" s="34">
        <f t="shared" si="601"/>
        <v>0</v>
      </c>
      <c r="I945" s="34">
        <f t="shared" si="601"/>
        <v>0</v>
      </c>
      <c r="J945" s="33">
        <f t="shared" si="601"/>
        <v>1</v>
      </c>
      <c r="K945" s="34">
        <f t="shared" si="601"/>
        <v>0</v>
      </c>
      <c r="L945" s="33">
        <f t="shared" si="601"/>
        <v>0</v>
      </c>
      <c r="M945" s="36">
        <f t="shared" si="601"/>
        <v>0</v>
      </c>
      <c r="N945" s="46">
        <f>SUM(Tableau11[[#This Row],[Janvier]:[Décembre]])</f>
        <v>1</v>
      </c>
      <c r="O945" s="71">
        <f>ROUNDUP(Tableau11[[#This Row],[Total général]]/7,0)</f>
        <v>1</v>
      </c>
      <c r="P945" s="70">
        <f>Tableau11[[#This Row],[Total général]]/(30*7)</f>
        <v>4.7619047619047623E-3</v>
      </c>
    </row>
    <row r="946" spans="1:16" ht="17.25" thickTop="1" thickBot="1" x14ac:dyDescent="0.3">
      <c r="A946" s="45">
        <v>810</v>
      </c>
      <c r="B946" s="58">
        <f>IFERROR(VLOOKUP(Tableau11[[#This Row],[Article]],'TCD journal 2018'!$B$5:$O$9000,2,FALSE),0)</f>
        <v>0</v>
      </c>
      <c r="C946" s="59">
        <f>IFERROR(VLOOKUP(Tableau11[[#This Row],[Article]],'TCD journal 2018'!$B$5:$O$900,3,FALSE),0)</f>
        <v>0</v>
      </c>
      <c r="D946" s="60">
        <f>IFERROR(VLOOKUP(Tableau11[[#This Row],[Article]],'TCD journal 2018'!$B$5:$O$9000,4,FALSE),0)</f>
        <v>0</v>
      </c>
      <c r="E946" s="60">
        <f>IFERROR(VLOOKUP(Tableau11[[#This Row],[Article]],'TCD journal 2018'!$B$5:$O$9000,5,FALSE),0)</f>
        <v>1</v>
      </c>
      <c r="F946" s="60">
        <f>IFERROR(VLOOKUP(Tableau11[[#This Row],[Article]],'TCD journal 2018'!$B$5:$O$9000,6,FALSE),0)</f>
        <v>0</v>
      </c>
      <c r="G946" s="60">
        <f>IFERROR(VLOOKUP(Tableau11[[#This Row],[Article]],'TCD journal 2018'!$B$5:$O$9000,7,FALSE),0)</f>
        <v>0</v>
      </c>
      <c r="H946" s="60">
        <f>IFERROR(VLOOKUP(Tableau11[[#This Row],[Article]],'TCD journal 2018'!$B$5:$O$9000,8,FALSE),0)</f>
        <v>0</v>
      </c>
      <c r="I946" s="60">
        <f>IFERROR(VLOOKUP(Tableau11[[#This Row],[Article]],'TCD journal 2018'!$B$5:$O$9000,9,FALSE),0)</f>
        <v>0</v>
      </c>
      <c r="J946" s="60">
        <f>IFERROR(VLOOKUP(Tableau11[[#This Row],[Article]],'TCD journal 2018'!$B$5:$O$9000,10,FALSE),0)</f>
        <v>0</v>
      </c>
      <c r="K946" s="61">
        <f>IFERROR(VLOOKUP(Tableau11[[#This Row],[Article]],'TCD journal 2018'!$B$5:$O$900,11,FALSE),0)</f>
        <v>0</v>
      </c>
      <c r="L946" s="60">
        <f>IFERROR(VLOOKUP(Tableau11[[#This Row],[Article]],'TCD journal 2018'!$B$5:$O$9000,12,FALSE),0)</f>
        <v>0</v>
      </c>
      <c r="M946" s="62">
        <f>IFERROR(VLOOKUP(Tableau11[[#This Row],[Article]],'TCD journal 2018'!$B$5:$O$9000,13,FALSE),0)</f>
        <v>0</v>
      </c>
      <c r="N946" s="154">
        <f>IFERROR(VLOOKUP(Tableau11[[#This Row],[Article]],'TCD journal 2018'!$B$5:$O$9000,14,FALSE),0)</f>
        <v>1</v>
      </c>
      <c r="O946" s="73">
        <f>Tableau11[[#This Row],[Total général]]/8</f>
        <v>0.125</v>
      </c>
      <c r="P946" s="74">
        <f>ROUNDUP(Tableau11[[#This Row],[Conso mensuel]]/30,0)</f>
        <v>1</v>
      </c>
    </row>
    <row r="947" spans="1:16" ht="16.5" thickTop="1" thickBot="1" x14ac:dyDescent="0.3">
      <c r="A947" s="31">
        <v>810</v>
      </c>
      <c r="B947" s="34">
        <f t="shared" ref="B947:C947" si="602">B946/$N$946</f>
        <v>0</v>
      </c>
      <c r="C947" s="34">
        <f t="shared" si="602"/>
        <v>0</v>
      </c>
      <c r="D947" s="34">
        <f>D946/$N$946</f>
        <v>0</v>
      </c>
      <c r="E947" s="34">
        <f t="shared" ref="E947:M947" si="603">E946/$N$946</f>
        <v>1</v>
      </c>
      <c r="F947" s="34">
        <f t="shared" si="603"/>
        <v>0</v>
      </c>
      <c r="G947" s="34">
        <f t="shared" si="603"/>
        <v>0</v>
      </c>
      <c r="H947" s="34">
        <f t="shared" si="603"/>
        <v>0</v>
      </c>
      <c r="I947" s="34">
        <f t="shared" si="603"/>
        <v>0</v>
      </c>
      <c r="J947" s="33">
        <f t="shared" si="603"/>
        <v>0</v>
      </c>
      <c r="K947" s="34">
        <f t="shared" si="603"/>
        <v>0</v>
      </c>
      <c r="L947" s="33">
        <f t="shared" si="603"/>
        <v>0</v>
      </c>
      <c r="M947" s="36">
        <f t="shared" si="603"/>
        <v>0</v>
      </c>
      <c r="N947" s="46">
        <f>SUM(Tableau11[[#This Row],[Janvier]:[Décembre]])</f>
        <v>1</v>
      </c>
      <c r="O947" s="71">
        <f>ROUNDUP(Tableau11[[#This Row],[Total général]]/7,0)</f>
        <v>1</v>
      </c>
      <c r="P947" s="70">
        <f>Tableau11[[#This Row],[Total général]]/(30*7)</f>
        <v>4.7619047619047623E-3</v>
      </c>
    </row>
    <row r="948" spans="1:16" ht="17.25" thickTop="1" thickBot="1" x14ac:dyDescent="0.3">
      <c r="A948" s="45">
        <v>1119</v>
      </c>
      <c r="B948" s="58">
        <f>IFERROR(VLOOKUP(Tableau11[[#This Row],[Article]],'TCD journal 2018'!$B$5:$O$9000,2,FALSE),0)</f>
        <v>0</v>
      </c>
      <c r="C948" s="59">
        <f>IFERROR(VLOOKUP(Tableau11[[#This Row],[Article]],'TCD journal 2018'!$B$5:$O$900,3,FALSE),0)</f>
        <v>0</v>
      </c>
      <c r="D948" s="60">
        <f>IFERROR(VLOOKUP(Tableau11[[#This Row],[Article]],'TCD journal 2018'!$B$5:$O$9000,4,FALSE),0)</f>
        <v>0</v>
      </c>
      <c r="E948" s="60">
        <f>IFERROR(VLOOKUP(Tableau11[[#This Row],[Article]],'TCD journal 2018'!$B$5:$O$9000,5,FALSE),0)</f>
        <v>1</v>
      </c>
      <c r="F948" s="60">
        <f>IFERROR(VLOOKUP(Tableau11[[#This Row],[Article]],'TCD journal 2018'!$B$5:$O$9000,6,FALSE),0)</f>
        <v>0</v>
      </c>
      <c r="G948" s="60">
        <f>IFERROR(VLOOKUP(Tableau11[[#This Row],[Article]],'TCD journal 2018'!$B$5:$O$9000,7,FALSE),0)</f>
        <v>0</v>
      </c>
      <c r="H948" s="60">
        <f>IFERROR(VLOOKUP(Tableau11[[#This Row],[Article]],'TCD journal 2018'!$B$5:$O$9000,8,FALSE),0)</f>
        <v>0</v>
      </c>
      <c r="I948" s="60">
        <f>IFERROR(VLOOKUP(Tableau11[[#This Row],[Article]],'TCD journal 2018'!$B$5:$O$9000,9,FALSE),0)</f>
        <v>0</v>
      </c>
      <c r="J948" s="60">
        <f>IFERROR(VLOOKUP(Tableau11[[#This Row],[Article]],'TCD journal 2018'!$B$5:$O$9000,10,FALSE),0)</f>
        <v>0</v>
      </c>
      <c r="K948" s="61">
        <f>IFERROR(VLOOKUP(Tableau11[[#This Row],[Article]],'TCD journal 2018'!$B$5:$O$900,11,FALSE),0)</f>
        <v>1</v>
      </c>
      <c r="L948" s="60">
        <f>IFERROR(VLOOKUP(Tableau11[[#This Row],[Article]],'TCD journal 2018'!$B$5:$O$9000,12,FALSE),0)</f>
        <v>0</v>
      </c>
      <c r="M948" s="62">
        <f>IFERROR(VLOOKUP(Tableau11[[#This Row],[Article]],'TCD journal 2018'!$B$5:$O$9000,13,FALSE),0)</f>
        <v>0</v>
      </c>
      <c r="N948" s="154">
        <f>IFERROR(VLOOKUP(Tableau11[[#This Row],[Article]],'TCD journal 2018'!$B$5:$O$9000,14,FALSE),0)</f>
        <v>2</v>
      </c>
      <c r="O948" s="73">
        <f>Tableau11[[#This Row],[Total général]]/8</f>
        <v>0.25</v>
      </c>
      <c r="P948" s="74">
        <f>ROUNDUP(Tableau11[[#This Row],[Conso mensuel]]/30,0)</f>
        <v>1</v>
      </c>
    </row>
    <row r="949" spans="1:16" ht="16.5" thickTop="1" thickBot="1" x14ac:dyDescent="0.3">
      <c r="A949" s="31">
        <v>1119</v>
      </c>
      <c r="B949" s="34">
        <f t="shared" ref="B949:C949" si="604">B948/$N$948</f>
        <v>0</v>
      </c>
      <c r="C949" s="34">
        <f t="shared" si="604"/>
        <v>0</v>
      </c>
      <c r="D949" s="34">
        <f>D948/$N$948</f>
        <v>0</v>
      </c>
      <c r="E949" s="34">
        <f t="shared" ref="E949:M949" si="605">E948/$N$948</f>
        <v>0.5</v>
      </c>
      <c r="F949" s="34">
        <f t="shared" si="605"/>
        <v>0</v>
      </c>
      <c r="G949" s="34">
        <f t="shared" si="605"/>
        <v>0</v>
      </c>
      <c r="H949" s="34">
        <f t="shared" si="605"/>
        <v>0</v>
      </c>
      <c r="I949" s="34">
        <f t="shared" si="605"/>
        <v>0</v>
      </c>
      <c r="J949" s="33">
        <f t="shared" si="605"/>
        <v>0</v>
      </c>
      <c r="K949" s="34">
        <f t="shared" si="605"/>
        <v>0.5</v>
      </c>
      <c r="L949" s="33">
        <f t="shared" si="605"/>
        <v>0</v>
      </c>
      <c r="M949" s="36">
        <f t="shared" si="605"/>
        <v>0</v>
      </c>
      <c r="N949" s="46">
        <f>SUM(Tableau11[[#This Row],[Janvier]:[Décembre]])</f>
        <v>1</v>
      </c>
      <c r="O949" s="71">
        <f>ROUNDUP(Tableau11[[#This Row],[Total général]]/7,0)</f>
        <v>1</v>
      </c>
      <c r="P949" s="70">
        <f>Tableau11[[#This Row],[Total général]]/(30*7)</f>
        <v>4.7619047619047623E-3</v>
      </c>
    </row>
    <row r="950" spans="1:16" ht="17.25" thickTop="1" thickBot="1" x14ac:dyDescent="0.3">
      <c r="A950" s="45">
        <v>1380</v>
      </c>
      <c r="B950" s="58">
        <f>IFERROR(VLOOKUP(Tableau11[[#This Row],[Article]],'TCD journal 2018'!$B$5:$O$9000,2,FALSE),0)</f>
        <v>0</v>
      </c>
      <c r="C950" s="59">
        <f>IFERROR(VLOOKUP(Tableau11[[#This Row],[Article]],'TCD journal 2018'!$B$5:$O$900,3,FALSE),0)</f>
        <v>0</v>
      </c>
      <c r="D950" s="60">
        <f>IFERROR(VLOOKUP(Tableau11[[#This Row],[Article]],'TCD journal 2018'!$B$5:$O$9000,4,FALSE),0)</f>
        <v>0</v>
      </c>
      <c r="E950" s="60">
        <f>IFERROR(VLOOKUP(Tableau11[[#This Row],[Article]],'TCD journal 2018'!$B$5:$O$9000,5,FALSE),0)</f>
        <v>1</v>
      </c>
      <c r="F950" s="60">
        <f>IFERROR(VLOOKUP(Tableau11[[#This Row],[Article]],'TCD journal 2018'!$B$5:$O$9000,6,FALSE),0)</f>
        <v>0</v>
      </c>
      <c r="G950" s="60">
        <f>IFERROR(VLOOKUP(Tableau11[[#This Row],[Article]],'TCD journal 2018'!$B$5:$O$9000,7,FALSE),0)</f>
        <v>0</v>
      </c>
      <c r="H950" s="60">
        <f>IFERROR(VLOOKUP(Tableau11[[#This Row],[Article]],'TCD journal 2018'!$B$5:$O$9000,8,FALSE),0)</f>
        <v>0</v>
      </c>
      <c r="I950" s="60">
        <f>IFERROR(VLOOKUP(Tableau11[[#This Row],[Article]],'TCD journal 2018'!$B$5:$O$9000,9,FALSE),0)</f>
        <v>0</v>
      </c>
      <c r="J950" s="60">
        <f>IFERROR(VLOOKUP(Tableau11[[#This Row],[Article]],'TCD journal 2018'!$B$5:$O$9000,10,FALSE),0)</f>
        <v>0</v>
      </c>
      <c r="K950" s="61">
        <f>IFERROR(VLOOKUP(Tableau11[[#This Row],[Article]],'TCD journal 2018'!$B$5:$O$900,11,FALSE),0)</f>
        <v>0</v>
      </c>
      <c r="L950" s="60">
        <f>IFERROR(VLOOKUP(Tableau11[[#This Row],[Article]],'TCD journal 2018'!$B$5:$O$9000,12,FALSE),0)</f>
        <v>0</v>
      </c>
      <c r="M950" s="62">
        <f>IFERROR(VLOOKUP(Tableau11[[#This Row],[Article]],'TCD journal 2018'!$B$5:$O$9000,13,FALSE),0)</f>
        <v>0</v>
      </c>
      <c r="N950" s="154">
        <f>IFERROR(VLOOKUP(Tableau11[[#This Row],[Article]],'TCD journal 2018'!$B$5:$O$9000,14,FALSE),0)</f>
        <v>1</v>
      </c>
      <c r="O950" s="73">
        <f>Tableau11[[#This Row],[Total général]]/8</f>
        <v>0.125</v>
      </c>
      <c r="P950" s="74">
        <f>ROUNDUP(Tableau11[[#This Row],[Conso mensuel]]/30,0)</f>
        <v>1</v>
      </c>
    </row>
    <row r="951" spans="1:16" ht="16.5" thickTop="1" thickBot="1" x14ac:dyDescent="0.3">
      <c r="A951" s="31">
        <v>1380</v>
      </c>
      <c r="B951" s="34">
        <f t="shared" ref="B951:C951" si="606">B950/$N$950</f>
        <v>0</v>
      </c>
      <c r="C951" s="34">
        <f t="shared" si="606"/>
        <v>0</v>
      </c>
      <c r="D951" s="34">
        <f>D950/$N$950</f>
        <v>0</v>
      </c>
      <c r="E951" s="34">
        <f t="shared" ref="E951:M951" si="607">E950/$N$950</f>
        <v>1</v>
      </c>
      <c r="F951" s="34">
        <f t="shared" si="607"/>
        <v>0</v>
      </c>
      <c r="G951" s="34">
        <f t="shared" si="607"/>
        <v>0</v>
      </c>
      <c r="H951" s="34">
        <f t="shared" si="607"/>
        <v>0</v>
      </c>
      <c r="I951" s="34">
        <f t="shared" si="607"/>
        <v>0</v>
      </c>
      <c r="J951" s="33">
        <f t="shared" si="607"/>
        <v>0</v>
      </c>
      <c r="K951" s="34">
        <f t="shared" si="607"/>
        <v>0</v>
      </c>
      <c r="L951" s="33">
        <f t="shared" si="607"/>
        <v>0</v>
      </c>
      <c r="M951" s="36">
        <f t="shared" si="607"/>
        <v>0</v>
      </c>
      <c r="N951" s="46">
        <f>SUM(Tableau11[[#This Row],[Janvier]:[Décembre]])</f>
        <v>1</v>
      </c>
      <c r="O951" s="71">
        <f>ROUNDUP(Tableau11[[#This Row],[Total général]]/7,0)</f>
        <v>1</v>
      </c>
      <c r="P951" s="70">
        <f>Tableau11[[#This Row],[Total général]]/(30*7)</f>
        <v>4.7619047619047623E-3</v>
      </c>
    </row>
    <row r="952" spans="1:16" ht="17.25" thickTop="1" thickBot="1" x14ac:dyDescent="0.3">
      <c r="A952" s="45">
        <v>9643</v>
      </c>
      <c r="B952" s="58">
        <f>IFERROR(VLOOKUP(Tableau11[[#This Row],[Article]],'TCD journal 2018'!$B$5:$O$9000,2,FALSE),0)</f>
        <v>0</v>
      </c>
      <c r="C952" s="59">
        <f>IFERROR(VLOOKUP(Tableau11[[#This Row],[Article]],'TCD journal 2018'!$B$5:$O$900,3,FALSE),0)</f>
        <v>0</v>
      </c>
      <c r="D952" s="60">
        <f>IFERROR(VLOOKUP(Tableau11[[#This Row],[Article]],'TCD journal 2018'!$B$5:$O$9000,4,FALSE),0)</f>
        <v>0</v>
      </c>
      <c r="E952" s="60">
        <f>IFERROR(VLOOKUP(Tableau11[[#This Row],[Article]],'TCD journal 2018'!$B$5:$O$9000,5,FALSE),0)</f>
        <v>0</v>
      </c>
      <c r="F952" s="60">
        <f>IFERROR(VLOOKUP(Tableau11[[#This Row],[Article]],'TCD journal 2018'!$B$5:$O$9000,6,FALSE),0)</f>
        <v>0</v>
      </c>
      <c r="G952" s="60">
        <f>IFERROR(VLOOKUP(Tableau11[[#This Row],[Article]],'TCD journal 2018'!$B$5:$O$9000,7,FALSE),0)</f>
        <v>0</v>
      </c>
      <c r="H952" s="60">
        <f>IFERROR(VLOOKUP(Tableau11[[#This Row],[Article]],'TCD journal 2018'!$B$5:$O$9000,8,FALSE),0)</f>
        <v>0</v>
      </c>
      <c r="I952" s="60">
        <f>IFERROR(VLOOKUP(Tableau11[[#This Row],[Article]],'TCD journal 2018'!$B$5:$O$9000,9,FALSE),0)</f>
        <v>0</v>
      </c>
      <c r="J952" s="60">
        <f>IFERROR(VLOOKUP(Tableau11[[#This Row],[Article]],'TCD journal 2018'!$B$5:$O$9000,10,FALSE),0)</f>
        <v>0</v>
      </c>
      <c r="K952" s="61">
        <f>IFERROR(VLOOKUP(Tableau11[[#This Row],[Article]],'TCD journal 2018'!$B$5:$O$900,11,FALSE),0)</f>
        <v>0</v>
      </c>
      <c r="L952" s="60">
        <f>IFERROR(VLOOKUP(Tableau11[[#This Row],[Article]],'TCD journal 2018'!$B$5:$O$9000,12,FALSE),0)</f>
        <v>0</v>
      </c>
      <c r="M952" s="62">
        <f>IFERROR(VLOOKUP(Tableau11[[#This Row],[Article]],'TCD journal 2018'!$B$5:$O$9000,13,FALSE),0)</f>
        <v>0</v>
      </c>
      <c r="N952" s="154">
        <f>IFERROR(VLOOKUP(Tableau11[[#This Row],[Article]],'TCD journal 2018'!$B$5:$O$9000,14,FALSE),0)</f>
        <v>0</v>
      </c>
      <c r="O952" s="73">
        <f>Tableau11[[#This Row],[Total général]]/8</f>
        <v>0</v>
      </c>
      <c r="P952" s="74">
        <f>ROUNDUP(Tableau11[[#This Row],[Conso mensuel]]/30,0)</f>
        <v>0</v>
      </c>
    </row>
    <row r="953" spans="1:16" ht="16.5" thickTop="1" thickBot="1" x14ac:dyDescent="0.3">
      <c r="A953" s="31">
        <v>9643</v>
      </c>
      <c r="B953" s="34">
        <f t="shared" ref="B953:C953" si="608">IFERROR(B952/$N$952,0)</f>
        <v>0</v>
      </c>
      <c r="C953" s="34">
        <f t="shared" si="608"/>
        <v>0</v>
      </c>
      <c r="D953" s="34">
        <f>IFERROR(D952/$N$952,0)</f>
        <v>0</v>
      </c>
      <c r="E953" s="34">
        <f t="shared" ref="E953:M953" si="609">IFERROR(E952/$N$952,0)</f>
        <v>0</v>
      </c>
      <c r="F953" s="34">
        <f t="shared" si="609"/>
        <v>0</v>
      </c>
      <c r="G953" s="34">
        <f t="shared" si="609"/>
        <v>0</v>
      </c>
      <c r="H953" s="34">
        <f t="shared" si="609"/>
        <v>0</v>
      </c>
      <c r="I953" s="34">
        <f t="shared" si="609"/>
        <v>0</v>
      </c>
      <c r="J953" s="33">
        <f t="shared" si="609"/>
        <v>0</v>
      </c>
      <c r="K953" s="34">
        <f t="shared" si="609"/>
        <v>0</v>
      </c>
      <c r="L953" s="33">
        <f t="shared" si="609"/>
        <v>0</v>
      </c>
      <c r="M953" s="36">
        <f t="shared" si="609"/>
        <v>0</v>
      </c>
      <c r="N953" s="46">
        <f>SUM(Tableau11[[#This Row],[Janvier]:[Décembre]])</f>
        <v>0</v>
      </c>
      <c r="O953" s="71">
        <f>ROUNDUP(Tableau11[[#This Row],[Total général]]/7,0)</f>
        <v>0</v>
      </c>
      <c r="P953" s="70">
        <f>Tableau11[[#This Row],[Total général]]/(30*7)</f>
        <v>0</v>
      </c>
    </row>
    <row r="954" spans="1:16" ht="17.25" thickTop="1" thickBot="1" x14ac:dyDescent="0.3">
      <c r="A954" s="45">
        <v>4562</v>
      </c>
      <c r="B954" s="58">
        <f>IFERROR(VLOOKUP(Tableau11[[#This Row],[Article]],'TCD journal 2018'!$B$5:$O$9000,2,FALSE),0)</f>
        <v>0</v>
      </c>
      <c r="C954" s="59">
        <f>IFERROR(VLOOKUP(Tableau11[[#This Row],[Article]],'TCD journal 2018'!$B$5:$O$900,3,FALSE),0)</f>
        <v>0</v>
      </c>
      <c r="D954" s="60">
        <f>IFERROR(VLOOKUP(Tableau11[[#This Row],[Article]],'TCD journal 2018'!$B$5:$O$9000,4,FALSE),0)</f>
        <v>0</v>
      </c>
      <c r="E954" s="60">
        <f>IFERROR(VLOOKUP(Tableau11[[#This Row],[Article]],'TCD journal 2018'!$B$5:$O$9000,5,FALSE),0)</f>
        <v>0</v>
      </c>
      <c r="F954" s="60">
        <f>IFERROR(VLOOKUP(Tableau11[[#This Row],[Article]],'TCD journal 2018'!$B$5:$O$9000,6,FALSE),0)</f>
        <v>0</v>
      </c>
      <c r="G954" s="60">
        <f>IFERROR(VLOOKUP(Tableau11[[#This Row],[Article]],'TCD journal 2018'!$B$5:$O$9000,7,FALSE),0)</f>
        <v>0</v>
      </c>
      <c r="H954" s="60">
        <f>IFERROR(VLOOKUP(Tableau11[[#This Row],[Article]],'TCD journal 2018'!$B$5:$O$9000,8,FALSE),0)</f>
        <v>0</v>
      </c>
      <c r="I954" s="60">
        <f>IFERROR(VLOOKUP(Tableau11[[#This Row],[Article]],'TCD journal 2018'!$B$5:$O$9000,9,FALSE),0)</f>
        <v>0</v>
      </c>
      <c r="J954" s="60">
        <f>IFERROR(VLOOKUP(Tableau11[[#This Row],[Article]],'TCD journal 2018'!$B$5:$O$9000,10,FALSE),0)</f>
        <v>0</v>
      </c>
      <c r="K954" s="61">
        <f>IFERROR(VLOOKUP(Tableau11[[#This Row],[Article]],'TCD journal 2018'!$B$5:$O$900,11,FALSE),0)</f>
        <v>0</v>
      </c>
      <c r="L954" s="60">
        <f>IFERROR(VLOOKUP(Tableau11[[#This Row],[Article]],'TCD journal 2018'!$B$5:$O$9000,12,FALSE),0)</f>
        <v>0</v>
      </c>
      <c r="M954" s="62">
        <f>IFERROR(VLOOKUP(Tableau11[[#This Row],[Article]],'TCD journal 2018'!$B$5:$O$9000,13,FALSE),0)</f>
        <v>0</v>
      </c>
      <c r="N954" s="154">
        <f>IFERROR(VLOOKUP(Tableau11[[#This Row],[Article]],'TCD journal 2018'!$B$5:$O$9000,14,FALSE),0)</f>
        <v>0</v>
      </c>
      <c r="O954" s="73">
        <f>Tableau11[[#This Row],[Total général]]/8</f>
        <v>0</v>
      </c>
      <c r="P954" s="74">
        <f>ROUNDUP(Tableau11[[#This Row],[Conso mensuel]]/30,0)</f>
        <v>0</v>
      </c>
    </row>
    <row r="955" spans="1:16" ht="16.5" thickTop="1" thickBot="1" x14ac:dyDescent="0.3">
      <c r="A955" s="31">
        <v>4562</v>
      </c>
      <c r="B955" s="34">
        <f t="shared" ref="B955:C955" si="610">IFERROR(B954/$N$954,0)</f>
        <v>0</v>
      </c>
      <c r="C955" s="34">
        <f t="shared" si="610"/>
        <v>0</v>
      </c>
      <c r="D955" s="34">
        <f>IFERROR(D954/$N$954,0)</f>
        <v>0</v>
      </c>
      <c r="E955" s="34">
        <f t="shared" ref="E955:M955" si="611">IFERROR(E954/$N$954,0)</f>
        <v>0</v>
      </c>
      <c r="F955" s="34">
        <f t="shared" si="611"/>
        <v>0</v>
      </c>
      <c r="G955" s="34">
        <f t="shared" si="611"/>
        <v>0</v>
      </c>
      <c r="H955" s="34">
        <f t="shared" si="611"/>
        <v>0</v>
      </c>
      <c r="I955" s="34">
        <f t="shared" si="611"/>
        <v>0</v>
      </c>
      <c r="J955" s="33">
        <f t="shared" si="611"/>
        <v>0</v>
      </c>
      <c r="K955" s="34">
        <f t="shared" si="611"/>
        <v>0</v>
      </c>
      <c r="L955" s="33">
        <f t="shared" si="611"/>
        <v>0</v>
      </c>
      <c r="M955" s="36">
        <f t="shared" si="611"/>
        <v>0</v>
      </c>
      <c r="N955" s="46">
        <f>SUM(Tableau11[[#This Row],[Janvier]:[Décembre]])</f>
        <v>0</v>
      </c>
      <c r="O955" s="71">
        <f>ROUNDUP(Tableau11[[#This Row],[Total général]]/7,0)</f>
        <v>0</v>
      </c>
      <c r="P955" s="70">
        <f>Tableau11[[#This Row],[Total général]]/(30*7)</f>
        <v>0</v>
      </c>
    </row>
    <row r="956" spans="1:16" ht="17.25" thickTop="1" thickBot="1" x14ac:dyDescent="0.3">
      <c r="A956" s="45">
        <v>10873</v>
      </c>
      <c r="B956" s="58">
        <f>IFERROR(VLOOKUP(Tableau11[[#This Row],[Article]],'TCD journal 2018'!$B$5:$O$9000,2,FALSE),0)</f>
        <v>0</v>
      </c>
      <c r="C956" s="59">
        <f>IFERROR(VLOOKUP(Tableau11[[#This Row],[Article]],'TCD journal 2018'!$B$5:$O$900,3,FALSE),0)</f>
        <v>0</v>
      </c>
      <c r="D956" s="60">
        <f>IFERROR(VLOOKUP(Tableau11[[#This Row],[Article]],'TCD journal 2018'!$B$5:$O$9000,4,FALSE),0)</f>
        <v>0</v>
      </c>
      <c r="E956" s="60">
        <f>IFERROR(VLOOKUP(Tableau11[[#This Row],[Article]],'TCD journal 2018'!$B$5:$O$9000,5,FALSE),0)</f>
        <v>0</v>
      </c>
      <c r="F956" s="60">
        <f>IFERROR(VLOOKUP(Tableau11[[#This Row],[Article]],'TCD journal 2018'!$B$5:$O$9000,6,FALSE),0)</f>
        <v>0</v>
      </c>
      <c r="G956" s="60">
        <f>IFERROR(VLOOKUP(Tableau11[[#This Row],[Article]],'TCD journal 2018'!$B$5:$O$9000,7,FALSE),0)</f>
        <v>0</v>
      </c>
      <c r="H956" s="60">
        <f>IFERROR(VLOOKUP(Tableau11[[#This Row],[Article]],'TCD journal 2018'!$B$5:$O$9000,8,FALSE),0)</f>
        <v>0</v>
      </c>
      <c r="I956" s="60">
        <f>IFERROR(VLOOKUP(Tableau11[[#This Row],[Article]],'TCD journal 2018'!$B$5:$O$9000,9,FALSE),0)</f>
        <v>0</v>
      </c>
      <c r="J956" s="60">
        <f>IFERROR(VLOOKUP(Tableau11[[#This Row],[Article]],'TCD journal 2018'!$B$5:$O$9000,10,FALSE),0)</f>
        <v>0</v>
      </c>
      <c r="K956" s="61">
        <f>IFERROR(VLOOKUP(Tableau11[[#This Row],[Article]],'TCD journal 2018'!$B$5:$O$900,11,FALSE),0)</f>
        <v>0</v>
      </c>
      <c r="L956" s="60">
        <f>IFERROR(VLOOKUP(Tableau11[[#This Row],[Article]],'TCD journal 2018'!$B$5:$O$9000,12,FALSE),0)</f>
        <v>0</v>
      </c>
      <c r="M956" s="62">
        <f>IFERROR(VLOOKUP(Tableau11[[#This Row],[Article]],'TCD journal 2018'!$B$5:$O$9000,13,FALSE),0)</f>
        <v>0</v>
      </c>
      <c r="N956" s="154">
        <f>IFERROR(VLOOKUP(Tableau11[[#This Row],[Article]],'TCD journal 2018'!$B$5:$O$9000,14,FALSE),0)</f>
        <v>0</v>
      </c>
      <c r="O956" s="73">
        <f>Tableau11[[#This Row],[Total général]]/8</f>
        <v>0</v>
      </c>
      <c r="P956" s="74">
        <f>ROUNDUP(Tableau11[[#This Row],[Conso mensuel]]/30,0)</f>
        <v>0</v>
      </c>
    </row>
    <row r="957" spans="1:16" ht="16.5" thickTop="1" thickBot="1" x14ac:dyDescent="0.3">
      <c r="A957" s="31">
        <v>10873</v>
      </c>
      <c r="B957" s="39">
        <f t="shared" ref="B957:C957" si="612">IFERROR(B956/L956:L956,0)</f>
        <v>0</v>
      </c>
      <c r="C957" s="39">
        <f t="shared" si="612"/>
        <v>0</v>
      </c>
      <c r="D957" s="39">
        <f>IFERROR(D956/N956:N956,0)</f>
        <v>0</v>
      </c>
      <c r="E957" s="39">
        <f t="shared" ref="E957" si="613">IFERROR(E956/O956:O956,0)</f>
        <v>0</v>
      </c>
      <c r="F957" s="39">
        <f t="shared" ref="F957:M957" si="614">IFERROR(F956/P956:P956,0)</f>
        <v>0</v>
      </c>
      <c r="G957" s="39">
        <f t="shared" si="614"/>
        <v>0</v>
      </c>
      <c r="H957" s="39">
        <f t="shared" si="614"/>
        <v>0</v>
      </c>
      <c r="I957" s="39">
        <f t="shared" si="614"/>
        <v>0</v>
      </c>
      <c r="J957" s="33">
        <f t="shared" si="614"/>
        <v>0</v>
      </c>
      <c r="K957" s="39">
        <f t="shared" si="614"/>
        <v>0</v>
      </c>
      <c r="L957" s="33">
        <f t="shared" si="614"/>
        <v>0</v>
      </c>
      <c r="M957" s="57">
        <f t="shared" si="614"/>
        <v>0</v>
      </c>
      <c r="N957" s="48">
        <f>SUM(Tableau11[[#This Row],[Janvier]:[Décembre]])</f>
        <v>0</v>
      </c>
      <c r="O957" s="71">
        <f>ROUNDUP(Tableau11[[#This Row],[Total général]]/7,0)</f>
        <v>0</v>
      </c>
      <c r="P957" s="70">
        <f>Tableau11[[#This Row],[Total général]]/(30*7)</f>
        <v>0</v>
      </c>
    </row>
    <row r="958" spans="1:16" ht="17.25" thickTop="1" thickBot="1" x14ac:dyDescent="0.3">
      <c r="A958" s="45">
        <v>8014</v>
      </c>
      <c r="B958" s="58">
        <f>IFERROR(VLOOKUP(Tableau11[[#This Row],[Article]],'TCD journal 2018'!$B$5:$O$9000,2,FALSE),0)</f>
        <v>0</v>
      </c>
      <c r="C958" s="59">
        <f>IFERROR(VLOOKUP(Tableau11[[#This Row],[Article]],'TCD journal 2018'!$B$5:$O$900,3,FALSE),0)</f>
        <v>0</v>
      </c>
      <c r="D958" s="60">
        <f>IFERROR(VLOOKUP(Tableau11[[#This Row],[Article]],'TCD journal 2018'!$B$5:$O$9000,4,FALSE),0)</f>
        <v>0</v>
      </c>
      <c r="E958" s="60">
        <f>IFERROR(VLOOKUP(Tableau11[[#This Row],[Article]],'TCD journal 2018'!$B$5:$O$9000,5,FALSE),0)</f>
        <v>0</v>
      </c>
      <c r="F958" s="60">
        <f>IFERROR(VLOOKUP(Tableau11[[#This Row],[Article]],'TCD journal 2018'!$B$5:$O$9000,6,FALSE),0)</f>
        <v>0</v>
      </c>
      <c r="G958" s="60">
        <f>IFERROR(VLOOKUP(Tableau11[[#This Row],[Article]],'TCD journal 2018'!$B$5:$O$9000,7,FALSE),0)</f>
        <v>0</v>
      </c>
      <c r="H958" s="60">
        <f>IFERROR(VLOOKUP(Tableau11[[#This Row],[Article]],'TCD journal 2018'!$B$5:$O$9000,8,FALSE),0)</f>
        <v>0</v>
      </c>
      <c r="I958" s="60">
        <f>IFERROR(VLOOKUP(Tableau11[[#This Row],[Article]],'TCD journal 2018'!$B$5:$O$9000,9,FALSE),0)</f>
        <v>0</v>
      </c>
      <c r="J958" s="60">
        <f>IFERROR(VLOOKUP(Tableau11[[#This Row],[Article]],'TCD journal 2018'!$B$5:$O$9000,10,FALSE),0)</f>
        <v>0</v>
      </c>
      <c r="K958" s="61">
        <f>IFERROR(VLOOKUP(Tableau11[[#This Row],[Article]],'TCD journal 2018'!$B$5:$O$900,11,FALSE),0)</f>
        <v>0</v>
      </c>
      <c r="L958" s="60">
        <f>IFERROR(VLOOKUP(Tableau11[[#This Row],[Article]],'TCD journal 2018'!$B$5:$O$9000,12,FALSE),0)</f>
        <v>0</v>
      </c>
      <c r="M958" s="62">
        <f>IFERROR(VLOOKUP(Tableau11[[#This Row],[Article]],'TCD journal 2018'!$B$5:$O$9000,13,FALSE),0)</f>
        <v>0</v>
      </c>
      <c r="N958" s="154">
        <f>IFERROR(VLOOKUP(Tableau11[[#This Row],[Article]],'TCD journal 2018'!$B$5:$O$9000,14,FALSE),0)</f>
        <v>0</v>
      </c>
      <c r="O958" s="73">
        <f>Tableau11[[#This Row],[Total général]]/8</f>
        <v>0</v>
      </c>
      <c r="P958" s="74">
        <f>ROUNDUP(Tableau11[[#This Row],[Conso mensuel]]/30,0)</f>
        <v>0</v>
      </c>
    </row>
    <row r="959" spans="1:16" ht="16.5" thickTop="1" thickBot="1" x14ac:dyDescent="0.3">
      <c r="A959" s="31">
        <v>8014</v>
      </c>
      <c r="B959" s="34">
        <f t="shared" ref="B959:C959" si="615">IFERROR(B958/$N$958,0)</f>
        <v>0</v>
      </c>
      <c r="C959" s="34">
        <f t="shared" si="615"/>
        <v>0</v>
      </c>
      <c r="D959" s="34">
        <f>IFERROR(D958/$N$958,0)</f>
        <v>0</v>
      </c>
      <c r="E959" s="34">
        <f t="shared" ref="E959:M959" si="616">IFERROR(E958/$N$958,0)</f>
        <v>0</v>
      </c>
      <c r="F959" s="34">
        <f t="shared" si="616"/>
        <v>0</v>
      </c>
      <c r="G959" s="34">
        <f t="shared" si="616"/>
        <v>0</v>
      </c>
      <c r="H959" s="34">
        <f t="shared" si="616"/>
        <v>0</v>
      </c>
      <c r="I959" s="34">
        <f t="shared" si="616"/>
        <v>0</v>
      </c>
      <c r="J959" s="33">
        <f t="shared" si="616"/>
        <v>0</v>
      </c>
      <c r="K959" s="34">
        <f t="shared" si="616"/>
        <v>0</v>
      </c>
      <c r="L959" s="33">
        <f t="shared" si="616"/>
        <v>0</v>
      </c>
      <c r="M959" s="36">
        <f t="shared" si="616"/>
        <v>0</v>
      </c>
      <c r="N959" s="46">
        <f>SUM(Tableau11[[#This Row],[Janvier]:[Décembre]])</f>
        <v>0</v>
      </c>
      <c r="O959" s="71">
        <f>ROUNDUP(Tableau11[[#This Row],[Total général]]/7,0)</f>
        <v>0</v>
      </c>
      <c r="P959" s="70">
        <f>Tableau11[[#This Row],[Total général]]/(30*7)</f>
        <v>0</v>
      </c>
    </row>
    <row r="960" spans="1:16" ht="17.25" thickTop="1" thickBot="1" x14ac:dyDescent="0.3">
      <c r="A960" s="45">
        <v>4874</v>
      </c>
      <c r="B960" s="58">
        <f>IFERROR(VLOOKUP(Tableau11[[#This Row],[Article]],'TCD journal 2018'!$B$5:$O$9000,2,FALSE),0)</f>
        <v>0</v>
      </c>
      <c r="C960" s="59">
        <f>IFERROR(VLOOKUP(Tableau11[[#This Row],[Article]],'TCD journal 2018'!$B$5:$O$900,3,FALSE),0)</f>
        <v>0</v>
      </c>
      <c r="D960" s="60">
        <f>IFERROR(VLOOKUP(Tableau11[[#This Row],[Article]],'TCD journal 2018'!$B$5:$O$9000,4,FALSE),0)</f>
        <v>0</v>
      </c>
      <c r="E960" s="60">
        <f>IFERROR(VLOOKUP(Tableau11[[#This Row],[Article]],'TCD journal 2018'!$B$5:$O$9000,5,FALSE),0)</f>
        <v>0</v>
      </c>
      <c r="F960" s="60">
        <f>IFERROR(VLOOKUP(Tableau11[[#This Row],[Article]],'TCD journal 2018'!$B$5:$O$9000,6,FALSE),0)</f>
        <v>0</v>
      </c>
      <c r="G960" s="60">
        <f>IFERROR(VLOOKUP(Tableau11[[#This Row],[Article]],'TCD journal 2018'!$B$5:$O$9000,7,FALSE),0)</f>
        <v>0</v>
      </c>
      <c r="H960" s="60">
        <f>IFERROR(VLOOKUP(Tableau11[[#This Row],[Article]],'TCD journal 2018'!$B$5:$O$9000,8,FALSE),0)</f>
        <v>0</v>
      </c>
      <c r="I960" s="60">
        <f>IFERROR(VLOOKUP(Tableau11[[#This Row],[Article]],'TCD journal 2018'!$B$5:$O$9000,9,FALSE),0)</f>
        <v>0</v>
      </c>
      <c r="J960" s="60">
        <f>IFERROR(VLOOKUP(Tableau11[[#This Row],[Article]],'TCD journal 2018'!$B$5:$O$9000,10,FALSE),0)</f>
        <v>0</v>
      </c>
      <c r="K960" s="61">
        <f>IFERROR(VLOOKUP(Tableau11[[#This Row],[Article]],'TCD journal 2018'!$B$5:$O$900,11,FALSE),0)</f>
        <v>0</v>
      </c>
      <c r="L960" s="60">
        <f>IFERROR(VLOOKUP(Tableau11[[#This Row],[Article]],'TCD journal 2018'!$B$5:$O$9000,12,FALSE),0)</f>
        <v>0</v>
      </c>
      <c r="M960" s="62">
        <f>IFERROR(VLOOKUP(Tableau11[[#This Row],[Article]],'TCD journal 2018'!$B$5:$O$9000,13,FALSE),0)</f>
        <v>0</v>
      </c>
      <c r="N960" s="154">
        <f>IFERROR(VLOOKUP(Tableau11[[#This Row],[Article]],'TCD journal 2018'!$B$5:$O$9000,14,FALSE),0)</f>
        <v>0</v>
      </c>
      <c r="O960" s="73">
        <f>Tableau11[[#This Row],[Total général]]/8</f>
        <v>0</v>
      </c>
      <c r="P960" s="74">
        <f>ROUNDUP(Tableau11[[#This Row],[Conso mensuel]]/30,0)</f>
        <v>0</v>
      </c>
    </row>
    <row r="961" spans="1:16" ht="16.5" thickTop="1" thickBot="1" x14ac:dyDescent="0.3">
      <c r="A961" s="31">
        <v>4874</v>
      </c>
      <c r="B961" s="34">
        <f t="shared" ref="B961:C961" si="617">IFERROR(B960/$N$960,0)</f>
        <v>0</v>
      </c>
      <c r="C961" s="34">
        <f t="shared" si="617"/>
        <v>0</v>
      </c>
      <c r="D961" s="34">
        <f>IFERROR(D960/$N$960,0)</f>
        <v>0</v>
      </c>
      <c r="E961" s="34">
        <f t="shared" ref="E961:M961" si="618">IFERROR(E960/$N$960,0)</f>
        <v>0</v>
      </c>
      <c r="F961" s="34">
        <f t="shared" si="618"/>
        <v>0</v>
      </c>
      <c r="G961" s="34">
        <f t="shared" si="618"/>
        <v>0</v>
      </c>
      <c r="H961" s="34">
        <f t="shared" si="618"/>
        <v>0</v>
      </c>
      <c r="I961" s="34">
        <f t="shared" si="618"/>
        <v>0</v>
      </c>
      <c r="J961" s="33">
        <f t="shared" si="618"/>
        <v>0</v>
      </c>
      <c r="K961" s="34">
        <f t="shared" si="618"/>
        <v>0</v>
      </c>
      <c r="L961" s="33">
        <f t="shared" si="618"/>
        <v>0</v>
      </c>
      <c r="M961" s="36">
        <f t="shared" si="618"/>
        <v>0</v>
      </c>
      <c r="N961" s="46">
        <f>SUM(Tableau11[[#This Row],[Janvier]:[Décembre]])</f>
        <v>0</v>
      </c>
      <c r="O961" s="71">
        <f>ROUNDUP(Tableau11[[#This Row],[Total général]]/7,0)</f>
        <v>0</v>
      </c>
      <c r="P961" s="70">
        <f>Tableau11[[#This Row],[Total général]]/(30*7)</f>
        <v>0</v>
      </c>
    </row>
    <row r="962" spans="1:16" ht="17.25" thickTop="1" thickBot="1" x14ac:dyDescent="0.3">
      <c r="A962" s="45">
        <v>8015</v>
      </c>
      <c r="B962" s="58">
        <f>IFERROR(VLOOKUP(Tableau11[[#This Row],[Article]],'TCD journal 2018'!$B$5:$O$9000,2,FALSE),0)</f>
        <v>0</v>
      </c>
      <c r="C962" s="59">
        <f>IFERROR(VLOOKUP(Tableau11[[#This Row],[Article]],'TCD journal 2018'!$B$5:$O$900,3,FALSE),0)</f>
        <v>0</v>
      </c>
      <c r="D962" s="60">
        <f>IFERROR(VLOOKUP(Tableau11[[#This Row],[Article]],'TCD journal 2018'!$B$5:$O$9000,4,FALSE),0)</f>
        <v>0</v>
      </c>
      <c r="E962" s="60">
        <f>IFERROR(VLOOKUP(Tableau11[[#This Row],[Article]],'TCD journal 2018'!$B$5:$O$9000,5,FALSE),0)</f>
        <v>0</v>
      </c>
      <c r="F962" s="60">
        <f>IFERROR(VLOOKUP(Tableau11[[#This Row],[Article]],'TCD journal 2018'!$B$5:$O$9000,6,FALSE),0)</f>
        <v>0</v>
      </c>
      <c r="G962" s="60">
        <f>IFERROR(VLOOKUP(Tableau11[[#This Row],[Article]],'TCD journal 2018'!$B$5:$O$9000,7,FALSE),0)</f>
        <v>0</v>
      </c>
      <c r="H962" s="60">
        <f>IFERROR(VLOOKUP(Tableau11[[#This Row],[Article]],'TCD journal 2018'!$B$5:$O$9000,8,FALSE),0)</f>
        <v>0</v>
      </c>
      <c r="I962" s="60">
        <f>IFERROR(VLOOKUP(Tableau11[[#This Row],[Article]],'TCD journal 2018'!$B$5:$O$9000,9,FALSE),0)</f>
        <v>0</v>
      </c>
      <c r="J962" s="60">
        <f>IFERROR(VLOOKUP(Tableau11[[#This Row],[Article]],'TCD journal 2018'!$B$5:$O$9000,10,FALSE),0)</f>
        <v>0</v>
      </c>
      <c r="K962" s="61">
        <f>IFERROR(VLOOKUP(Tableau11[[#This Row],[Article]],'TCD journal 2018'!$B$5:$O$900,11,FALSE),0)</f>
        <v>0</v>
      </c>
      <c r="L962" s="60">
        <f>IFERROR(VLOOKUP(Tableau11[[#This Row],[Article]],'TCD journal 2018'!$B$5:$O$9000,12,FALSE),0)</f>
        <v>0</v>
      </c>
      <c r="M962" s="62">
        <f>IFERROR(VLOOKUP(Tableau11[[#This Row],[Article]],'TCD journal 2018'!$B$5:$O$9000,13,FALSE),0)</f>
        <v>0</v>
      </c>
      <c r="N962" s="154">
        <f>IFERROR(VLOOKUP(Tableau11[[#This Row],[Article]],'TCD journal 2018'!$B$5:$O$9000,14,FALSE),0)</f>
        <v>0</v>
      </c>
      <c r="O962" s="73">
        <f>Tableau11[[#This Row],[Total général]]/8</f>
        <v>0</v>
      </c>
      <c r="P962" s="74">
        <f>ROUNDUP(Tableau11[[#This Row],[Conso mensuel]]/30,0)</f>
        <v>0</v>
      </c>
    </row>
    <row r="963" spans="1:16" ht="16.5" thickTop="1" thickBot="1" x14ac:dyDescent="0.3">
      <c r="A963" s="31">
        <v>8015</v>
      </c>
      <c r="B963" s="34">
        <f t="shared" ref="B963:C963" si="619">IFERROR(B962/$N$962,0)</f>
        <v>0</v>
      </c>
      <c r="C963" s="34">
        <f t="shared" si="619"/>
        <v>0</v>
      </c>
      <c r="D963" s="34">
        <f>IFERROR(D962/$N$962,0)</f>
        <v>0</v>
      </c>
      <c r="E963" s="34">
        <f t="shared" ref="E963:M963" si="620">IFERROR(E962/$N$962,0)</f>
        <v>0</v>
      </c>
      <c r="F963" s="34">
        <f t="shared" si="620"/>
        <v>0</v>
      </c>
      <c r="G963" s="34">
        <f t="shared" si="620"/>
        <v>0</v>
      </c>
      <c r="H963" s="34">
        <f t="shared" si="620"/>
        <v>0</v>
      </c>
      <c r="I963" s="34">
        <f t="shared" si="620"/>
        <v>0</v>
      </c>
      <c r="J963" s="33">
        <f t="shared" si="620"/>
        <v>0</v>
      </c>
      <c r="K963" s="34">
        <f t="shared" si="620"/>
        <v>0</v>
      </c>
      <c r="L963" s="33">
        <f t="shared" si="620"/>
        <v>0</v>
      </c>
      <c r="M963" s="36">
        <f t="shared" si="620"/>
        <v>0</v>
      </c>
      <c r="N963" s="46">
        <f>SUM(Tableau11[[#This Row],[Janvier]:[Décembre]])</f>
        <v>0</v>
      </c>
      <c r="O963" s="71">
        <f>ROUNDUP(Tableau11[[#This Row],[Total général]]/7,0)</f>
        <v>0</v>
      </c>
      <c r="P963" s="70">
        <f>Tableau11[[#This Row],[Total général]]/(30*7)</f>
        <v>0</v>
      </c>
    </row>
    <row r="964" spans="1:16" ht="17.25" thickTop="1" thickBot="1" x14ac:dyDescent="0.3">
      <c r="A964" s="45">
        <v>8093</v>
      </c>
      <c r="B964" s="58">
        <f>IFERROR(VLOOKUP(Tableau11[[#This Row],[Article]],'TCD journal 2018'!$B$5:$O$9000,2,FALSE),0)</f>
        <v>0</v>
      </c>
      <c r="C964" s="59">
        <f>IFERROR(VLOOKUP(Tableau11[[#This Row],[Article]],'TCD journal 2018'!$B$5:$O$900,3,FALSE),0)</f>
        <v>0</v>
      </c>
      <c r="D964" s="60">
        <f>IFERROR(VLOOKUP(Tableau11[[#This Row],[Article]],'TCD journal 2018'!$B$5:$O$9000,4,FALSE),0)</f>
        <v>0</v>
      </c>
      <c r="E964" s="60">
        <f>IFERROR(VLOOKUP(Tableau11[[#This Row],[Article]],'TCD journal 2018'!$B$5:$O$9000,5,FALSE),0)</f>
        <v>0</v>
      </c>
      <c r="F964" s="60">
        <f>IFERROR(VLOOKUP(Tableau11[[#This Row],[Article]],'TCD journal 2018'!$B$5:$O$9000,6,FALSE),0)</f>
        <v>0</v>
      </c>
      <c r="G964" s="60">
        <f>IFERROR(VLOOKUP(Tableau11[[#This Row],[Article]],'TCD journal 2018'!$B$5:$O$9000,7,FALSE),0)</f>
        <v>0</v>
      </c>
      <c r="H964" s="60">
        <f>IFERROR(VLOOKUP(Tableau11[[#This Row],[Article]],'TCD journal 2018'!$B$5:$O$9000,8,FALSE),0)</f>
        <v>0</v>
      </c>
      <c r="I964" s="60">
        <f>IFERROR(VLOOKUP(Tableau11[[#This Row],[Article]],'TCD journal 2018'!$B$5:$O$9000,9,FALSE),0)</f>
        <v>0</v>
      </c>
      <c r="J964" s="60">
        <f>IFERROR(VLOOKUP(Tableau11[[#This Row],[Article]],'TCD journal 2018'!$B$5:$O$9000,10,FALSE),0)</f>
        <v>0</v>
      </c>
      <c r="K964" s="61">
        <f>IFERROR(VLOOKUP(Tableau11[[#This Row],[Article]],'TCD journal 2018'!$B$5:$O$900,11,FALSE),0)</f>
        <v>0</v>
      </c>
      <c r="L964" s="60">
        <f>IFERROR(VLOOKUP(Tableau11[[#This Row],[Article]],'TCD journal 2018'!$B$5:$O$9000,12,FALSE),0)</f>
        <v>0</v>
      </c>
      <c r="M964" s="62">
        <f>IFERROR(VLOOKUP(Tableau11[[#This Row],[Article]],'TCD journal 2018'!$B$5:$O$9000,13,FALSE),0)</f>
        <v>0</v>
      </c>
      <c r="N964" s="154">
        <f>IFERROR(VLOOKUP(Tableau11[[#This Row],[Article]],'TCD journal 2018'!$B$5:$O$9000,14,FALSE),0)</f>
        <v>0</v>
      </c>
      <c r="O964" s="73">
        <f>Tableau11[[#This Row],[Total général]]/8</f>
        <v>0</v>
      </c>
      <c r="P964" s="74">
        <f>ROUNDUP(Tableau11[[#This Row],[Conso mensuel]]/30,0)</f>
        <v>0</v>
      </c>
    </row>
    <row r="965" spans="1:16" ht="16.5" thickTop="1" thickBot="1" x14ac:dyDescent="0.3">
      <c r="A965" s="30">
        <v>8093</v>
      </c>
      <c r="B965" s="33">
        <f t="shared" ref="B965:C965" si="621">IFERROR(B964/L964,0)</f>
        <v>0</v>
      </c>
      <c r="C965" s="33">
        <f t="shared" si="621"/>
        <v>0</v>
      </c>
      <c r="D965" s="33">
        <f>IFERROR(D964/N964,0)</f>
        <v>0</v>
      </c>
      <c r="E965" s="33">
        <f t="shared" ref="E965" si="622">IFERROR(E964/O964,0)</f>
        <v>0</v>
      </c>
      <c r="F965" s="33">
        <f t="shared" ref="F965:M965" si="623">IFERROR(F964/P964,0)</f>
        <v>0</v>
      </c>
      <c r="G965" s="33">
        <f t="shared" si="623"/>
        <v>0</v>
      </c>
      <c r="H965" s="33">
        <f t="shared" si="623"/>
        <v>0</v>
      </c>
      <c r="I965" s="33">
        <f t="shared" si="623"/>
        <v>0</v>
      </c>
      <c r="J965" s="33">
        <f t="shared" si="623"/>
        <v>0</v>
      </c>
      <c r="K965" s="33">
        <f t="shared" si="623"/>
        <v>0</v>
      </c>
      <c r="L965" s="33">
        <f t="shared" si="623"/>
        <v>0</v>
      </c>
      <c r="M965" s="35">
        <f t="shared" si="623"/>
        <v>0</v>
      </c>
      <c r="N965" s="46">
        <f>SUM(Tableau11[[#This Row],[Janvier]:[Décembre]])</f>
        <v>0</v>
      </c>
      <c r="O965" s="71">
        <f>ROUNDUP(Tableau11[[#This Row],[Total général]]/7,0)</f>
        <v>0</v>
      </c>
      <c r="P965" s="70">
        <f>Tableau11[[#This Row],[Total général]]/(30*7)</f>
        <v>0</v>
      </c>
    </row>
    <row r="966" spans="1:16" ht="17.25" thickTop="1" thickBot="1" x14ac:dyDescent="0.3">
      <c r="A966" s="47">
        <v>8003</v>
      </c>
      <c r="B966" s="58">
        <f>IFERROR(VLOOKUP(Tableau11[[#This Row],[Article]],'TCD journal 2018'!$B$5:$O$9000,2,FALSE),0)</f>
        <v>0</v>
      </c>
      <c r="C966" s="59">
        <f>IFERROR(VLOOKUP(Tableau11[[#This Row],[Article]],'TCD journal 2018'!$B$5:$O$900,3,FALSE),0)</f>
        <v>0</v>
      </c>
      <c r="D966" s="60">
        <f>IFERROR(VLOOKUP(Tableau11[[#This Row],[Article]],'TCD journal 2018'!$B$5:$O$9000,4,FALSE),0)</f>
        <v>0</v>
      </c>
      <c r="E966" s="60">
        <f>IFERROR(VLOOKUP(Tableau11[[#This Row],[Article]],'TCD journal 2018'!$B$5:$O$9000,5,FALSE),0)</f>
        <v>0</v>
      </c>
      <c r="F966" s="60">
        <f>IFERROR(VLOOKUP(Tableau11[[#This Row],[Article]],'TCD journal 2018'!$B$5:$O$9000,6,FALSE),0)</f>
        <v>0</v>
      </c>
      <c r="G966" s="60">
        <f>IFERROR(VLOOKUP(Tableau11[[#This Row],[Article]],'TCD journal 2018'!$B$5:$O$9000,7,FALSE),0)</f>
        <v>0</v>
      </c>
      <c r="H966" s="60">
        <f>IFERROR(VLOOKUP(Tableau11[[#This Row],[Article]],'TCD journal 2018'!$B$5:$O$9000,8,FALSE),0)</f>
        <v>0</v>
      </c>
      <c r="I966" s="60">
        <f>IFERROR(VLOOKUP(Tableau11[[#This Row],[Article]],'TCD journal 2018'!$B$5:$O$9000,9,FALSE),0)</f>
        <v>0</v>
      </c>
      <c r="J966" s="60">
        <f>IFERROR(VLOOKUP(Tableau11[[#This Row],[Article]],'TCD journal 2018'!$B$5:$O$9000,10,FALSE),0)</f>
        <v>0</v>
      </c>
      <c r="K966" s="61">
        <f>IFERROR(VLOOKUP(Tableau11[[#This Row],[Article]],'TCD journal 2018'!$B$5:$O$900,11,FALSE),0)</f>
        <v>0</v>
      </c>
      <c r="L966" s="60">
        <f>IFERROR(VLOOKUP(Tableau11[[#This Row],[Article]],'TCD journal 2018'!$B$5:$O$9000,12,FALSE),0)</f>
        <v>0</v>
      </c>
      <c r="M966" s="62">
        <f>IFERROR(VLOOKUP(Tableau11[[#This Row],[Article]],'TCD journal 2018'!$B$5:$O$9000,13,FALSE),0)</f>
        <v>0</v>
      </c>
      <c r="N966" s="154">
        <f>IFERROR(VLOOKUP(Tableau11[[#This Row],[Article]],'TCD journal 2018'!$B$5:$O$9000,14,FALSE),0)</f>
        <v>0</v>
      </c>
      <c r="O966" s="73">
        <f>Tableau11[[#This Row],[Total général]]/8</f>
        <v>0</v>
      </c>
      <c r="P966" s="74">
        <f>ROUNDUP(Tableau11[[#This Row],[Conso mensuel]]/30,0)</f>
        <v>0</v>
      </c>
    </row>
    <row r="967" spans="1:16" ht="16.5" thickTop="1" thickBot="1" x14ac:dyDescent="0.3">
      <c r="A967" s="32">
        <v>8003</v>
      </c>
      <c r="B967" s="34">
        <f t="shared" ref="B967:C967" si="624">IFERROR(B966/$N$966,0)</f>
        <v>0</v>
      </c>
      <c r="C967" s="34">
        <f t="shared" si="624"/>
        <v>0</v>
      </c>
      <c r="D967" s="34">
        <f>IFERROR(D966/$N$966,0)</f>
        <v>0</v>
      </c>
      <c r="E967" s="34">
        <f t="shared" ref="E967:M967" si="625">IFERROR(E966/$N$966,0)</f>
        <v>0</v>
      </c>
      <c r="F967" s="34">
        <f t="shared" si="625"/>
        <v>0</v>
      </c>
      <c r="G967" s="34">
        <f t="shared" si="625"/>
        <v>0</v>
      </c>
      <c r="H967" s="34">
        <f t="shared" si="625"/>
        <v>0</v>
      </c>
      <c r="I967" s="34">
        <f t="shared" si="625"/>
        <v>0</v>
      </c>
      <c r="J967" s="33">
        <f t="shared" si="625"/>
        <v>0</v>
      </c>
      <c r="K967" s="34">
        <f t="shared" si="625"/>
        <v>0</v>
      </c>
      <c r="L967" s="33">
        <f t="shared" si="625"/>
        <v>0</v>
      </c>
      <c r="M967" s="36">
        <f t="shared" si="625"/>
        <v>0</v>
      </c>
      <c r="N967" s="46">
        <f>SUM(Tableau11[[#This Row],[Janvier]:[Décembre]])</f>
        <v>0</v>
      </c>
      <c r="O967" s="71">
        <f>ROUNDUP(Tableau11[[#This Row],[Total général]]/7,0)</f>
        <v>0</v>
      </c>
      <c r="P967" s="70">
        <f>Tableau11[[#This Row],[Total général]]/(30*7)</f>
        <v>0</v>
      </c>
    </row>
    <row r="968" spans="1:16" ht="17.25" thickTop="1" thickBot="1" x14ac:dyDescent="0.3">
      <c r="A968" s="45">
        <v>10995</v>
      </c>
      <c r="B968" s="58">
        <f>IFERROR(VLOOKUP(Tableau11[[#This Row],[Article]],'TCD journal 2018'!$B$5:$O$9000,2,FALSE),0)</f>
        <v>0</v>
      </c>
      <c r="C968" s="59">
        <f>IFERROR(VLOOKUP(Tableau11[[#This Row],[Article]],'TCD journal 2018'!$B$5:$O$900,3,FALSE),0)</f>
        <v>0</v>
      </c>
      <c r="D968" s="60">
        <f>IFERROR(VLOOKUP(Tableau11[[#This Row],[Article]],'TCD journal 2018'!$B$5:$O$9000,4,FALSE),0)</f>
        <v>0</v>
      </c>
      <c r="E968" s="60">
        <f>IFERROR(VLOOKUP(Tableau11[[#This Row],[Article]],'TCD journal 2018'!$B$5:$O$9000,5,FALSE),0)</f>
        <v>0</v>
      </c>
      <c r="F968" s="60">
        <f>IFERROR(VLOOKUP(Tableau11[[#This Row],[Article]],'TCD journal 2018'!$B$5:$O$9000,6,FALSE),0)</f>
        <v>0</v>
      </c>
      <c r="G968" s="60">
        <f>IFERROR(VLOOKUP(Tableau11[[#This Row],[Article]],'TCD journal 2018'!$B$5:$O$9000,7,FALSE),0)</f>
        <v>0</v>
      </c>
      <c r="H968" s="60">
        <f>IFERROR(VLOOKUP(Tableau11[[#This Row],[Article]],'TCD journal 2018'!$B$5:$O$9000,8,FALSE),0)</f>
        <v>0</v>
      </c>
      <c r="I968" s="60">
        <f>IFERROR(VLOOKUP(Tableau11[[#This Row],[Article]],'TCD journal 2018'!$B$5:$O$9000,9,FALSE),0)</f>
        <v>0</v>
      </c>
      <c r="J968" s="60">
        <f>IFERROR(VLOOKUP(Tableau11[[#This Row],[Article]],'TCD journal 2018'!$B$5:$O$9000,10,FALSE),0)</f>
        <v>0</v>
      </c>
      <c r="K968" s="61">
        <f>IFERROR(VLOOKUP(Tableau11[[#This Row],[Article]],'TCD journal 2018'!$B$5:$O$900,11,FALSE),0)</f>
        <v>0</v>
      </c>
      <c r="L968" s="60">
        <f>IFERROR(VLOOKUP(Tableau11[[#This Row],[Article]],'TCD journal 2018'!$B$5:$O$9000,12,FALSE),0)</f>
        <v>0</v>
      </c>
      <c r="M968" s="62">
        <f>IFERROR(VLOOKUP(Tableau11[[#This Row],[Article]],'TCD journal 2018'!$B$5:$O$9000,13,FALSE),0)</f>
        <v>0</v>
      </c>
      <c r="N968" s="154">
        <f>IFERROR(VLOOKUP(Tableau11[[#This Row],[Article]],'TCD journal 2018'!$B$5:$O$9000,14,FALSE),0)</f>
        <v>0</v>
      </c>
      <c r="O968" s="73">
        <f>Tableau11[[#This Row],[Total général]]/8</f>
        <v>0</v>
      </c>
      <c r="P968" s="74">
        <f>ROUNDUP(Tableau11[[#This Row],[Conso mensuel]]/30,0)</f>
        <v>0</v>
      </c>
    </row>
    <row r="969" spans="1:16" ht="16.5" thickTop="1" thickBot="1" x14ac:dyDescent="0.3">
      <c r="A969" s="31">
        <v>10995</v>
      </c>
      <c r="B969" s="34">
        <f t="shared" ref="B969:C969" si="626">IFERROR(B968/$N$968,0)</f>
        <v>0</v>
      </c>
      <c r="C969" s="34">
        <f t="shared" si="626"/>
        <v>0</v>
      </c>
      <c r="D969" s="34">
        <f>IFERROR(D968/$N$968,0)</f>
        <v>0</v>
      </c>
      <c r="E969" s="34">
        <f t="shared" ref="E969:M969" si="627">IFERROR(E968/$N$968,0)</f>
        <v>0</v>
      </c>
      <c r="F969" s="34">
        <f t="shared" si="627"/>
        <v>0</v>
      </c>
      <c r="G969" s="34">
        <f t="shared" si="627"/>
        <v>0</v>
      </c>
      <c r="H969" s="34">
        <f t="shared" si="627"/>
        <v>0</v>
      </c>
      <c r="I969" s="34">
        <f t="shared" si="627"/>
        <v>0</v>
      </c>
      <c r="J969" s="33">
        <f t="shared" si="627"/>
        <v>0</v>
      </c>
      <c r="K969" s="34">
        <f t="shared" si="627"/>
        <v>0</v>
      </c>
      <c r="L969" s="33">
        <f t="shared" si="627"/>
        <v>0</v>
      </c>
      <c r="M969" s="36">
        <f t="shared" si="627"/>
        <v>0</v>
      </c>
      <c r="N969" s="46">
        <f>SUM(Tableau11[[#This Row],[Janvier]:[Décembre]])</f>
        <v>0</v>
      </c>
      <c r="O969" s="71">
        <f>ROUNDUP(Tableau11[[#This Row],[Total général]]/7,0)</f>
        <v>0</v>
      </c>
      <c r="P969" s="70">
        <f>Tableau11[[#This Row],[Total général]]/(30*7)</f>
        <v>0</v>
      </c>
    </row>
    <row r="970" spans="1:16" ht="17.25" thickTop="1" thickBot="1" x14ac:dyDescent="0.3">
      <c r="A970" s="45">
        <v>5121</v>
      </c>
      <c r="B970" s="58">
        <f>IFERROR(VLOOKUP(Tableau11[[#This Row],[Article]],'TCD journal 2018'!$B$5:$O$9000,2,FALSE),0)</f>
        <v>0</v>
      </c>
      <c r="C970" s="59">
        <f>IFERROR(VLOOKUP(Tableau11[[#This Row],[Article]],'TCD journal 2018'!$B$5:$O$900,3,FALSE),0)</f>
        <v>0</v>
      </c>
      <c r="D970" s="60">
        <f>IFERROR(VLOOKUP(Tableau11[[#This Row],[Article]],'TCD journal 2018'!$B$5:$O$9000,4,FALSE),0)</f>
        <v>0</v>
      </c>
      <c r="E970" s="60">
        <f>IFERROR(VLOOKUP(Tableau11[[#This Row],[Article]],'TCD journal 2018'!$B$5:$O$9000,5,FALSE),0)</f>
        <v>0</v>
      </c>
      <c r="F970" s="60">
        <f>IFERROR(VLOOKUP(Tableau11[[#This Row],[Article]],'TCD journal 2018'!$B$5:$O$9000,6,FALSE),0)</f>
        <v>0</v>
      </c>
      <c r="G970" s="60">
        <f>IFERROR(VLOOKUP(Tableau11[[#This Row],[Article]],'TCD journal 2018'!$B$5:$O$9000,7,FALSE),0)</f>
        <v>0</v>
      </c>
      <c r="H970" s="60">
        <f>IFERROR(VLOOKUP(Tableau11[[#This Row],[Article]],'TCD journal 2018'!$B$5:$O$9000,8,FALSE),0)</f>
        <v>0</v>
      </c>
      <c r="I970" s="60">
        <f>IFERROR(VLOOKUP(Tableau11[[#This Row],[Article]],'TCD journal 2018'!$B$5:$O$9000,9,FALSE),0)</f>
        <v>0</v>
      </c>
      <c r="J970" s="60">
        <f>IFERROR(VLOOKUP(Tableau11[[#This Row],[Article]],'TCD journal 2018'!$B$5:$O$9000,10,FALSE),0)</f>
        <v>0</v>
      </c>
      <c r="K970" s="61">
        <f>IFERROR(VLOOKUP(Tableau11[[#This Row],[Article]],'TCD journal 2018'!$B$5:$O$900,11,FALSE),0)</f>
        <v>400</v>
      </c>
      <c r="L970" s="60">
        <f>IFERROR(VLOOKUP(Tableau11[[#This Row],[Article]],'TCD journal 2018'!$B$5:$O$9000,12,FALSE),0)</f>
        <v>0</v>
      </c>
      <c r="M970" s="62">
        <f>IFERROR(VLOOKUP(Tableau11[[#This Row],[Article]],'TCD journal 2018'!$B$5:$O$9000,13,FALSE),0)</f>
        <v>0</v>
      </c>
      <c r="N970" s="154">
        <f>IFERROR(VLOOKUP(Tableau11[[#This Row],[Article]],'TCD journal 2018'!$B$5:$O$9000,14,FALSE),0)</f>
        <v>400</v>
      </c>
      <c r="O970" s="73">
        <f>Tableau11[[#This Row],[Total général]]/8</f>
        <v>50</v>
      </c>
      <c r="P970" s="74">
        <f>ROUNDUP(Tableau11[[#This Row],[Conso mensuel]]/30,0)</f>
        <v>2</v>
      </c>
    </row>
    <row r="971" spans="1:16" ht="16.5" thickTop="1" thickBot="1" x14ac:dyDescent="0.3">
      <c r="A971" s="31">
        <v>5121</v>
      </c>
      <c r="B971" s="34">
        <f t="shared" ref="B971:C971" si="628">IFERROR(B970/$N$970,0)</f>
        <v>0</v>
      </c>
      <c r="C971" s="34">
        <f t="shared" si="628"/>
        <v>0</v>
      </c>
      <c r="D971" s="34">
        <f>IFERROR(D970/$N$970,0)</f>
        <v>0</v>
      </c>
      <c r="E971" s="34">
        <f t="shared" ref="E971:M971" si="629">IFERROR(E970/$N$970,0)</f>
        <v>0</v>
      </c>
      <c r="F971" s="34">
        <f t="shared" si="629"/>
        <v>0</v>
      </c>
      <c r="G971" s="34">
        <f t="shared" si="629"/>
        <v>0</v>
      </c>
      <c r="H971" s="34">
        <f t="shared" si="629"/>
        <v>0</v>
      </c>
      <c r="I971" s="34">
        <f t="shared" si="629"/>
        <v>0</v>
      </c>
      <c r="J971" s="33">
        <f t="shared" si="629"/>
        <v>0</v>
      </c>
      <c r="K971" s="34">
        <f t="shared" si="629"/>
        <v>1</v>
      </c>
      <c r="L971" s="33">
        <f t="shared" si="629"/>
        <v>0</v>
      </c>
      <c r="M971" s="36">
        <f t="shared" si="629"/>
        <v>0</v>
      </c>
      <c r="N971" s="46">
        <f>SUM(Tableau11[[#This Row],[Janvier]:[Décembre]])</f>
        <v>1</v>
      </c>
      <c r="O971" s="71">
        <f>ROUNDUP(Tableau11[[#This Row],[Total général]]/7,0)</f>
        <v>1</v>
      </c>
      <c r="P971" s="70">
        <f>Tableau11[[#This Row],[Total général]]/(30*7)</f>
        <v>4.7619047619047623E-3</v>
      </c>
    </row>
    <row r="972" spans="1:16" ht="17.25" thickTop="1" thickBot="1" x14ac:dyDescent="0.3">
      <c r="A972" s="45">
        <v>7908</v>
      </c>
      <c r="B972" s="58">
        <f>IFERROR(VLOOKUP(Tableau11[[#This Row],[Article]],'TCD journal 2018'!$B$5:$O$9000,2,FALSE),0)</f>
        <v>0</v>
      </c>
      <c r="C972" s="59">
        <f>IFERROR(VLOOKUP(Tableau11[[#This Row],[Article]],'TCD journal 2018'!$B$5:$O$900,3,FALSE),0)</f>
        <v>0</v>
      </c>
      <c r="D972" s="60">
        <f>IFERROR(VLOOKUP(Tableau11[[#This Row],[Article]],'TCD journal 2018'!$B$5:$O$9000,4,FALSE),0)</f>
        <v>0</v>
      </c>
      <c r="E972" s="60">
        <f>IFERROR(VLOOKUP(Tableau11[[#This Row],[Article]],'TCD journal 2018'!$B$5:$O$9000,5,FALSE),0)</f>
        <v>0</v>
      </c>
      <c r="F972" s="60">
        <f>IFERROR(VLOOKUP(Tableau11[[#This Row],[Article]],'TCD journal 2018'!$B$5:$O$9000,6,FALSE),0)</f>
        <v>0</v>
      </c>
      <c r="G972" s="60">
        <f>IFERROR(VLOOKUP(Tableau11[[#This Row],[Article]],'TCD journal 2018'!$B$5:$O$9000,7,FALSE),0)</f>
        <v>0</v>
      </c>
      <c r="H972" s="60">
        <f>IFERROR(VLOOKUP(Tableau11[[#This Row],[Article]],'TCD journal 2018'!$B$5:$O$9000,8,FALSE),0)</f>
        <v>0</v>
      </c>
      <c r="I972" s="60">
        <f>IFERROR(VLOOKUP(Tableau11[[#This Row],[Article]],'TCD journal 2018'!$B$5:$O$9000,9,FALSE),0)</f>
        <v>0</v>
      </c>
      <c r="J972" s="60">
        <f>IFERROR(VLOOKUP(Tableau11[[#This Row],[Article]],'TCD journal 2018'!$B$5:$O$9000,10,FALSE),0)</f>
        <v>0</v>
      </c>
      <c r="K972" s="61">
        <f>IFERROR(VLOOKUP(Tableau11[[#This Row],[Article]],'TCD journal 2018'!$B$5:$O$900,11,FALSE),0)</f>
        <v>0</v>
      </c>
      <c r="L972" s="60">
        <f>IFERROR(VLOOKUP(Tableau11[[#This Row],[Article]],'TCD journal 2018'!$B$5:$O$9000,12,FALSE),0)</f>
        <v>0</v>
      </c>
      <c r="M972" s="62">
        <f>IFERROR(VLOOKUP(Tableau11[[#This Row],[Article]],'TCD journal 2018'!$B$5:$O$9000,13,FALSE),0)</f>
        <v>0</v>
      </c>
      <c r="N972" s="154">
        <f>IFERROR(VLOOKUP(Tableau11[[#This Row],[Article]],'TCD journal 2018'!$B$5:$O$9000,14,FALSE),0)</f>
        <v>0</v>
      </c>
      <c r="O972" s="73">
        <f>Tableau11[[#This Row],[Total général]]/8</f>
        <v>0</v>
      </c>
      <c r="P972" s="74">
        <f>ROUNDUP(Tableau11[[#This Row],[Conso mensuel]]/30,0)</f>
        <v>0</v>
      </c>
    </row>
    <row r="973" spans="1:16" ht="16.5" thickTop="1" thickBot="1" x14ac:dyDescent="0.3">
      <c r="A973" s="31">
        <v>7908</v>
      </c>
      <c r="B973" s="34">
        <f t="shared" ref="B973:C973" si="630">IFERROR(B972/$N$972,0)</f>
        <v>0</v>
      </c>
      <c r="C973" s="34">
        <f t="shared" si="630"/>
        <v>0</v>
      </c>
      <c r="D973" s="34">
        <f>IFERROR(D972/$N$972,0)</f>
        <v>0</v>
      </c>
      <c r="E973" s="34">
        <f t="shared" ref="E973:M973" si="631">IFERROR(E972/$N$972,0)</f>
        <v>0</v>
      </c>
      <c r="F973" s="34">
        <f t="shared" si="631"/>
        <v>0</v>
      </c>
      <c r="G973" s="34">
        <f t="shared" si="631"/>
        <v>0</v>
      </c>
      <c r="H973" s="34">
        <f t="shared" si="631"/>
        <v>0</v>
      </c>
      <c r="I973" s="34">
        <f t="shared" si="631"/>
        <v>0</v>
      </c>
      <c r="J973" s="33">
        <f t="shared" si="631"/>
        <v>0</v>
      </c>
      <c r="K973" s="34">
        <f t="shared" si="631"/>
        <v>0</v>
      </c>
      <c r="L973" s="33">
        <f t="shared" si="631"/>
        <v>0</v>
      </c>
      <c r="M973" s="36">
        <f t="shared" si="631"/>
        <v>0</v>
      </c>
      <c r="N973" s="46">
        <f>SUM(Tableau11[[#This Row],[Janvier]:[Décembre]])</f>
        <v>0</v>
      </c>
      <c r="O973" s="71">
        <f>ROUNDUP(Tableau11[[#This Row],[Total général]]/7,0)</f>
        <v>0</v>
      </c>
      <c r="P973" s="70">
        <f>Tableau11[[#This Row],[Total général]]/(30*7)</f>
        <v>0</v>
      </c>
    </row>
    <row r="974" spans="1:16" ht="17.25" thickTop="1" thickBot="1" x14ac:dyDescent="0.3">
      <c r="A974" s="45">
        <v>8005</v>
      </c>
      <c r="B974" s="58">
        <f>IFERROR(VLOOKUP(Tableau11[[#This Row],[Article]],'TCD journal 2018'!$B$5:$O$9000,2,FALSE),0)</f>
        <v>0</v>
      </c>
      <c r="C974" s="59">
        <f>IFERROR(VLOOKUP(Tableau11[[#This Row],[Article]],'TCD journal 2018'!$B$5:$O$900,3,FALSE),0)</f>
        <v>0</v>
      </c>
      <c r="D974" s="60">
        <f>IFERROR(VLOOKUP(Tableau11[[#This Row],[Article]],'TCD journal 2018'!$B$5:$O$9000,4,FALSE),0)</f>
        <v>0</v>
      </c>
      <c r="E974" s="60">
        <f>IFERROR(VLOOKUP(Tableau11[[#This Row],[Article]],'TCD journal 2018'!$B$5:$O$9000,5,FALSE),0)</f>
        <v>0</v>
      </c>
      <c r="F974" s="60">
        <f>IFERROR(VLOOKUP(Tableau11[[#This Row],[Article]],'TCD journal 2018'!$B$5:$O$9000,6,FALSE),0)</f>
        <v>0</v>
      </c>
      <c r="G974" s="60">
        <f>IFERROR(VLOOKUP(Tableau11[[#This Row],[Article]],'TCD journal 2018'!$B$5:$O$9000,7,FALSE),0)</f>
        <v>0</v>
      </c>
      <c r="H974" s="60">
        <f>IFERROR(VLOOKUP(Tableau11[[#This Row],[Article]],'TCD journal 2018'!$B$5:$O$9000,8,FALSE),0)</f>
        <v>0</v>
      </c>
      <c r="I974" s="60">
        <f>IFERROR(VLOOKUP(Tableau11[[#This Row],[Article]],'TCD journal 2018'!$B$5:$O$9000,9,FALSE),0)</f>
        <v>0</v>
      </c>
      <c r="J974" s="60">
        <f>IFERROR(VLOOKUP(Tableau11[[#This Row],[Article]],'TCD journal 2018'!$B$5:$O$9000,10,FALSE),0)</f>
        <v>0</v>
      </c>
      <c r="K974" s="61">
        <f>IFERROR(VLOOKUP(Tableau11[[#This Row],[Article]],'TCD journal 2018'!$B$5:$O$900,11,FALSE),0)</f>
        <v>0</v>
      </c>
      <c r="L974" s="60">
        <f>IFERROR(VLOOKUP(Tableau11[[#This Row],[Article]],'TCD journal 2018'!$B$5:$O$9000,12,FALSE),0)</f>
        <v>0</v>
      </c>
      <c r="M974" s="62">
        <f>IFERROR(VLOOKUP(Tableau11[[#This Row],[Article]],'TCD journal 2018'!$B$5:$O$9000,13,FALSE),0)</f>
        <v>0</v>
      </c>
      <c r="N974" s="154">
        <f>IFERROR(VLOOKUP(Tableau11[[#This Row],[Article]],'TCD journal 2018'!$B$5:$O$9000,14,FALSE),0)</f>
        <v>0</v>
      </c>
      <c r="O974" s="73">
        <f>Tableau11[[#This Row],[Total général]]/8</f>
        <v>0</v>
      </c>
      <c r="P974" s="74">
        <f>ROUNDUP(Tableau11[[#This Row],[Conso mensuel]]/30,0)</f>
        <v>0</v>
      </c>
    </row>
    <row r="975" spans="1:16" ht="16.5" thickTop="1" thickBot="1" x14ac:dyDescent="0.3">
      <c r="A975" s="31">
        <v>8005</v>
      </c>
      <c r="B975" s="34">
        <f t="shared" ref="B975:C975" si="632">IFERROR(B974/$N$974,0)</f>
        <v>0</v>
      </c>
      <c r="C975" s="34">
        <f t="shared" si="632"/>
        <v>0</v>
      </c>
      <c r="D975" s="34">
        <f>IFERROR(D974/$N$974,0)</f>
        <v>0</v>
      </c>
      <c r="E975" s="34">
        <f t="shared" ref="E975:M975" si="633">IFERROR(E974/$N$974,0)</f>
        <v>0</v>
      </c>
      <c r="F975" s="34">
        <f t="shared" si="633"/>
        <v>0</v>
      </c>
      <c r="G975" s="34">
        <f t="shared" si="633"/>
        <v>0</v>
      </c>
      <c r="H975" s="34">
        <f t="shared" si="633"/>
        <v>0</v>
      </c>
      <c r="I975" s="34">
        <f t="shared" si="633"/>
        <v>0</v>
      </c>
      <c r="J975" s="33">
        <f t="shared" si="633"/>
        <v>0</v>
      </c>
      <c r="K975" s="34">
        <f t="shared" si="633"/>
        <v>0</v>
      </c>
      <c r="L975" s="33">
        <f t="shared" si="633"/>
        <v>0</v>
      </c>
      <c r="M975" s="36">
        <f t="shared" si="633"/>
        <v>0</v>
      </c>
      <c r="N975" s="46">
        <f>SUM(Tableau11[[#This Row],[Janvier]:[Décembre]])</f>
        <v>0</v>
      </c>
      <c r="O975" s="71">
        <f>ROUNDUP(Tableau11[[#This Row],[Total général]]/7,0)</f>
        <v>0</v>
      </c>
      <c r="P975" s="70">
        <f>Tableau11[[#This Row],[Total général]]/(30*7)</f>
        <v>0</v>
      </c>
    </row>
    <row r="976" spans="1:16" ht="17.25" thickTop="1" thickBot="1" x14ac:dyDescent="0.3">
      <c r="A976" s="45">
        <v>4862</v>
      </c>
      <c r="B976" s="58">
        <f>IFERROR(VLOOKUP(Tableau11[[#This Row],[Article]],'TCD journal 2018'!$B$5:$O$9000,2,FALSE),0)</f>
        <v>0</v>
      </c>
      <c r="C976" s="59">
        <f>IFERROR(VLOOKUP(Tableau11[[#This Row],[Article]],'TCD journal 2018'!$B$5:$O$900,3,FALSE),0)</f>
        <v>0</v>
      </c>
      <c r="D976" s="60">
        <f>IFERROR(VLOOKUP(Tableau11[[#This Row],[Article]],'TCD journal 2018'!$B$5:$O$9000,4,FALSE),0)</f>
        <v>0</v>
      </c>
      <c r="E976" s="60">
        <f>IFERROR(VLOOKUP(Tableau11[[#This Row],[Article]],'TCD journal 2018'!$B$5:$O$9000,5,FALSE),0)</f>
        <v>0</v>
      </c>
      <c r="F976" s="60">
        <f>IFERROR(VLOOKUP(Tableau11[[#This Row],[Article]],'TCD journal 2018'!$B$5:$O$9000,6,FALSE),0)</f>
        <v>0</v>
      </c>
      <c r="G976" s="60">
        <f>IFERROR(VLOOKUP(Tableau11[[#This Row],[Article]],'TCD journal 2018'!$B$5:$O$9000,7,FALSE),0)</f>
        <v>0</v>
      </c>
      <c r="H976" s="60">
        <f>IFERROR(VLOOKUP(Tableau11[[#This Row],[Article]],'TCD journal 2018'!$B$5:$O$9000,8,FALSE),0)</f>
        <v>0</v>
      </c>
      <c r="I976" s="60">
        <f>IFERROR(VLOOKUP(Tableau11[[#This Row],[Article]],'TCD journal 2018'!$B$5:$O$9000,9,FALSE),0)</f>
        <v>0</v>
      </c>
      <c r="J976" s="60">
        <f>IFERROR(VLOOKUP(Tableau11[[#This Row],[Article]],'TCD journal 2018'!$B$5:$O$9000,10,FALSE),0)</f>
        <v>0</v>
      </c>
      <c r="K976" s="61">
        <f>IFERROR(VLOOKUP(Tableau11[[#This Row],[Article]],'TCD journal 2018'!$B$5:$O$900,11,FALSE),0)</f>
        <v>0</v>
      </c>
      <c r="L976" s="60">
        <f>IFERROR(VLOOKUP(Tableau11[[#This Row],[Article]],'TCD journal 2018'!$B$5:$O$9000,12,FALSE),0)</f>
        <v>0</v>
      </c>
      <c r="M976" s="62">
        <f>IFERROR(VLOOKUP(Tableau11[[#This Row],[Article]],'TCD journal 2018'!$B$5:$O$9000,13,FALSE),0)</f>
        <v>0</v>
      </c>
      <c r="N976" s="154">
        <f>IFERROR(VLOOKUP(Tableau11[[#This Row],[Article]],'TCD journal 2018'!$B$5:$O$9000,14,FALSE),0)</f>
        <v>0</v>
      </c>
      <c r="O976" s="73">
        <f>Tableau11[[#This Row],[Total général]]/8</f>
        <v>0</v>
      </c>
      <c r="P976" s="74">
        <f>ROUNDUP(Tableau11[[#This Row],[Conso mensuel]]/30,0)</f>
        <v>0</v>
      </c>
    </row>
    <row r="977" spans="1:16" ht="16.5" thickTop="1" thickBot="1" x14ac:dyDescent="0.3">
      <c r="A977" s="31">
        <v>4862</v>
      </c>
      <c r="B977" s="34">
        <f t="shared" ref="B977:C977" si="634">IFERROR(B976/$N$976,0)</f>
        <v>0</v>
      </c>
      <c r="C977" s="34">
        <f t="shared" si="634"/>
        <v>0</v>
      </c>
      <c r="D977" s="34">
        <f>IFERROR(D976/$N$976,0)</f>
        <v>0</v>
      </c>
      <c r="E977" s="34">
        <f t="shared" ref="E977:M977" si="635">IFERROR(E976/$N$976,0)</f>
        <v>0</v>
      </c>
      <c r="F977" s="34">
        <f t="shared" si="635"/>
        <v>0</v>
      </c>
      <c r="G977" s="34">
        <f t="shared" si="635"/>
        <v>0</v>
      </c>
      <c r="H977" s="34">
        <f t="shared" si="635"/>
        <v>0</v>
      </c>
      <c r="I977" s="34">
        <f t="shared" si="635"/>
        <v>0</v>
      </c>
      <c r="J977" s="33">
        <f t="shared" si="635"/>
        <v>0</v>
      </c>
      <c r="K977" s="34">
        <f t="shared" si="635"/>
        <v>0</v>
      </c>
      <c r="L977" s="33">
        <f t="shared" si="635"/>
        <v>0</v>
      </c>
      <c r="M977" s="36">
        <f t="shared" si="635"/>
        <v>0</v>
      </c>
      <c r="N977" s="46">
        <f>SUM(Tableau11[[#This Row],[Janvier]:[Décembre]])</f>
        <v>0</v>
      </c>
      <c r="O977" s="71">
        <f>ROUNDUP(Tableau11[[#This Row],[Total général]]/7,0)</f>
        <v>0</v>
      </c>
      <c r="P977" s="70">
        <f>Tableau11[[#This Row],[Total général]]/(30*7)</f>
        <v>0</v>
      </c>
    </row>
    <row r="978" spans="1:16" ht="17.25" thickTop="1" thickBot="1" x14ac:dyDescent="0.3">
      <c r="A978" s="45">
        <v>9524</v>
      </c>
      <c r="B978" s="58">
        <f>IFERROR(VLOOKUP(Tableau11[[#This Row],[Article]],'TCD journal 2018'!$B$5:$O$9000,2,FALSE),0)</f>
        <v>0</v>
      </c>
      <c r="C978" s="59">
        <f>IFERROR(VLOOKUP(Tableau11[[#This Row],[Article]],'TCD journal 2018'!$B$5:$O$900,3,FALSE),0)</f>
        <v>0</v>
      </c>
      <c r="D978" s="60">
        <f>IFERROR(VLOOKUP(Tableau11[[#This Row],[Article]],'TCD journal 2018'!$B$5:$O$9000,4,FALSE),0)</f>
        <v>0</v>
      </c>
      <c r="E978" s="60">
        <f>IFERROR(VLOOKUP(Tableau11[[#This Row],[Article]],'TCD journal 2018'!$B$5:$O$9000,5,FALSE),0)</f>
        <v>0</v>
      </c>
      <c r="F978" s="60">
        <f>IFERROR(VLOOKUP(Tableau11[[#This Row],[Article]],'TCD journal 2018'!$B$5:$O$9000,6,FALSE),0)</f>
        <v>0</v>
      </c>
      <c r="G978" s="60">
        <f>IFERROR(VLOOKUP(Tableau11[[#This Row],[Article]],'TCD journal 2018'!$B$5:$O$9000,7,FALSE),0)</f>
        <v>0</v>
      </c>
      <c r="H978" s="60">
        <f>IFERROR(VLOOKUP(Tableau11[[#This Row],[Article]],'TCD journal 2018'!$B$5:$O$9000,8,FALSE),0)</f>
        <v>0</v>
      </c>
      <c r="I978" s="60">
        <f>IFERROR(VLOOKUP(Tableau11[[#This Row],[Article]],'TCD journal 2018'!$B$5:$O$9000,9,FALSE),0)</f>
        <v>0</v>
      </c>
      <c r="J978" s="60">
        <f>IFERROR(VLOOKUP(Tableau11[[#This Row],[Article]],'TCD journal 2018'!$B$5:$O$9000,10,FALSE),0)</f>
        <v>0</v>
      </c>
      <c r="K978" s="61">
        <f>IFERROR(VLOOKUP(Tableau11[[#This Row],[Article]],'TCD journal 2018'!$B$5:$O$900,11,FALSE),0)</f>
        <v>30</v>
      </c>
      <c r="L978" s="60">
        <f>IFERROR(VLOOKUP(Tableau11[[#This Row],[Article]],'TCD journal 2018'!$B$5:$O$9000,12,FALSE),0)</f>
        <v>0</v>
      </c>
      <c r="M978" s="62">
        <f>IFERROR(VLOOKUP(Tableau11[[#This Row],[Article]],'TCD journal 2018'!$B$5:$O$9000,13,FALSE),0)</f>
        <v>0</v>
      </c>
      <c r="N978" s="154">
        <f>IFERROR(VLOOKUP(Tableau11[[#This Row],[Article]],'TCD journal 2018'!$B$5:$O$9000,14,FALSE),0)</f>
        <v>30</v>
      </c>
      <c r="O978" s="73">
        <f>Tableau11[[#This Row],[Total général]]/8</f>
        <v>3.75</v>
      </c>
      <c r="P978" s="74">
        <f>ROUNDUP(Tableau11[[#This Row],[Conso mensuel]]/30,0)</f>
        <v>1</v>
      </c>
    </row>
    <row r="979" spans="1:16" ht="16.5" thickTop="1" thickBot="1" x14ac:dyDescent="0.3">
      <c r="A979" s="31">
        <v>9524</v>
      </c>
      <c r="B979" s="34">
        <f t="shared" ref="B979:C979" si="636">IFERROR(B978/$N$978,0)</f>
        <v>0</v>
      </c>
      <c r="C979" s="34">
        <f t="shared" si="636"/>
        <v>0</v>
      </c>
      <c r="D979" s="34">
        <f>IFERROR(D978/$N$978,0)</f>
        <v>0</v>
      </c>
      <c r="E979" s="34">
        <f t="shared" ref="E979:M979" si="637">IFERROR(E978/$N$978,0)</f>
        <v>0</v>
      </c>
      <c r="F979" s="34">
        <f t="shared" si="637"/>
        <v>0</v>
      </c>
      <c r="G979" s="34">
        <f t="shared" si="637"/>
        <v>0</v>
      </c>
      <c r="H979" s="34">
        <f t="shared" si="637"/>
        <v>0</v>
      </c>
      <c r="I979" s="34">
        <f t="shared" si="637"/>
        <v>0</v>
      </c>
      <c r="J979" s="33">
        <f t="shared" si="637"/>
        <v>0</v>
      </c>
      <c r="K979" s="34">
        <f t="shared" si="637"/>
        <v>1</v>
      </c>
      <c r="L979" s="33">
        <f t="shared" si="637"/>
        <v>0</v>
      </c>
      <c r="M979" s="36">
        <f t="shared" si="637"/>
        <v>0</v>
      </c>
      <c r="N979" s="46">
        <f>SUM(Tableau11[[#This Row],[Janvier]:[Décembre]])</f>
        <v>1</v>
      </c>
      <c r="O979" s="71">
        <f>ROUNDUP(Tableau11[[#This Row],[Total général]]/7,0)</f>
        <v>1</v>
      </c>
      <c r="P979" s="70">
        <f>Tableau11[[#This Row],[Total général]]/(30*7)</f>
        <v>4.7619047619047623E-3</v>
      </c>
    </row>
    <row r="980" spans="1:16" ht="17.25" thickTop="1" thickBot="1" x14ac:dyDescent="0.3">
      <c r="A980" s="45">
        <v>8508</v>
      </c>
      <c r="B980" s="58">
        <f>IFERROR(VLOOKUP(Tableau11[[#This Row],[Article]],'TCD journal 2018'!$B$5:$O$9000,2,FALSE),0)</f>
        <v>0</v>
      </c>
      <c r="C980" s="59">
        <f>IFERROR(VLOOKUP(Tableau11[[#This Row],[Article]],'TCD journal 2018'!$B$5:$O$900,3,FALSE),0)</f>
        <v>0</v>
      </c>
      <c r="D980" s="60">
        <f>IFERROR(VLOOKUP(Tableau11[[#This Row],[Article]],'TCD journal 2018'!$B$5:$O$9000,4,FALSE),0)</f>
        <v>0</v>
      </c>
      <c r="E980" s="60">
        <f>IFERROR(VLOOKUP(Tableau11[[#This Row],[Article]],'TCD journal 2018'!$B$5:$O$9000,5,FALSE),0)</f>
        <v>0</v>
      </c>
      <c r="F980" s="60">
        <f>IFERROR(VLOOKUP(Tableau11[[#This Row],[Article]],'TCD journal 2018'!$B$5:$O$9000,6,FALSE),0)</f>
        <v>0</v>
      </c>
      <c r="G980" s="60">
        <f>IFERROR(VLOOKUP(Tableau11[[#This Row],[Article]],'TCD journal 2018'!$B$5:$O$9000,7,FALSE),0)</f>
        <v>0</v>
      </c>
      <c r="H980" s="60">
        <f>IFERROR(VLOOKUP(Tableau11[[#This Row],[Article]],'TCD journal 2018'!$B$5:$O$9000,8,FALSE),0)</f>
        <v>0</v>
      </c>
      <c r="I980" s="60">
        <f>IFERROR(VLOOKUP(Tableau11[[#This Row],[Article]],'TCD journal 2018'!$B$5:$O$9000,9,FALSE),0)</f>
        <v>0</v>
      </c>
      <c r="J980" s="60">
        <f>IFERROR(VLOOKUP(Tableau11[[#This Row],[Article]],'TCD journal 2018'!$B$5:$O$9000,10,FALSE),0)</f>
        <v>0</v>
      </c>
      <c r="K980" s="61">
        <f>IFERROR(VLOOKUP(Tableau11[[#This Row],[Article]],'TCD journal 2018'!$B$5:$O$900,11,FALSE),0)</f>
        <v>0</v>
      </c>
      <c r="L980" s="60">
        <f>IFERROR(VLOOKUP(Tableau11[[#This Row],[Article]],'TCD journal 2018'!$B$5:$O$9000,12,FALSE),0)</f>
        <v>0</v>
      </c>
      <c r="M980" s="62">
        <f>IFERROR(VLOOKUP(Tableau11[[#This Row],[Article]],'TCD journal 2018'!$B$5:$O$9000,13,FALSE),0)</f>
        <v>0</v>
      </c>
      <c r="N980" s="154">
        <f>IFERROR(VLOOKUP(Tableau11[[#This Row],[Article]],'TCD journal 2018'!$B$5:$O$9000,14,FALSE),0)</f>
        <v>0</v>
      </c>
      <c r="O980" s="73">
        <f>Tableau11[[#This Row],[Total général]]/8</f>
        <v>0</v>
      </c>
      <c r="P980" s="74">
        <f>ROUNDUP(Tableau11[[#This Row],[Conso mensuel]]/30,0)</f>
        <v>0</v>
      </c>
    </row>
    <row r="981" spans="1:16" ht="16.5" thickTop="1" thickBot="1" x14ac:dyDescent="0.3">
      <c r="A981" s="31">
        <v>8508</v>
      </c>
      <c r="B981" s="34">
        <f t="shared" ref="B981:C981" si="638">IFERROR(B980/$N$980,0)</f>
        <v>0</v>
      </c>
      <c r="C981" s="34">
        <f t="shared" si="638"/>
        <v>0</v>
      </c>
      <c r="D981" s="34">
        <f>IFERROR(D980/$N$980,0)</f>
        <v>0</v>
      </c>
      <c r="E981" s="34">
        <f t="shared" ref="E981:M981" si="639">IFERROR(E980/$N$980,0)</f>
        <v>0</v>
      </c>
      <c r="F981" s="34">
        <f t="shared" si="639"/>
        <v>0</v>
      </c>
      <c r="G981" s="34">
        <f t="shared" si="639"/>
        <v>0</v>
      </c>
      <c r="H981" s="34">
        <f t="shared" si="639"/>
        <v>0</v>
      </c>
      <c r="I981" s="34">
        <f t="shared" si="639"/>
        <v>0</v>
      </c>
      <c r="J981" s="33">
        <f t="shared" si="639"/>
        <v>0</v>
      </c>
      <c r="K981" s="34">
        <f t="shared" si="639"/>
        <v>0</v>
      </c>
      <c r="L981" s="33">
        <f t="shared" si="639"/>
        <v>0</v>
      </c>
      <c r="M981" s="36">
        <f t="shared" si="639"/>
        <v>0</v>
      </c>
      <c r="N981" s="46">
        <f>SUM(Tableau11[[#This Row],[Janvier]:[Décembre]])</f>
        <v>0</v>
      </c>
      <c r="O981" s="71">
        <f>ROUNDUP(Tableau11[[#This Row],[Total général]]/7,0)</f>
        <v>0</v>
      </c>
      <c r="P981" s="70">
        <f>Tableau11[[#This Row],[Total général]]/(30*7)</f>
        <v>0</v>
      </c>
    </row>
    <row r="982" spans="1:16" ht="17.25" thickTop="1" thickBot="1" x14ac:dyDescent="0.3">
      <c r="A982" s="45">
        <v>10360</v>
      </c>
      <c r="B982" s="58">
        <f>IFERROR(VLOOKUP(Tableau11[[#This Row],[Article]],'TCD journal 2018'!$B$5:$O$9000,2,FALSE),0)</f>
        <v>0</v>
      </c>
      <c r="C982" s="59">
        <f>IFERROR(VLOOKUP(Tableau11[[#This Row],[Article]],'TCD journal 2018'!$B$5:$O$900,3,FALSE),0)</f>
        <v>0</v>
      </c>
      <c r="D982" s="60">
        <f>IFERROR(VLOOKUP(Tableau11[[#This Row],[Article]],'TCD journal 2018'!$B$5:$O$9000,4,FALSE),0)</f>
        <v>0</v>
      </c>
      <c r="E982" s="60">
        <f>IFERROR(VLOOKUP(Tableau11[[#This Row],[Article]],'TCD journal 2018'!$B$5:$O$9000,5,FALSE),0)</f>
        <v>0</v>
      </c>
      <c r="F982" s="60">
        <f>IFERROR(VLOOKUP(Tableau11[[#This Row],[Article]],'TCD journal 2018'!$B$5:$O$9000,6,FALSE),0)</f>
        <v>0</v>
      </c>
      <c r="G982" s="60">
        <f>IFERROR(VLOOKUP(Tableau11[[#This Row],[Article]],'TCD journal 2018'!$B$5:$O$9000,7,FALSE),0)</f>
        <v>0</v>
      </c>
      <c r="H982" s="60">
        <f>IFERROR(VLOOKUP(Tableau11[[#This Row],[Article]],'TCD journal 2018'!$B$5:$O$9000,8,FALSE),0)</f>
        <v>0</v>
      </c>
      <c r="I982" s="60">
        <f>IFERROR(VLOOKUP(Tableau11[[#This Row],[Article]],'TCD journal 2018'!$B$5:$O$9000,9,FALSE),0)</f>
        <v>0</v>
      </c>
      <c r="J982" s="60">
        <f>IFERROR(VLOOKUP(Tableau11[[#This Row],[Article]],'TCD journal 2018'!$B$5:$O$9000,10,FALSE),0)</f>
        <v>0</v>
      </c>
      <c r="K982" s="61">
        <f>IFERROR(VLOOKUP(Tableau11[[#This Row],[Article]],'TCD journal 2018'!$B$5:$O$900,11,FALSE),0)</f>
        <v>0</v>
      </c>
      <c r="L982" s="60">
        <f>IFERROR(VLOOKUP(Tableau11[[#This Row],[Article]],'TCD journal 2018'!$B$5:$O$9000,12,FALSE),0)</f>
        <v>0</v>
      </c>
      <c r="M982" s="62">
        <f>IFERROR(VLOOKUP(Tableau11[[#This Row],[Article]],'TCD journal 2018'!$B$5:$O$9000,13,FALSE),0)</f>
        <v>0</v>
      </c>
      <c r="N982" s="154">
        <f>IFERROR(VLOOKUP(Tableau11[[#This Row],[Article]],'TCD journal 2018'!$B$5:$O$9000,14,FALSE),0)</f>
        <v>0</v>
      </c>
      <c r="O982" s="73">
        <f>Tableau11[[#This Row],[Total général]]/8</f>
        <v>0</v>
      </c>
      <c r="P982" s="74">
        <f>ROUNDUP(Tableau11[[#This Row],[Conso mensuel]]/30,0)</f>
        <v>0</v>
      </c>
    </row>
    <row r="983" spans="1:16" ht="16.5" thickTop="1" thickBot="1" x14ac:dyDescent="0.3">
      <c r="A983" s="31">
        <v>10360</v>
      </c>
      <c r="B983" s="34">
        <f t="shared" ref="B983:C983" si="640">IFERROR(B982/$N$982,0)</f>
        <v>0</v>
      </c>
      <c r="C983" s="34">
        <f t="shared" si="640"/>
        <v>0</v>
      </c>
      <c r="D983" s="34">
        <f>IFERROR(D982/$N$982,0)</f>
        <v>0</v>
      </c>
      <c r="E983" s="34">
        <f t="shared" ref="E983:M983" si="641">IFERROR(E982/$N$982,0)</f>
        <v>0</v>
      </c>
      <c r="F983" s="34">
        <f t="shared" si="641"/>
        <v>0</v>
      </c>
      <c r="G983" s="34">
        <f t="shared" si="641"/>
        <v>0</v>
      </c>
      <c r="H983" s="34">
        <f t="shared" si="641"/>
        <v>0</v>
      </c>
      <c r="I983" s="34">
        <f t="shared" si="641"/>
        <v>0</v>
      </c>
      <c r="J983" s="33">
        <f t="shared" si="641"/>
        <v>0</v>
      </c>
      <c r="K983" s="34">
        <f t="shared" si="641"/>
        <v>0</v>
      </c>
      <c r="L983" s="33">
        <f t="shared" si="641"/>
        <v>0</v>
      </c>
      <c r="M983" s="36">
        <f t="shared" si="641"/>
        <v>0</v>
      </c>
      <c r="N983" s="46">
        <f>SUM(Tableau11[[#This Row],[Janvier]:[Décembre]])</f>
        <v>0</v>
      </c>
      <c r="O983" s="71">
        <f>ROUNDUP(Tableau11[[#This Row],[Total général]]/7,0)</f>
        <v>0</v>
      </c>
      <c r="P983" s="70">
        <f>Tableau11[[#This Row],[Total général]]/(30*7)</f>
        <v>0</v>
      </c>
    </row>
    <row r="984" spans="1:16" ht="17.25" thickTop="1" thickBot="1" x14ac:dyDescent="0.3">
      <c r="A984" s="45">
        <v>8555</v>
      </c>
      <c r="B984" s="58">
        <f>IFERROR(VLOOKUP(Tableau11[[#This Row],[Article]],'TCD journal 2018'!$B$5:$O$9000,2,FALSE),0)</f>
        <v>0</v>
      </c>
      <c r="C984" s="59">
        <f>IFERROR(VLOOKUP(Tableau11[[#This Row],[Article]],'TCD journal 2018'!$B$5:$O$900,3,FALSE),0)</f>
        <v>0</v>
      </c>
      <c r="D984" s="60">
        <f>IFERROR(VLOOKUP(Tableau11[[#This Row],[Article]],'TCD journal 2018'!$B$5:$O$9000,4,FALSE),0)</f>
        <v>0</v>
      </c>
      <c r="E984" s="60">
        <f>IFERROR(VLOOKUP(Tableau11[[#This Row],[Article]],'TCD journal 2018'!$B$5:$O$9000,5,FALSE),0)</f>
        <v>0</v>
      </c>
      <c r="F984" s="60">
        <f>IFERROR(VLOOKUP(Tableau11[[#This Row],[Article]],'TCD journal 2018'!$B$5:$O$9000,6,FALSE),0)</f>
        <v>0</v>
      </c>
      <c r="G984" s="60">
        <f>IFERROR(VLOOKUP(Tableau11[[#This Row],[Article]],'TCD journal 2018'!$B$5:$O$9000,7,FALSE),0)</f>
        <v>0</v>
      </c>
      <c r="H984" s="60">
        <f>IFERROR(VLOOKUP(Tableau11[[#This Row],[Article]],'TCD journal 2018'!$B$5:$O$9000,8,FALSE),0)</f>
        <v>0</v>
      </c>
      <c r="I984" s="60">
        <f>IFERROR(VLOOKUP(Tableau11[[#This Row],[Article]],'TCD journal 2018'!$B$5:$O$9000,9,FALSE),0)</f>
        <v>0</v>
      </c>
      <c r="J984" s="60">
        <f>IFERROR(VLOOKUP(Tableau11[[#This Row],[Article]],'TCD journal 2018'!$B$5:$O$9000,10,FALSE),0)</f>
        <v>0</v>
      </c>
      <c r="K984" s="61">
        <f>IFERROR(VLOOKUP(Tableau11[[#This Row],[Article]],'TCD journal 2018'!$B$5:$O$900,11,FALSE),0)</f>
        <v>0</v>
      </c>
      <c r="L984" s="60">
        <f>IFERROR(VLOOKUP(Tableau11[[#This Row],[Article]],'TCD journal 2018'!$B$5:$O$9000,12,FALSE),0)</f>
        <v>0</v>
      </c>
      <c r="M984" s="62">
        <f>IFERROR(VLOOKUP(Tableau11[[#This Row],[Article]],'TCD journal 2018'!$B$5:$O$9000,13,FALSE),0)</f>
        <v>0</v>
      </c>
      <c r="N984" s="154">
        <f>IFERROR(VLOOKUP(Tableau11[[#This Row],[Article]],'TCD journal 2018'!$B$5:$O$9000,14,FALSE),0)</f>
        <v>0</v>
      </c>
      <c r="O984" s="73">
        <f>Tableau11[[#This Row],[Total général]]/8</f>
        <v>0</v>
      </c>
      <c r="P984" s="74">
        <f>ROUNDUP(Tableau11[[#This Row],[Conso mensuel]]/30,0)</f>
        <v>0</v>
      </c>
    </row>
    <row r="985" spans="1:16" ht="16.5" thickTop="1" thickBot="1" x14ac:dyDescent="0.3">
      <c r="A985" s="31">
        <v>8555</v>
      </c>
      <c r="B985" s="34">
        <f t="shared" ref="B985:C985" si="642">IFERROR(B984/$N$984,0)</f>
        <v>0</v>
      </c>
      <c r="C985" s="34">
        <f t="shared" si="642"/>
        <v>0</v>
      </c>
      <c r="D985" s="34">
        <f>IFERROR(D984/$N$984,0)</f>
        <v>0</v>
      </c>
      <c r="E985" s="34">
        <f t="shared" ref="E985:M985" si="643">IFERROR(E984/$N$984,0)</f>
        <v>0</v>
      </c>
      <c r="F985" s="34">
        <f t="shared" si="643"/>
        <v>0</v>
      </c>
      <c r="G985" s="34">
        <f t="shared" si="643"/>
        <v>0</v>
      </c>
      <c r="H985" s="34">
        <f t="shared" si="643"/>
        <v>0</v>
      </c>
      <c r="I985" s="34">
        <f t="shared" si="643"/>
        <v>0</v>
      </c>
      <c r="J985" s="33">
        <f t="shared" si="643"/>
        <v>0</v>
      </c>
      <c r="K985" s="34">
        <f t="shared" si="643"/>
        <v>0</v>
      </c>
      <c r="L985" s="33">
        <f t="shared" si="643"/>
        <v>0</v>
      </c>
      <c r="M985" s="36">
        <f t="shared" si="643"/>
        <v>0</v>
      </c>
      <c r="N985" s="46">
        <f>SUM(Tableau11[[#This Row],[Janvier]:[Décembre]])</f>
        <v>0</v>
      </c>
      <c r="O985" s="71">
        <f>ROUNDUP(Tableau11[[#This Row],[Total général]]/7,0)</f>
        <v>0</v>
      </c>
      <c r="P985" s="70">
        <f>Tableau11[[#This Row],[Total général]]/(30*7)</f>
        <v>0</v>
      </c>
    </row>
    <row r="986" spans="1:16" ht="17.25" thickTop="1" thickBot="1" x14ac:dyDescent="0.3">
      <c r="A986" s="45">
        <v>9525</v>
      </c>
      <c r="B986" s="58">
        <f>IFERROR(VLOOKUP(Tableau11[[#This Row],[Article]],'TCD journal 2018'!$B$5:$O$9000,2,FALSE),0)</f>
        <v>0</v>
      </c>
      <c r="C986" s="59">
        <f>IFERROR(VLOOKUP(Tableau11[[#This Row],[Article]],'TCD journal 2018'!$B$5:$O$900,3,FALSE),0)</f>
        <v>0</v>
      </c>
      <c r="D986" s="60">
        <f>IFERROR(VLOOKUP(Tableau11[[#This Row],[Article]],'TCD journal 2018'!$B$5:$O$9000,4,FALSE),0)</f>
        <v>0</v>
      </c>
      <c r="E986" s="60">
        <f>IFERROR(VLOOKUP(Tableau11[[#This Row],[Article]],'TCD journal 2018'!$B$5:$O$9000,5,FALSE),0)</f>
        <v>0</v>
      </c>
      <c r="F986" s="60">
        <f>IFERROR(VLOOKUP(Tableau11[[#This Row],[Article]],'TCD journal 2018'!$B$5:$O$9000,6,FALSE),0)</f>
        <v>0</v>
      </c>
      <c r="G986" s="60">
        <f>IFERROR(VLOOKUP(Tableau11[[#This Row],[Article]],'TCD journal 2018'!$B$5:$O$9000,7,FALSE),0)</f>
        <v>0</v>
      </c>
      <c r="H986" s="60">
        <f>IFERROR(VLOOKUP(Tableau11[[#This Row],[Article]],'TCD journal 2018'!$B$5:$O$9000,8,FALSE),0)</f>
        <v>0</v>
      </c>
      <c r="I986" s="60">
        <f>IFERROR(VLOOKUP(Tableau11[[#This Row],[Article]],'TCD journal 2018'!$B$5:$O$9000,9,FALSE),0)</f>
        <v>0</v>
      </c>
      <c r="J986" s="60">
        <f>IFERROR(VLOOKUP(Tableau11[[#This Row],[Article]],'TCD journal 2018'!$B$5:$O$9000,10,FALSE),0)</f>
        <v>0</v>
      </c>
      <c r="K986" s="61">
        <f>IFERROR(VLOOKUP(Tableau11[[#This Row],[Article]],'TCD journal 2018'!$B$5:$O$900,11,FALSE),0)</f>
        <v>20</v>
      </c>
      <c r="L986" s="60">
        <f>IFERROR(VLOOKUP(Tableau11[[#This Row],[Article]],'TCD journal 2018'!$B$5:$O$9000,12,FALSE),0)</f>
        <v>0</v>
      </c>
      <c r="M986" s="62">
        <f>IFERROR(VLOOKUP(Tableau11[[#This Row],[Article]],'TCD journal 2018'!$B$5:$O$9000,13,FALSE),0)</f>
        <v>0</v>
      </c>
      <c r="N986" s="154">
        <f>IFERROR(VLOOKUP(Tableau11[[#This Row],[Article]],'TCD journal 2018'!$B$5:$O$9000,14,FALSE),0)</f>
        <v>20</v>
      </c>
      <c r="O986" s="73">
        <f>Tableau11[[#This Row],[Total général]]/8</f>
        <v>2.5</v>
      </c>
      <c r="P986" s="74">
        <f>ROUNDUP(Tableau11[[#This Row],[Conso mensuel]]/30,0)</f>
        <v>1</v>
      </c>
    </row>
    <row r="987" spans="1:16" ht="16.5" thickTop="1" thickBot="1" x14ac:dyDescent="0.3">
      <c r="A987" s="31">
        <v>9525</v>
      </c>
      <c r="B987" s="34">
        <f t="shared" ref="B987:C987" si="644">IFERROR(B986/$N$986,0)</f>
        <v>0</v>
      </c>
      <c r="C987" s="34">
        <f t="shared" si="644"/>
        <v>0</v>
      </c>
      <c r="D987" s="34">
        <f>IFERROR(D986/$N$986,0)</f>
        <v>0</v>
      </c>
      <c r="E987" s="34">
        <f t="shared" ref="E987:M987" si="645">IFERROR(E986/$N$986,0)</f>
        <v>0</v>
      </c>
      <c r="F987" s="34">
        <f t="shared" si="645"/>
        <v>0</v>
      </c>
      <c r="G987" s="34">
        <f t="shared" si="645"/>
        <v>0</v>
      </c>
      <c r="H987" s="34">
        <f t="shared" si="645"/>
        <v>0</v>
      </c>
      <c r="I987" s="34">
        <f t="shared" si="645"/>
        <v>0</v>
      </c>
      <c r="J987" s="33">
        <f t="shared" si="645"/>
        <v>0</v>
      </c>
      <c r="K987" s="34">
        <f t="shared" si="645"/>
        <v>1</v>
      </c>
      <c r="L987" s="33">
        <f t="shared" si="645"/>
        <v>0</v>
      </c>
      <c r="M987" s="36">
        <f t="shared" si="645"/>
        <v>0</v>
      </c>
      <c r="N987" s="46">
        <f>SUM(Tableau11[[#This Row],[Janvier]:[Décembre]])</f>
        <v>1</v>
      </c>
      <c r="O987" s="71">
        <f>ROUNDUP(Tableau11[[#This Row],[Total général]]/7,0)</f>
        <v>1</v>
      </c>
      <c r="P987" s="70">
        <f>Tableau11[[#This Row],[Total général]]/(30*7)</f>
        <v>4.7619047619047623E-3</v>
      </c>
    </row>
    <row r="988" spans="1:16" ht="17.25" thickTop="1" thickBot="1" x14ac:dyDescent="0.3">
      <c r="A988" s="45">
        <v>10874</v>
      </c>
      <c r="B988" s="58">
        <f>IFERROR(VLOOKUP(Tableau11[[#This Row],[Article]],'TCD journal 2018'!$B$5:$O$9000,2,FALSE),0)</f>
        <v>0</v>
      </c>
      <c r="C988" s="59">
        <f>IFERROR(VLOOKUP(Tableau11[[#This Row],[Article]],'TCD journal 2018'!$B$5:$O$900,3,FALSE),0)</f>
        <v>0</v>
      </c>
      <c r="D988" s="60">
        <f>IFERROR(VLOOKUP(Tableau11[[#This Row],[Article]],'TCD journal 2018'!$B$5:$O$9000,4,FALSE),0)</f>
        <v>0</v>
      </c>
      <c r="E988" s="60">
        <f>IFERROR(VLOOKUP(Tableau11[[#This Row],[Article]],'TCD journal 2018'!$B$5:$O$9000,5,FALSE),0)</f>
        <v>0</v>
      </c>
      <c r="F988" s="60">
        <f>IFERROR(VLOOKUP(Tableau11[[#This Row],[Article]],'TCD journal 2018'!$B$5:$O$9000,6,FALSE),0)</f>
        <v>0</v>
      </c>
      <c r="G988" s="60">
        <f>IFERROR(VLOOKUP(Tableau11[[#This Row],[Article]],'TCD journal 2018'!$B$5:$O$9000,7,FALSE),0)</f>
        <v>0</v>
      </c>
      <c r="H988" s="60">
        <f>IFERROR(VLOOKUP(Tableau11[[#This Row],[Article]],'TCD journal 2018'!$B$5:$O$9000,8,FALSE),0)</f>
        <v>0</v>
      </c>
      <c r="I988" s="60">
        <f>IFERROR(VLOOKUP(Tableau11[[#This Row],[Article]],'TCD journal 2018'!$B$5:$O$9000,9,FALSE),0)</f>
        <v>0</v>
      </c>
      <c r="J988" s="60">
        <f>IFERROR(VLOOKUP(Tableau11[[#This Row],[Article]],'TCD journal 2018'!$B$5:$O$9000,10,FALSE),0)</f>
        <v>0</v>
      </c>
      <c r="K988" s="61">
        <f>IFERROR(VLOOKUP(Tableau11[[#This Row],[Article]],'TCD journal 2018'!$B$5:$O$900,11,FALSE),0)</f>
        <v>0</v>
      </c>
      <c r="L988" s="60">
        <f>IFERROR(VLOOKUP(Tableau11[[#This Row],[Article]],'TCD journal 2018'!$B$5:$O$9000,12,FALSE),0)</f>
        <v>0</v>
      </c>
      <c r="M988" s="62">
        <f>IFERROR(VLOOKUP(Tableau11[[#This Row],[Article]],'TCD journal 2018'!$B$5:$O$9000,13,FALSE),0)</f>
        <v>0</v>
      </c>
      <c r="N988" s="154">
        <f>IFERROR(VLOOKUP(Tableau11[[#This Row],[Article]],'TCD journal 2018'!$B$5:$O$9000,14,FALSE),0)</f>
        <v>0</v>
      </c>
      <c r="O988" s="73">
        <f>Tableau11[[#This Row],[Total général]]/8</f>
        <v>0</v>
      </c>
      <c r="P988" s="74">
        <f>ROUNDUP(Tableau11[[#This Row],[Conso mensuel]]/30,0)</f>
        <v>0</v>
      </c>
    </row>
    <row r="989" spans="1:16" ht="16.5" thickTop="1" thickBot="1" x14ac:dyDescent="0.3">
      <c r="A989" s="31">
        <v>10874</v>
      </c>
      <c r="B989" s="34">
        <f t="shared" ref="B989:C989" si="646">IFERROR(B988/$N$988,0)</f>
        <v>0</v>
      </c>
      <c r="C989" s="34">
        <f t="shared" si="646"/>
        <v>0</v>
      </c>
      <c r="D989" s="34">
        <f>IFERROR(D988/$N$988,0)</f>
        <v>0</v>
      </c>
      <c r="E989" s="34">
        <f t="shared" ref="E989:M989" si="647">IFERROR(E988/$N$988,0)</f>
        <v>0</v>
      </c>
      <c r="F989" s="34">
        <f t="shared" si="647"/>
        <v>0</v>
      </c>
      <c r="G989" s="34">
        <f t="shared" si="647"/>
        <v>0</v>
      </c>
      <c r="H989" s="34">
        <f t="shared" si="647"/>
        <v>0</v>
      </c>
      <c r="I989" s="34">
        <f t="shared" si="647"/>
        <v>0</v>
      </c>
      <c r="J989" s="33">
        <f t="shared" si="647"/>
        <v>0</v>
      </c>
      <c r="K989" s="34">
        <f t="shared" si="647"/>
        <v>0</v>
      </c>
      <c r="L989" s="33">
        <f t="shared" si="647"/>
        <v>0</v>
      </c>
      <c r="M989" s="36">
        <f t="shared" si="647"/>
        <v>0</v>
      </c>
      <c r="N989" s="46">
        <f>SUM(Tableau11[[#This Row],[Janvier]:[Décembre]])</f>
        <v>0</v>
      </c>
      <c r="O989" s="71">
        <f>ROUNDUP(Tableau11[[#This Row],[Total général]]/7,0)</f>
        <v>0</v>
      </c>
      <c r="P989" s="70">
        <f>Tableau11[[#This Row],[Total général]]/(30*7)</f>
        <v>0</v>
      </c>
    </row>
    <row r="990" spans="1:16" ht="17.25" thickTop="1" thickBot="1" x14ac:dyDescent="0.3">
      <c r="A990" s="45">
        <v>8006</v>
      </c>
      <c r="B990" s="58">
        <f>IFERROR(VLOOKUP(Tableau11[[#This Row],[Article]],'TCD journal 2018'!$B$5:$O$9000,2,FALSE),0)</f>
        <v>0</v>
      </c>
      <c r="C990" s="59">
        <f>IFERROR(VLOOKUP(Tableau11[[#This Row],[Article]],'TCD journal 2018'!$B$5:$O$900,3,FALSE),0)</f>
        <v>0</v>
      </c>
      <c r="D990" s="60">
        <f>IFERROR(VLOOKUP(Tableau11[[#This Row],[Article]],'TCD journal 2018'!$B$5:$O$9000,4,FALSE),0)</f>
        <v>0</v>
      </c>
      <c r="E990" s="60">
        <f>IFERROR(VLOOKUP(Tableau11[[#This Row],[Article]],'TCD journal 2018'!$B$5:$O$9000,5,FALSE),0)</f>
        <v>0</v>
      </c>
      <c r="F990" s="60">
        <f>IFERROR(VLOOKUP(Tableau11[[#This Row],[Article]],'TCD journal 2018'!$B$5:$O$9000,6,FALSE),0)</f>
        <v>0</v>
      </c>
      <c r="G990" s="60">
        <f>IFERROR(VLOOKUP(Tableau11[[#This Row],[Article]],'TCD journal 2018'!$B$5:$O$9000,7,FALSE),0)</f>
        <v>0</v>
      </c>
      <c r="H990" s="60">
        <f>IFERROR(VLOOKUP(Tableau11[[#This Row],[Article]],'TCD journal 2018'!$B$5:$O$9000,8,FALSE),0)</f>
        <v>0</v>
      </c>
      <c r="I990" s="60">
        <f>IFERROR(VLOOKUP(Tableau11[[#This Row],[Article]],'TCD journal 2018'!$B$5:$O$9000,9,FALSE),0)</f>
        <v>0</v>
      </c>
      <c r="J990" s="60">
        <f>IFERROR(VLOOKUP(Tableau11[[#This Row],[Article]],'TCD journal 2018'!$B$5:$O$9000,10,FALSE),0)</f>
        <v>0</v>
      </c>
      <c r="K990" s="61">
        <f>IFERROR(VLOOKUP(Tableau11[[#This Row],[Article]],'TCD journal 2018'!$B$5:$O$900,11,FALSE),0)</f>
        <v>0</v>
      </c>
      <c r="L990" s="60">
        <f>IFERROR(VLOOKUP(Tableau11[[#This Row],[Article]],'TCD journal 2018'!$B$5:$O$9000,12,FALSE),0)</f>
        <v>0</v>
      </c>
      <c r="M990" s="62">
        <f>IFERROR(VLOOKUP(Tableau11[[#This Row],[Article]],'TCD journal 2018'!$B$5:$O$9000,13,FALSE),0)</f>
        <v>0</v>
      </c>
      <c r="N990" s="154">
        <f>IFERROR(VLOOKUP(Tableau11[[#This Row],[Article]],'TCD journal 2018'!$B$5:$O$9000,14,FALSE),0)</f>
        <v>0</v>
      </c>
      <c r="O990" s="73">
        <f>Tableau11[[#This Row],[Total général]]/8</f>
        <v>0</v>
      </c>
      <c r="P990" s="74">
        <f>ROUNDUP(Tableau11[[#This Row],[Conso mensuel]]/30,0)</f>
        <v>0</v>
      </c>
    </row>
    <row r="991" spans="1:16" ht="16.5" thickTop="1" thickBot="1" x14ac:dyDescent="0.3">
      <c r="A991" s="31">
        <v>8006</v>
      </c>
      <c r="B991" s="34">
        <f t="shared" ref="B991:C991" si="648">IFERROR(B990/$N$990,0)</f>
        <v>0</v>
      </c>
      <c r="C991" s="34">
        <f t="shared" si="648"/>
        <v>0</v>
      </c>
      <c r="D991" s="34">
        <f>IFERROR(D990/$N$990,0)</f>
        <v>0</v>
      </c>
      <c r="E991" s="34">
        <f t="shared" ref="E991:M991" si="649">IFERROR(E990/$N$990,0)</f>
        <v>0</v>
      </c>
      <c r="F991" s="34">
        <f t="shared" si="649"/>
        <v>0</v>
      </c>
      <c r="G991" s="34">
        <f t="shared" si="649"/>
        <v>0</v>
      </c>
      <c r="H991" s="34">
        <f t="shared" si="649"/>
        <v>0</v>
      </c>
      <c r="I991" s="34">
        <f t="shared" si="649"/>
        <v>0</v>
      </c>
      <c r="J991" s="33">
        <f t="shared" si="649"/>
        <v>0</v>
      </c>
      <c r="K991" s="34">
        <f t="shared" si="649"/>
        <v>0</v>
      </c>
      <c r="L991" s="33">
        <f t="shared" si="649"/>
        <v>0</v>
      </c>
      <c r="M991" s="36">
        <f t="shared" si="649"/>
        <v>0</v>
      </c>
      <c r="N991" s="46">
        <f>SUM(Tableau11[[#This Row],[Janvier]:[Décembre]])</f>
        <v>0</v>
      </c>
      <c r="O991" s="71">
        <f>ROUNDUP(Tableau11[[#This Row],[Total général]]/7,0)</f>
        <v>0</v>
      </c>
      <c r="P991" s="70">
        <f>Tableau11[[#This Row],[Total général]]/(30*7)</f>
        <v>0</v>
      </c>
    </row>
    <row r="992" spans="1:16" ht="17.25" thickTop="1" thickBot="1" x14ac:dyDescent="0.3">
      <c r="A992" s="45">
        <v>10996</v>
      </c>
      <c r="B992" s="58">
        <f>IFERROR(VLOOKUP(Tableau11[[#This Row],[Article]],'TCD journal 2018'!$B$5:$O$9000,2,FALSE),0)</f>
        <v>0</v>
      </c>
      <c r="C992" s="59">
        <f>IFERROR(VLOOKUP(Tableau11[[#This Row],[Article]],'TCD journal 2018'!$B$5:$O$900,3,FALSE),0)</f>
        <v>0</v>
      </c>
      <c r="D992" s="60">
        <f>IFERROR(VLOOKUP(Tableau11[[#This Row],[Article]],'TCD journal 2018'!$B$5:$O$9000,4,FALSE),0)</f>
        <v>0</v>
      </c>
      <c r="E992" s="60">
        <f>IFERROR(VLOOKUP(Tableau11[[#This Row],[Article]],'TCD journal 2018'!$B$5:$O$9000,5,FALSE),0)</f>
        <v>0</v>
      </c>
      <c r="F992" s="60">
        <f>IFERROR(VLOOKUP(Tableau11[[#This Row],[Article]],'TCD journal 2018'!$B$5:$O$9000,6,FALSE),0)</f>
        <v>0</v>
      </c>
      <c r="G992" s="60">
        <f>IFERROR(VLOOKUP(Tableau11[[#This Row],[Article]],'TCD journal 2018'!$B$5:$O$9000,7,FALSE),0)</f>
        <v>0</v>
      </c>
      <c r="H992" s="60">
        <f>IFERROR(VLOOKUP(Tableau11[[#This Row],[Article]],'TCD journal 2018'!$B$5:$O$9000,8,FALSE),0)</f>
        <v>0</v>
      </c>
      <c r="I992" s="60">
        <f>IFERROR(VLOOKUP(Tableau11[[#This Row],[Article]],'TCD journal 2018'!$B$5:$O$9000,9,FALSE),0)</f>
        <v>0</v>
      </c>
      <c r="J992" s="60">
        <f>IFERROR(VLOOKUP(Tableau11[[#This Row],[Article]],'TCD journal 2018'!$B$5:$O$9000,10,FALSE),0)</f>
        <v>0</v>
      </c>
      <c r="K992" s="61">
        <f>IFERROR(VLOOKUP(Tableau11[[#This Row],[Article]],'TCD journal 2018'!$B$5:$O$900,11,FALSE),0)</f>
        <v>0</v>
      </c>
      <c r="L992" s="60">
        <f>IFERROR(VLOOKUP(Tableau11[[#This Row],[Article]],'TCD journal 2018'!$B$5:$O$9000,12,FALSE),0)</f>
        <v>0</v>
      </c>
      <c r="M992" s="62">
        <f>IFERROR(VLOOKUP(Tableau11[[#This Row],[Article]],'TCD journal 2018'!$B$5:$O$9000,13,FALSE),0)</f>
        <v>0</v>
      </c>
      <c r="N992" s="154">
        <f>IFERROR(VLOOKUP(Tableau11[[#This Row],[Article]],'TCD journal 2018'!$B$5:$O$9000,14,FALSE),0)</f>
        <v>0</v>
      </c>
      <c r="O992" s="73">
        <f>Tableau11[[#This Row],[Total général]]/8</f>
        <v>0</v>
      </c>
      <c r="P992" s="74">
        <f>ROUNDUP(Tableau11[[#This Row],[Conso mensuel]]/30,0)</f>
        <v>0</v>
      </c>
    </row>
    <row r="993" spans="1:16" ht="16.5" thickTop="1" thickBot="1" x14ac:dyDescent="0.3">
      <c r="A993" s="31">
        <v>10996</v>
      </c>
      <c r="B993" s="34">
        <f>IFERROR(B992/$N$992,0)</f>
        <v>0</v>
      </c>
      <c r="C993" s="34">
        <f>IFERROR(C992/$N$992,0)</f>
        <v>0</v>
      </c>
      <c r="D993" s="34">
        <f>IFERROR(D992/$N$992,0)</f>
        <v>0</v>
      </c>
      <c r="E993" s="34">
        <f t="shared" ref="E993:M993" si="650">IFERROR(E992/$N$992,0)</f>
        <v>0</v>
      </c>
      <c r="F993" s="34">
        <f t="shared" si="650"/>
        <v>0</v>
      </c>
      <c r="G993" s="34">
        <f t="shared" si="650"/>
        <v>0</v>
      </c>
      <c r="H993" s="34">
        <f t="shared" si="650"/>
        <v>0</v>
      </c>
      <c r="I993" s="34">
        <f t="shared" si="650"/>
        <v>0</v>
      </c>
      <c r="J993" s="33">
        <f t="shared" si="650"/>
        <v>0</v>
      </c>
      <c r="K993" s="34">
        <f t="shared" si="650"/>
        <v>0</v>
      </c>
      <c r="L993" s="33">
        <f t="shared" si="650"/>
        <v>0</v>
      </c>
      <c r="M993" s="36">
        <f t="shared" si="650"/>
        <v>0</v>
      </c>
      <c r="N993" s="46">
        <f>SUM(Tableau11[[#This Row],[Janvier]:[Décembre]])</f>
        <v>0</v>
      </c>
      <c r="O993" s="71">
        <f>ROUNDUP(Tableau11[[#This Row],[Total général]]/7,0)</f>
        <v>0</v>
      </c>
      <c r="P993" s="70">
        <f>Tableau11[[#This Row],[Total général]]/(30*7)</f>
        <v>0</v>
      </c>
    </row>
    <row r="994" spans="1:16" ht="17.25" thickTop="1" thickBot="1" x14ac:dyDescent="0.3">
      <c r="A994" s="45">
        <v>5123</v>
      </c>
      <c r="B994" s="58">
        <f>IFERROR(VLOOKUP(Tableau11[[#This Row],[Article]],'TCD journal 2018'!$B$5:$O$9000,2,FALSE),0)</f>
        <v>0</v>
      </c>
      <c r="C994" s="59">
        <f>IFERROR(VLOOKUP(Tableau11[[#This Row],[Article]],'TCD journal 2018'!$B$5:$O$900,3,FALSE),0)</f>
        <v>0</v>
      </c>
      <c r="D994" s="60">
        <f>IFERROR(VLOOKUP(Tableau11[[#This Row],[Article]],'TCD journal 2018'!$B$5:$O$9000,4,FALSE),0)</f>
        <v>0</v>
      </c>
      <c r="E994" s="60">
        <f>IFERROR(VLOOKUP(Tableau11[[#This Row],[Article]],'TCD journal 2018'!$B$5:$O$9000,5,FALSE),0)</f>
        <v>0</v>
      </c>
      <c r="F994" s="60">
        <f>IFERROR(VLOOKUP(Tableau11[[#This Row],[Article]],'TCD journal 2018'!$B$5:$O$9000,6,FALSE),0)</f>
        <v>0</v>
      </c>
      <c r="G994" s="60">
        <f>IFERROR(VLOOKUP(Tableau11[[#This Row],[Article]],'TCD journal 2018'!$B$5:$O$9000,7,FALSE),0)</f>
        <v>0</v>
      </c>
      <c r="H994" s="60">
        <f>IFERROR(VLOOKUP(Tableau11[[#This Row],[Article]],'TCD journal 2018'!$B$5:$O$9000,8,FALSE),0)</f>
        <v>0</v>
      </c>
      <c r="I994" s="60">
        <f>IFERROR(VLOOKUP(Tableau11[[#This Row],[Article]],'TCD journal 2018'!$B$5:$O$9000,9,FALSE),0)</f>
        <v>0</v>
      </c>
      <c r="J994" s="60">
        <f>IFERROR(VLOOKUP(Tableau11[[#This Row],[Article]],'TCD journal 2018'!$B$5:$O$9000,10,FALSE),0)</f>
        <v>0</v>
      </c>
      <c r="K994" s="61">
        <f>IFERROR(VLOOKUP(Tableau11[[#This Row],[Article]],'TCD journal 2018'!$B$5:$O$900,11,FALSE),0)</f>
        <v>0</v>
      </c>
      <c r="L994" s="60">
        <f>IFERROR(VLOOKUP(Tableau11[[#This Row],[Article]],'TCD journal 2018'!$B$5:$O$9000,12,FALSE),0)</f>
        <v>0</v>
      </c>
      <c r="M994" s="62">
        <f>IFERROR(VLOOKUP(Tableau11[[#This Row],[Article]],'TCD journal 2018'!$B$5:$O$9000,13,FALSE),0)</f>
        <v>0</v>
      </c>
      <c r="N994" s="154">
        <f>IFERROR(VLOOKUP(Tableau11[[#This Row],[Article]],'TCD journal 2018'!$B$5:$O$9000,14,FALSE),0)</f>
        <v>0</v>
      </c>
      <c r="O994" s="73">
        <f>Tableau11[[#This Row],[Total général]]/8</f>
        <v>0</v>
      </c>
      <c r="P994" s="74">
        <f>ROUNDUP(Tableau11[[#This Row],[Conso mensuel]]/30,0)</f>
        <v>0</v>
      </c>
    </row>
    <row r="995" spans="1:16" ht="16.5" thickTop="1" thickBot="1" x14ac:dyDescent="0.3">
      <c r="A995" s="31">
        <v>5123</v>
      </c>
      <c r="B995" s="34">
        <f t="shared" ref="B995:C995" si="651">IFERROR(B994/$N$994,0)</f>
        <v>0</v>
      </c>
      <c r="C995" s="34">
        <f t="shared" si="651"/>
        <v>0</v>
      </c>
      <c r="D995" s="34">
        <f>IFERROR(D994/$N$994,0)</f>
        <v>0</v>
      </c>
      <c r="E995" s="34">
        <f t="shared" ref="E995:M995" si="652">IFERROR(E994/$N$994,0)</f>
        <v>0</v>
      </c>
      <c r="F995" s="34">
        <f t="shared" si="652"/>
        <v>0</v>
      </c>
      <c r="G995" s="34">
        <f t="shared" si="652"/>
        <v>0</v>
      </c>
      <c r="H995" s="34">
        <f t="shared" si="652"/>
        <v>0</v>
      </c>
      <c r="I995" s="34">
        <f t="shared" si="652"/>
        <v>0</v>
      </c>
      <c r="J995" s="33">
        <f t="shared" si="652"/>
        <v>0</v>
      </c>
      <c r="K995" s="34">
        <f t="shared" si="652"/>
        <v>0</v>
      </c>
      <c r="L995" s="33">
        <f t="shared" si="652"/>
        <v>0</v>
      </c>
      <c r="M995" s="36">
        <f t="shared" si="652"/>
        <v>0</v>
      </c>
      <c r="N995" s="46">
        <f>SUM(Tableau11[[#This Row],[Janvier]:[Décembre]])</f>
        <v>0</v>
      </c>
      <c r="O995" s="71">
        <f>ROUNDUP(Tableau11[[#This Row],[Total général]]/7,0)</f>
        <v>0</v>
      </c>
      <c r="P995" s="70">
        <f>Tableau11[[#This Row],[Total général]]/(30*7)</f>
        <v>0</v>
      </c>
    </row>
    <row r="996" spans="1:16" ht="17.25" thickTop="1" thickBot="1" x14ac:dyDescent="0.3">
      <c r="A996" s="45">
        <v>8950</v>
      </c>
      <c r="B996" s="58">
        <f>IFERROR(VLOOKUP(Tableau11[[#This Row],[Article]],'TCD journal 2018'!$B$5:$O$9000,2,FALSE),0)</f>
        <v>0</v>
      </c>
      <c r="C996" s="59">
        <f>IFERROR(VLOOKUP(Tableau11[[#This Row],[Article]],'TCD journal 2018'!$B$5:$O$900,3,FALSE),0)</f>
        <v>0</v>
      </c>
      <c r="D996" s="60">
        <f>IFERROR(VLOOKUP(Tableau11[[#This Row],[Article]],'TCD journal 2018'!$B$5:$O$9000,4,FALSE),0)</f>
        <v>0</v>
      </c>
      <c r="E996" s="60">
        <f>IFERROR(VLOOKUP(Tableau11[[#This Row],[Article]],'TCD journal 2018'!$B$5:$O$9000,5,FALSE),0)</f>
        <v>0</v>
      </c>
      <c r="F996" s="60">
        <f>IFERROR(VLOOKUP(Tableau11[[#This Row],[Article]],'TCD journal 2018'!$B$5:$O$9000,6,FALSE),0)</f>
        <v>0</v>
      </c>
      <c r="G996" s="60">
        <f>IFERROR(VLOOKUP(Tableau11[[#This Row],[Article]],'TCD journal 2018'!$B$5:$O$9000,7,FALSE),0)</f>
        <v>0</v>
      </c>
      <c r="H996" s="60">
        <f>IFERROR(VLOOKUP(Tableau11[[#This Row],[Article]],'TCD journal 2018'!$B$5:$O$9000,8,FALSE),0)</f>
        <v>0</v>
      </c>
      <c r="I996" s="60">
        <f>IFERROR(VLOOKUP(Tableau11[[#This Row],[Article]],'TCD journal 2018'!$B$5:$O$9000,9,FALSE),0)</f>
        <v>0</v>
      </c>
      <c r="J996" s="60">
        <f>IFERROR(VLOOKUP(Tableau11[[#This Row],[Article]],'TCD journal 2018'!$B$5:$O$9000,10,FALSE),0)</f>
        <v>0</v>
      </c>
      <c r="K996" s="61">
        <f>IFERROR(VLOOKUP(Tableau11[[#This Row],[Article]],'TCD journal 2018'!$B$5:$O$900,11,FALSE),0)</f>
        <v>0</v>
      </c>
      <c r="L996" s="60">
        <f>IFERROR(VLOOKUP(Tableau11[[#This Row],[Article]],'TCD journal 2018'!$B$5:$O$9000,12,FALSE),0)</f>
        <v>0</v>
      </c>
      <c r="M996" s="62">
        <f>IFERROR(VLOOKUP(Tableau11[[#This Row],[Article]],'TCD journal 2018'!$B$5:$O$9000,13,FALSE),0)</f>
        <v>0</v>
      </c>
      <c r="N996" s="154">
        <f>IFERROR(VLOOKUP(Tableau11[[#This Row],[Article]],'TCD journal 2018'!$B$5:$O$9000,14,FALSE),0)</f>
        <v>0</v>
      </c>
      <c r="O996" s="73">
        <f>Tableau11[[#This Row],[Total général]]/8</f>
        <v>0</v>
      </c>
      <c r="P996" s="74">
        <f>ROUNDUP(Tableau11[[#This Row],[Conso mensuel]]/30,0)</f>
        <v>0</v>
      </c>
    </row>
    <row r="997" spans="1:16" ht="16.5" thickTop="1" thickBot="1" x14ac:dyDescent="0.3">
      <c r="A997" s="30">
        <v>8950</v>
      </c>
      <c r="B997" s="34">
        <f t="shared" ref="B997:C997" si="653">IFERROR(B996/$N$996,0)</f>
        <v>0</v>
      </c>
      <c r="C997" s="34">
        <f t="shared" si="653"/>
        <v>0</v>
      </c>
      <c r="D997" s="34">
        <f>IFERROR(D996/$N$996,0)</f>
        <v>0</v>
      </c>
      <c r="E997" s="34">
        <f t="shared" ref="E997:M997" si="654">IFERROR(E996/$N$996,0)</f>
        <v>0</v>
      </c>
      <c r="F997" s="34">
        <f t="shared" si="654"/>
        <v>0</v>
      </c>
      <c r="G997" s="34">
        <f t="shared" si="654"/>
        <v>0</v>
      </c>
      <c r="H997" s="34">
        <f t="shared" si="654"/>
        <v>0</v>
      </c>
      <c r="I997" s="34">
        <f t="shared" si="654"/>
        <v>0</v>
      </c>
      <c r="J997" s="33">
        <f t="shared" si="654"/>
        <v>0</v>
      </c>
      <c r="K997" s="34">
        <f t="shared" si="654"/>
        <v>0</v>
      </c>
      <c r="L997" s="33">
        <f t="shared" si="654"/>
        <v>0</v>
      </c>
      <c r="M997" s="36">
        <f t="shared" si="654"/>
        <v>0</v>
      </c>
      <c r="N997" s="46">
        <f>SUM(Tableau11[[#This Row],[Janvier]:[Décembre]])</f>
        <v>0</v>
      </c>
      <c r="O997" s="71">
        <f>ROUNDUP(Tableau11[[#This Row],[Total général]]/7,0)</f>
        <v>0</v>
      </c>
      <c r="P997" s="70">
        <f>Tableau11[[#This Row],[Total général]]/(30*7)</f>
        <v>0</v>
      </c>
    </row>
    <row r="998" spans="1:16" ht="17.25" thickTop="1" thickBot="1" x14ac:dyDescent="0.3">
      <c r="A998" s="45">
        <v>8484</v>
      </c>
      <c r="B998" s="58">
        <f>IFERROR(VLOOKUP(Tableau11[[#This Row],[Article]],'TCD journal 2018'!$B$5:$O$9000,2,FALSE),0)</f>
        <v>0</v>
      </c>
      <c r="C998" s="59">
        <f>IFERROR(VLOOKUP(Tableau11[[#This Row],[Article]],'TCD journal 2018'!$B$5:$O$900,3,FALSE),0)</f>
        <v>0</v>
      </c>
      <c r="D998" s="60">
        <f>IFERROR(VLOOKUP(Tableau11[[#This Row],[Article]],'TCD journal 2018'!$B$5:$O$9000,4,FALSE),0)</f>
        <v>0</v>
      </c>
      <c r="E998" s="60">
        <f>IFERROR(VLOOKUP(Tableau11[[#This Row],[Article]],'TCD journal 2018'!$B$5:$O$9000,5,FALSE),0)</f>
        <v>0</v>
      </c>
      <c r="F998" s="60">
        <f>IFERROR(VLOOKUP(Tableau11[[#This Row],[Article]],'TCD journal 2018'!$B$5:$O$9000,6,FALSE),0)</f>
        <v>0</v>
      </c>
      <c r="G998" s="60">
        <f>IFERROR(VLOOKUP(Tableau11[[#This Row],[Article]],'TCD journal 2018'!$B$5:$O$9000,7,FALSE),0)</f>
        <v>0</v>
      </c>
      <c r="H998" s="60">
        <f>IFERROR(VLOOKUP(Tableau11[[#This Row],[Article]],'TCD journal 2018'!$B$5:$O$9000,8,FALSE),0)</f>
        <v>0</v>
      </c>
      <c r="I998" s="60">
        <f>IFERROR(VLOOKUP(Tableau11[[#This Row],[Article]],'TCD journal 2018'!$B$5:$O$9000,9,FALSE),0)</f>
        <v>0</v>
      </c>
      <c r="J998" s="60">
        <f>IFERROR(VLOOKUP(Tableau11[[#This Row],[Article]],'TCD journal 2018'!$B$5:$O$9000,10,FALSE),0)</f>
        <v>0</v>
      </c>
      <c r="K998" s="61">
        <f>IFERROR(VLOOKUP(Tableau11[[#This Row],[Article]],'TCD journal 2018'!$B$5:$O$900,11,FALSE),0)</f>
        <v>0</v>
      </c>
      <c r="L998" s="60">
        <f>IFERROR(VLOOKUP(Tableau11[[#This Row],[Article]],'TCD journal 2018'!$B$5:$O$9000,12,FALSE),0)</f>
        <v>0</v>
      </c>
      <c r="M998" s="62">
        <f>IFERROR(VLOOKUP(Tableau11[[#This Row],[Article]],'TCD journal 2018'!$B$5:$O$9000,13,FALSE),0)</f>
        <v>0</v>
      </c>
      <c r="N998" s="154">
        <f>IFERROR(VLOOKUP(Tableau11[[#This Row],[Article]],'TCD journal 2018'!$B$5:$O$9000,14,FALSE),0)</f>
        <v>0</v>
      </c>
      <c r="O998" s="73">
        <f>Tableau11[[#This Row],[Total général]]/8</f>
        <v>0</v>
      </c>
      <c r="P998" s="74">
        <f>ROUNDUP(Tableau11[[#This Row],[Conso mensuel]]/30,0)</f>
        <v>0</v>
      </c>
    </row>
    <row r="999" spans="1:16" ht="16.5" thickTop="1" thickBot="1" x14ac:dyDescent="0.3">
      <c r="A999" s="31">
        <v>8484</v>
      </c>
      <c r="B999" s="34">
        <f t="shared" ref="B999:C999" si="655">IFERROR(B998/$N$998,0)</f>
        <v>0</v>
      </c>
      <c r="C999" s="34">
        <f t="shared" si="655"/>
        <v>0</v>
      </c>
      <c r="D999" s="34">
        <f>IFERROR(D998/$N$998,0)</f>
        <v>0</v>
      </c>
      <c r="E999" s="34">
        <f t="shared" ref="E999:M999" si="656">IFERROR(E998/$N$998,0)</f>
        <v>0</v>
      </c>
      <c r="F999" s="34">
        <f t="shared" si="656"/>
        <v>0</v>
      </c>
      <c r="G999" s="34">
        <f t="shared" si="656"/>
        <v>0</v>
      </c>
      <c r="H999" s="34">
        <f t="shared" si="656"/>
        <v>0</v>
      </c>
      <c r="I999" s="34">
        <f t="shared" si="656"/>
        <v>0</v>
      </c>
      <c r="J999" s="33">
        <f t="shared" si="656"/>
        <v>0</v>
      </c>
      <c r="K999" s="34">
        <f t="shared" si="656"/>
        <v>0</v>
      </c>
      <c r="L999" s="33">
        <f t="shared" si="656"/>
        <v>0</v>
      </c>
      <c r="M999" s="36">
        <f t="shared" si="656"/>
        <v>0</v>
      </c>
      <c r="N999" s="46">
        <f>SUM(Tableau11[[#This Row],[Janvier]:[Décembre]])</f>
        <v>0</v>
      </c>
      <c r="O999" s="71">
        <f>ROUNDUP(Tableau11[[#This Row],[Total général]]/7,0)</f>
        <v>0</v>
      </c>
      <c r="P999" s="70">
        <f>Tableau11[[#This Row],[Total général]]/(30*7)</f>
        <v>0</v>
      </c>
    </row>
    <row r="1000" spans="1:16" ht="17.25" thickTop="1" thickBot="1" x14ac:dyDescent="0.3">
      <c r="A1000" s="45">
        <v>8206</v>
      </c>
      <c r="B1000" s="58">
        <f>IFERROR(VLOOKUP(Tableau11[[#This Row],[Article]],'TCD journal 2018'!$B$5:$O$9000,2,FALSE),0)</f>
        <v>0</v>
      </c>
      <c r="C1000" s="59">
        <f>IFERROR(VLOOKUP(Tableau11[[#This Row],[Article]],'TCD journal 2018'!$B$5:$O$900,3,FALSE),0)</f>
        <v>0</v>
      </c>
      <c r="D1000" s="60">
        <f>IFERROR(VLOOKUP(Tableau11[[#This Row],[Article]],'TCD journal 2018'!$B$5:$O$9000,4,FALSE),0)</f>
        <v>0</v>
      </c>
      <c r="E1000" s="60">
        <f>IFERROR(VLOOKUP(Tableau11[[#This Row],[Article]],'TCD journal 2018'!$B$5:$O$9000,5,FALSE),0)</f>
        <v>0</v>
      </c>
      <c r="F1000" s="60">
        <f>IFERROR(VLOOKUP(Tableau11[[#This Row],[Article]],'TCD journal 2018'!$B$5:$O$9000,6,FALSE),0)</f>
        <v>0</v>
      </c>
      <c r="G1000" s="60">
        <f>IFERROR(VLOOKUP(Tableau11[[#This Row],[Article]],'TCD journal 2018'!$B$5:$O$9000,7,FALSE),0)</f>
        <v>0</v>
      </c>
      <c r="H1000" s="60">
        <f>IFERROR(VLOOKUP(Tableau11[[#This Row],[Article]],'TCD journal 2018'!$B$5:$O$9000,8,FALSE),0)</f>
        <v>0</v>
      </c>
      <c r="I1000" s="60">
        <f>IFERROR(VLOOKUP(Tableau11[[#This Row],[Article]],'TCD journal 2018'!$B$5:$O$9000,9,FALSE),0)</f>
        <v>0</v>
      </c>
      <c r="J1000" s="60">
        <f>IFERROR(VLOOKUP(Tableau11[[#This Row],[Article]],'TCD journal 2018'!$B$5:$O$9000,10,FALSE),0)</f>
        <v>0</v>
      </c>
      <c r="K1000" s="61">
        <f>IFERROR(VLOOKUP(Tableau11[[#This Row],[Article]],'TCD journal 2018'!$B$5:$O$900,11,FALSE),0)</f>
        <v>0</v>
      </c>
      <c r="L1000" s="60">
        <f>IFERROR(VLOOKUP(Tableau11[[#This Row],[Article]],'TCD journal 2018'!$B$5:$O$9000,12,FALSE),0)</f>
        <v>0</v>
      </c>
      <c r="M1000" s="62">
        <f>IFERROR(VLOOKUP(Tableau11[[#This Row],[Article]],'TCD journal 2018'!$B$5:$O$9000,13,FALSE),0)</f>
        <v>0</v>
      </c>
      <c r="N1000" s="154">
        <f>IFERROR(VLOOKUP(Tableau11[[#This Row],[Article]],'TCD journal 2018'!$B$5:$O$9000,14,FALSE),0)</f>
        <v>0</v>
      </c>
      <c r="O1000" s="73">
        <f>Tableau11[[#This Row],[Total général]]/8</f>
        <v>0</v>
      </c>
      <c r="P1000" s="74">
        <f>ROUNDUP(Tableau11[[#This Row],[Conso mensuel]]/30,0)</f>
        <v>0</v>
      </c>
    </row>
    <row r="1001" spans="1:16" ht="16.5" thickTop="1" thickBot="1" x14ac:dyDescent="0.3">
      <c r="A1001" s="31">
        <v>8206</v>
      </c>
      <c r="B1001" s="34">
        <f t="shared" ref="B1001:C1001" si="657">IFERROR(B1000/$N$1000,0)</f>
        <v>0</v>
      </c>
      <c r="C1001" s="34">
        <f t="shared" si="657"/>
        <v>0</v>
      </c>
      <c r="D1001" s="34">
        <f>IFERROR(D1000/$N$1000,0)</f>
        <v>0</v>
      </c>
      <c r="E1001" s="34">
        <f t="shared" ref="E1001:M1001" si="658">IFERROR(E1000/$N$1000,0)</f>
        <v>0</v>
      </c>
      <c r="F1001" s="34">
        <f t="shared" si="658"/>
        <v>0</v>
      </c>
      <c r="G1001" s="34">
        <f t="shared" si="658"/>
        <v>0</v>
      </c>
      <c r="H1001" s="34">
        <f t="shared" si="658"/>
        <v>0</v>
      </c>
      <c r="I1001" s="34">
        <f t="shared" si="658"/>
        <v>0</v>
      </c>
      <c r="J1001" s="33">
        <f t="shared" si="658"/>
        <v>0</v>
      </c>
      <c r="K1001" s="34">
        <f t="shared" si="658"/>
        <v>0</v>
      </c>
      <c r="L1001" s="33">
        <f t="shared" si="658"/>
        <v>0</v>
      </c>
      <c r="M1001" s="36">
        <f t="shared" si="658"/>
        <v>0</v>
      </c>
      <c r="N1001" s="46">
        <f>SUM(Tableau11[[#This Row],[Janvier]:[Décembre]])</f>
        <v>0</v>
      </c>
      <c r="O1001" s="71">
        <f>ROUNDUP(Tableau11[[#This Row],[Total général]]/7,0)</f>
        <v>0</v>
      </c>
      <c r="P1001" s="70">
        <f>Tableau11[[#This Row],[Total général]]/(30*7)</f>
        <v>0</v>
      </c>
    </row>
    <row r="1002" spans="1:16" ht="17.25" thickTop="1" thickBot="1" x14ac:dyDescent="0.3">
      <c r="A1002" s="45">
        <v>8063</v>
      </c>
      <c r="B1002" s="58">
        <f>IFERROR(VLOOKUP(Tableau11[[#This Row],[Article]],'TCD journal 2018'!$B$5:$O$9000,2,FALSE),0)</f>
        <v>0</v>
      </c>
      <c r="C1002" s="59">
        <f>IFERROR(VLOOKUP(Tableau11[[#This Row],[Article]],'TCD journal 2018'!$B$5:$O$900,3,FALSE),0)</f>
        <v>0</v>
      </c>
      <c r="D1002" s="60">
        <f>IFERROR(VLOOKUP(Tableau11[[#This Row],[Article]],'TCD journal 2018'!$B$5:$O$9000,4,FALSE),0)</f>
        <v>0</v>
      </c>
      <c r="E1002" s="60">
        <f>IFERROR(VLOOKUP(Tableau11[[#This Row],[Article]],'TCD journal 2018'!$B$5:$O$9000,5,FALSE),0)</f>
        <v>0</v>
      </c>
      <c r="F1002" s="60">
        <f>IFERROR(VLOOKUP(Tableau11[[#This Row],[Article]],'TCD journal 2018'!$B$5:$O$9000,6,FALSE),0)</f>
        <v>0</v>
      </c>
      <c r="G1002" s="60">
        <f>IFERROR(VLOOKUP(Tableau11[[#This Row],[Article]],'TCD journal 2018'!$B$5:$O$9000,7,FALSE),0)</f>
        <v>0</v>
      </c>
      <c r="H1002" s="60">
        <f>IFERROR(VLOOKUP(Tableau11[[#This Row],[Article]],'TCD journal 2018'!$B$5:$O$9000,8,FALSE),0)</f>
        <v>0</v>
      </c>
      <c r="I1002" s="60">
        <f>IFERROR(VLOOKUP(Tableau11[[#This Row],[Article]],'TCD journal 2018'!$B$5:$O$9000,9,FALSE),0)</f>
        <v>0</v>
      </c>
      <c r="J1002" s="60">
        <f>IFERROR(VLOOKUP(Tableau11[[#This Row],[Article]],'TCD journal 2018'!$B$5:$O$9000,10,FALSE),0)</f>
        <v>0</v>
      </c>
      <c r="K1002" s="61">
        <f>IFERROR(VLOOKUP(Tableau11[[#This Row],[Article]],'TCD journal 2018'!$B$5:$O$900,11,FALSE),0)</f>
        <v>1</v>
      </c>
      <c r="L1002" s="60">
        <f>IFERROR(VLOOKUP(Tableau11[[#This Row],[Article]],'TCD journal 2018'!$B$5:$O$9000,12,FALSE),0)</f>
        <v>0</v>
      </c>
      <c r="M1002" s="62">
        <f>IFERROR(VLOOKUP(Tableau11[[#This Row],[Article]],'TCD journal 2018'!$B$5:$O$9000,13,FALSE),0)</f>
        <v>0</v>
      </c>
      <c r="N1002" s="154">
        <f>IFERROR(VLOOKUP(Tableau11[[#This Row],[Article]],'TCD journal 2018'!$B$5:$O$9000,14,FALSE),0)</f>
        <v>1</v>
      </c>
      <c r="O1002" s="73">
        <f>Tableau11[[#This Row],[Total général]]/8</f>
        <v>0.125</v>
      </c>
      <c r="P1002" s="74">
        <f>ROUNDUP(Tableau11[[#This Row],[Conso mensuel]]/30,0)</f>
        <v>1</v>
      </c>
    </row>
    <row r="1003" spans="1:16" ht="16.5" thickTop="1" thickBot="1" x14ac:dyDescent="0.3">
      <c r="A1003" s="31">
        <v>8063</v>
      </c>
      <c r="B1003" s="34">
        <f t="shared" ref="B1003:C1003" si="659">IFERROR(B1002/$N$1002,0)</f>
        <v>0</v>
      </c>
      <c r="C1003" s="34">
        <f t="shared" si="659"/>
        <v>0</v>
      </c>
      <c r="D1003" s="34">
        <f>IFERROR(D1002/$N$1002,0)</f>
        <v>0</v>
      </c>
      <c r="E1003" s="34">
        <f t="shared" ref="E1003:M1003" si="660">IFERROR(E1002/$N$1002,0)</f>
        <v>0</v>
      </c>
      <c r="F1003" s="34">
        <f t="shared" si="660"/>
        <v>0</v>
      </c>
      <c r="G1003" s="34">
        <f t="shared" si="660"/>
        <v>0</v>
      </c>
      <c r="H1003" s="34">
        <f t="shared" si="660"/>
        <v>0</v>
      </c>
      <c r="I1003" s="34">
        <f t="shared" si="660"/>
        <v>0</v>
      </c>
      <c r="J1003" s="33">
        <f t="shared" si="660"/>
        <v>0</v>
      </c>
      <c r="K1003" s="34">
        <f t="shared" si="660"/>
        <v>1</v>
      </c>
      <c r="L1003" s="33">
        <f t="shared" si="660"/>
        <v>0</v>
      </c>
      <c r="M1003" s="36">
        <f t="shared" si="660"/>
        <v>0</v>
      </c>
      <c r="N1003" s="46">
        <f>SUM(Tableau11[[#This Row],[Janvier]:[Décembre]])</f>
        <v>1</v>
      </c>
      <c r="O1003" s="71">
        <f>ROUNDUP(Tableau11[[#This Row],[Total général]]/7,0)</f>
        <v>1</v>
      </c>
      <c r="P1003" s="70">
        <f>Tableau11[[#This Row],[Total général]]/(30*7)</f>
        <v>4.7619047619047623E-3</v>
      </c>
    </row>
    <row r="1004" spans="1:16" ht="17.25" thickTop="1" thickBot="1" x14ac:dyDescent="0.3">
      <c r="A1004" s="45">
        <v>4861</v>
      </c>
      <c r="B1004" s="58">
        <f>IFERROR(VLOOKUP(Tableau11[[#This Row],[Article]],'TCD journal 2018'!$B$5:$O$9000,2,FALSE),0)</f>
        <v>0</v>
      </c>
      <c r="C1004" s="59">
        <f>IFERROR(VLOOKUP(Tableau11[[#This Row],[Article]],'TCD journal 2018'!$B$5:$O$900,3,FALSE),0)</f>
        <v>0</v>
      </c>
      <c r="D1004" s="60">
        <f>IFERROR(VLOOKUP(Tableau11[[#This Row],[Article]],'TCD journal 2018'!$B$5:$O$9000,4,FALSE),0)</f>
        <v>0</v>
      </c>
      <c r="E1004" s="60">
        <f>IFERROR(VLOOKUP(Tableau11[[#This Row],[Article]],'TCD journal 2018'!$B$5:$O$9000,5,FALSE),0)</f>
        <v>0</v>
      </c>
      <c r="F1004" s="60">
        <f>IFERROR(VLOOKUP(Tableau11[[#This Row],[Article]],'TCD journal 2018'!$B$5:$O$9000,6,FALSE),0)</f>
        <v>0</v>
      </c>
      <c r="G1004" s="60">
        <f>IFERROR(VLOOKUP(Tableau11[[#This Row],[Article]],'TCD journal 2018'!$B$5:$O$9000,7,FALSE),0)</f>
        <v>0</v>
      </c>
      <c r="H1004" s="60">
        <f>IFERROR(VLOOKUP(Tableau11[[#This Row],[Article]],'TCD journal 2018'!$B$5:$O$9000,8,FALSE),0)</f>
        <v>0</v>
      </c>
      <c r="I1004" s="60">
        <f>IFERROR(VLOOKUP(Tableau11[[#This Row],[Article]],'TCD journal 2018'!$B$5:$O$9000,9,FALSE),0)</f>
        <v>0</v>
      </c>
      <c r="J1004" s="60">
        <f>IFERROR(VLOOKUP(Tableau11[[#This Row],[Article]],'TCD journal 2018'!$B$5:$O$9000,10,FALSE),0)</f>
        <v>0</v>
      </c>
      <c r="K1004" s="61">
        <f>IFERROR(VLOOKUP(Tableau11[[#This Row],[Article]],'TCD journal 2018'!$B$5:$O$900,11,FALSE),0)</f>
        <v>0</v>
      </c>
      <c r="L1004" s="60">
        <f>IFERROR(VLOOKUP(Tableau11[[#This Row],[Article]],'TCD journal 2018'!$B$5:$O$9000,12,FALSE),0)</f>
        <v>0</v>
      </c>
      <c r="M1004" s="62">
        <f>IFERROR(VLOOKUP(Tableau11[[#This Row],[Article]],'TCD journal 2018'!$B$5:$O$9000,13,FALSE),0)</f>
        <v>0</v>
      </c>
      <c r="N1004" s="154">
        <f>IFERROR(VLOOKUP(Tableau11[[#This Row],[Article]],'TCD journal 2018'!$B$5:$O$9000,14,FALSE),0)</f>
        <v>0</v>
      </c>
      <c r="O1004" s="73">
        <f>Tableau11[[#This Row],[Total général]]/8</f>
        <v>0</v>
      </c>
      <c r="P1004" s="74">
        <f>ROUNDUP(Tableau11[[#This Row],[Conso mensuel]]/30,0)</f>
        <v>0</v>
      </c>
    </row>
    <row r="1005" spans="1:16" ht="16.5" thickTop="1" thickBot="1" x14ac:dyDescent="0.3">
      <c r="A1005" s="31">
        <v>4861</v>
      </c>
      <c r="B1005" s="34">
        <f t="shared" ref="B1005:C1005" si="661">IFERROR(B1004/$N$1004,0)</f>
        <v>0</v>
      </c>
      <c r="C1005" s="34">
        <f t="shared" si="661"/>
        <v>0</v>
      </c>
      <c r="D1005" s="34">
        <f>IFERROR(D1004/$N$1004,0)</f>
        <v>0</v>
      </c>
      <c r="E1005" s="34">
        <f t="shared" ref="E1005:M1005" si="662">IFERROR(E1004/$N$1004,0)</f>
        <v>0</v>
      </c>
      <c r="F1005" s="34">
        <f t="shared" si="662"/>
        <v>0</v>
      </c>
      <c r="G1005" s="34">
        <f t="shared" si="662"/>
        <v>0</v>
      </c>
      <c r="H1005" s="34">
        <f t="shared" si="662"/>
        <v>0</v>
      </c>
      <c r="I1005" s="34">
        <f t="shared" si="662"/>
        <v>0</v>
      </c>
      <c r="J1005" s="33">
        <f t="shared" si="662"/>
        <v>0</v>
      </c>
      <c r="K1005" s="34">
        <f t="shared" si="662"/>
        <v>0</v>
      </c>
      <c r="L1005" s="33">
        <f t="shared" si="662"/>
        <v>0</v>
      </c>
      <c r="M1005" s="36">
        <f t="shared" si="662"/>
        <v>0</v>
      </c>
      <c r="N1005" s="46">
        <f>SUM(Tableau11[[#This Row],[Janvier]:[Décembre]])</f>
        <v>0</v>
      </c>
      <c r="O1005" s="71">
        <f>ROUNDUP(Tableau11[[#This Row],[Total général]]/7,0)</f>
        <v>0</v>
      </c>
      <c r="P1005" s="70">
        <f>Tableau11[[#This Row],[Total général]]/(30*7)</f>
        <v>0</v>
      </c>
    </row>
    <row r="1006" spans="1:16" ht="17.25" thickTop="1" thickBot="1" x14ac:dyDescent="0.3">
      <c r="A1006" s="45">
        <v>8507</v>
      </c>
      <c r="B1006" s="58">
        <f>IFERROR(VLOOKUP(Tableau11[[#This Row],[Article]],'TCD journal 2018'!$B$5:$O$9000,2,FALSE),0)</f>
        <v>0</v>
      </c>
      <c r="C1006" s="59">
        <f>IFERROR(VLOOKUP(Tableau11[[#This Row],[Article]],'TCD journal 2018'!$B$5:$O$900,3,FALSE),0)</f>
        <v>0</v>
      </c>
      <c r="D1006" s="60">
        <f>IFERROR(VLOOKUP(Tableau11[[#This Row],[Article]],'TCD journal 2018'!$B$5:$O$9000,4,FALSE),0)</f>
        <v>0</v>
      </c>
      <c r="E1006" s="60">
        <f>IFERROR(VLOOKUP(Tableau11[[#This Row],[Article]],'TCD journal 2018'!$B$5:$O$9000,5,FALSE),0)</f>
        <v>0</v>
      </c>
      <c r="F1006" s="60">
        <f>IFERROR(VLOOKUP(Tableau11[[#This Row],[Article]],'TCD journal 2018'!$B$5:$O$9000,6,FALSE),0)</f>
        <v>0</v>
      </c>
      <c r="G1006" s="60">
        <f>IFERROR(VLOOKUP(Tableau11[[#This Row],[Article]],'TCD journal 2018'!$B$5:$O$9000,7,FALSE),0)</f>
        <v>0</v>
      </c>
      <c r="H1006" s="60">
        <f>IFERROR(VLOOKUP(Tableau11[[#This Row],[Article]],'TCD journal 2018'!$B$5:$O$9000,8,FALSE),0)</f>
        <v>0</v>
      </c>
      <c r="I1006" s="60">
        <f>IFERROR(VLOOKUP(Tableau11[[#This Row],[Article]],'TCD journal 2018'!$B$5:$O$9000,9,FALSE),0)</f>
        <v>0</v>
      </c>
      <c r="J1006" s="60">
        <f>IFERROR(VLOOKUP(Tableau11[[#This Row],[Article]],'TCD journal 2018'!$B$5:$O$9000,10,FALSE),0)</f>
        <v>0</v>
      </c>
      <c r="K1006" s="61">
        <f>IFERROR(VLOOKUP(Tableau11[[#This Row],[Article]],'TCD journal 2018'!$B$5:$O$900,11,FALSE),0)</f>
        <v>0</v>
      </c>
      <c r="L1006" s="60">
        <f>IFERROR(VLOOKUP(Tableau11[[#This Row],[Article]],'TCD journal 2018'!$B$5:$O$9000,12,FALSE),0)</f>
        <v>0</v>
      </c>
      <c r="M1006" s="62">
        <f>IFERROR(VLOOKUP(Tableau11[[#This Row],[Article]],'TCD journal 2018'!$B$5:$O$9000,13,FALSE),0)</f>
        <v>0</v>
      </c>
      <c r="N1006" s="154">
        <f>IFERROR(VLOOKUP(Tableau11[[#This Row],[Article]],'TCD journal 2018'!$B$5:$O$9000,14,FALSE),0)</f>
        <v>0</v>
      </c>
      <c r="O1006" s="73">
        <f>Tableau11[[#This Row],[Total général]]/8</f>
        <v>0</v>
      </c>
      <c r="P1006" s="74">
        <f>ROUNDUP(Tableau11[[#This Row],[Conso mensuel]]/30,0)</f>
        <v>0</v>
      </c>
    </row>
    <row r="1007" spans="1:16" ht="16.5" thickTop="1" thickBot="1" x14ac:dyDescent="0.3">
      <c r="A1007" s="31">
        <v>8507</v>
      </c>
      <c r="B1007" s="34">
        <f t="shared" ref="B1007:C1007" si="663">IFERROR(B1006/$N$1006,0)</f>
        <v>0</v>
      </c>
      <c r="C1007" s="34">
        <f t="shared" si="663"/>
        <v>0</v>
      </c>
      <c r="D1007" s="34">
        <f>IFERROR(D1006/$N$1006,0)</f>
        <v>0</v>
      </c>
      <c r="E1007" s="34">
        <f t="shared" ref="E1007:M1007" si="664">IFERROR(E1006/$N$1006,0)</f>
        <v>0</v>
      </c>
      <c r="F1007" s="34">
        <f t="shared" si="664"/>
        <v>0</v>
      </c>
      <c r="G1007" s="34">
        <f t="shared" si="664"/>
        <v>0</v>
      </c>
      <c r="H1007" s="34">
        <f t="shared" si="664"/>
        <v>0</v>
      </c>
      <c r="I1007" s="34">
        <f t="shared" si="664"/>
        <v>0</v>
      </c>
      <c r="J1007" s="33">
        <f t="shared" si="664"/>
        <v>0</v>
      </c>
      <c r="K1007" s="34">
        <f t="shared" si="664"/>
        <v>0</v>
      </c>
      <c r="L1007" s="33">
        <f t="shared" si="664"/>
        <v>0</v>
      </c>
      <c r="M1007" s="36">
        <f t="shared" si="664"/>
        <v>0</v>
      </c>
      <c r="N1007" s="46">
        <f>SUM(Tableau11[[#This Row],[Janvier]:[Décembre]])</f>
        <v>0</v>
      </c>
      <c r="O1007" s="71">
        <f>ROUNDUP(Tableau11[[#This Row],[Total général]]/7,0)</f>
        <v>0</v>
      </c>
      <c r="P1007" s="70">
        <f>Tableau11[[#This Row],[Total général]]/(30*7)</f>
        <v>0</v>
      </c>
    </row>
    <row r="1008" spans="1:16" ht="17.25" thickTop="1" thickBot="1" x14ac:dyDescent="0.3">
      <c r="A1008" s="45">
        <v>10742</v>
      </c>
      <c r="B1008" s="58">
        <f>IFERROR(VLOOKUP(Tableau11[[#This Row],[Article]],'TCD journal 2018'!$B$5:$O$9000,2,FALSE),0)</f>
        <v>0</v>
      </c>
      <c r="C1008" s="59">
        <f>IFERROR(VLOOKUP(Tableau11[[#This Row],[Article]],'TCD journal 2018'!$B$5:$O$900,3,FALSE),0)</f>
        <v>0</v>
      </c>
      <c r="D1008" s="60">
        <f>IFERROR(VLOOKUP(Tableau11[[#This Row],[Article]],'TCD journal 2018'!$B$5:$O$9000,4,FALSE),0)</f>
        <v>0</v>
      </c>
      <c r="E1008" s="60">
        <f>IFERROR(VLOOKUP(Tableau11[[#This Row],[Article]],'TCD journal 2018'!$B$5:$O$9000,5,FALSE),0)</f>
        <v>0</v>
      </c>
      <c r="F1008" s="60">
        <f>IFERROR(VLOOKUP(Tableau11[[#This Row],[Article]],'TCD journal 2018'!$B$5:$O$9000,6,FALSE),0)</f>
        <v>0</v>
      </c>
      <c r="G1008" s="60">
        <f>IFERROR(VLOOKUP(Tableau11[[#This Row],[Article]],'TCD journal 2018'!$B$5:$O$9000,7,FALSE),0)</f>
        <v>0</v>
      </c>
      <c r="H1008" s="60">
        <f>IFERROR(VLOOKUP(Tableau11[[#This Row],[Article]],'TCD journal 2018'!$B$5:$O$9000,8,FALSE),0)</f>
        <v>0</v>
      </c>
      <c r="I1008" s="60">
        <f>IFERROR(VLOOKUP(Tableau11[[#This Row],[Article]],'TCD journal 2018'!$B$5:$O$9000,9,FALSE),0)</f>
        <v>0</v>
      </c>
      <c r="J1008" s="60">
        <f>IFERROR(VLOOKUP(Tableau11[[#This Row],[Article]],'TCD journal 2018'!$B$5:$O$9000,10,FALSE),0)</f>
        <v>0</v>
      </c>
      <c r="K1008" s="61">
        <f>IFERROR(VLOOKUP(Tableau11[[#This Row],[Article]],'TCD journal 2018'!$B$5:$O$900,11,FALSE),0)</f>
        <v>0</v>
      </c>
      <c r="L1008" s="60">
        <f>IFERROR(VLOOKUP(Tableau11[[#This Row],[Article]],'TCD journal 2018'!$B$5:$O$9000,12,FALSE),0)</f>
        <v>0</v>
      </c>
      <c r="M1008" s="62">
        <f>IFERROR(VLOOKUP(Tableau11[[#This Row],[Article]],'TCD journal 2018'!$B$5:$O$9000,13,FALSE),0)</f>
        <v>0</v>
      </c>
      <c r="N1008" s="154">
        <f>IFERROR(VLOOKUP(Tableau11[[#This Row],[Article]],'TCD journal 2018'!$B$5:$O$9000,14,FALSE),0)</f>
        <v>0</v>
      </c>
      <c r="O1008" s="73">
        <f>Tableau11[[#This Row],[Total général]]/8</f>
        <v>0</v>
      </c>
      <c r="P1008" s="74">
        <f>ROUNDUP(Tableau11[[#This Row],[Conso mensuel]]/30,0)</f>
        <v>0</v>
      </c>
    </row>
    <row r="1009" spans="1:16" ht="16.5" thickTop="1" thickBot="1" x14ac:dyDescent="0.3">
      <c r="A1009" s="31">
        <v>10742</v>
      </c>
      <c r="B1009" s="34">
        <f t="shared" ref="B1009:C1009" si="665">IFERROR(B1008/$N$1008,0)</f>
        <v>0</v>
      </c>
      <c r="C1009" s="34">
        <f t="shared" si="665"/>
        <v>0</v>
      </c>
      <c r="D1009" s="34">
        <f>IFERROR(D1008/$N$1008,0)</f>
        <v>0</v>
      </c>
      <c r="E1009" s="34">
        <f t="shared" ref="E1009:M1009" si="666">IFERROR(E1008/$N$1008,0)</f>
        <v>0</v>
      </c>
      <c r="F1009" s="34">
        <f t="shared" si="666"/>
        <v>0</v>
      </c>
      <c r="G1009" s="34">
        <f t="shared" si="666"/>
        <v>0</v>
      </c>
      <c r="H1009" s="34">
        <f t="shared" si="666"/>
        <v>0</v>
      </c>
      <c r="I1009" s="34">
        <f t="shared" si="666"/>
        <v>0</v>
      </c>
      <c r="J1009" s="33">
        <f t="shared" si="666"/>
        <v>0</v>
      </c>
      <c r="K1009" s="34">
        <f t="shared" si="666"/>
        <v>0</v>
      </c>
      <c r="L1009" s="33">
        <f t="shared" si="666"/>
        <v>0</v>
      </c>
      <c r="M1009" s="36">
        <f t="shared" si="666"/>
        <v>0</v>
      </c>
      <c r="N1009" s="46">
        <f>SUM(Tableau11[[#This Row],[Janvier]:[Décembre]])</f>
        <v>0</v>
      </c>
      <c r="O1009" s="71">
        <f>ROUNDUP(Tableau11[[#This Row],[Total général]]/7,0)</f>
        <v>0</v>
      </c>
      <c r="P1009" s="70">
        <f>Tableau11[[#This Row],[Total général]]/(30*7)</f>
        <v>0</v>
      </c>
    </row>
    <row r="1010" spans="1:16" ht="17.25" thickTop="1" thickBot="1" x14ac:dyDescent="0.3">
      <c r="A1010" s="45">
        <v>8052</v>
      </c>
      <c r="B1010" s="58">
        <f>IFERROR(VLOOKUP(Tableau11[[#This Row],[Article]],'TCD journal 2018'!$B$5:$O$9000,2,FALSE),0)</f>
        <v>0</v>
      </c>
      <c r="C1010" s="59">
        <f>IFERROR(VLOOKUP(Tableau11[[#This Row],[Article]],'TCD journal 2018'!$B$5:$O$900,3,FALSE),0)</f>
        <v>0</v>
      </c>
      <c r="D1010" s="60">
        <f>IFERROR(VLOOKUP(Tableau11[[#This Row],[Article]],'TCD journal 2018'!$B$5:$O$9000,4,FALSE),0)</f>
        <v>0</v>
      </c>
      <c r="E1010" s="60">
        <f>IFERROR(VLOOKUP(Tableau11[[#This Row],[Article]],'TCD journal 2018'!$B$5:$O$9000,5,FALSE),0)</f>
        <v>0</v>
      </c>
      <c r="F1010" s="60">
        <f>IFERROR(VLOOKUP(Tableau11[[#This Row],[Article]],'TCD journal 2018'!$B$5:$O$9000,6,FALSE),0)</f>
        <v>0</v>
      </c>
      <c r="G1010" s="60">
        <f>IFERROR(VLOOKUP(Tableau11[[#This Row],[Article]],'TCD journal 2018'!$B$5:$O$9000,7,FALSE),0)</f>
        <v>0</v>
      </c>
      <c r="H1010" s="60">
        <f>IFERROR(VLOOKUP(Tableau11[[#This Row],[Article]],'TCD journal 2018'!$B$5:$O$9000,8,FALSE),0)</f>
        <v>0</v>
      </c>
      <c r="I1010" s="60">
        <f>IFERROR(VLOOKUP(Tableau11[[#This Row],[Article]],'TCD journal 2018'!$B$5:$O$9000,9,FALSE),0)</f>
        <v>0</v>
      </c>
      <c r="J1010" s="60">
        <f>IFERROR(VLOOKUP(Tableau11[[#This Row],[Article]],'TCD journal 2018'!$B$5:$O$9000,10,FALSE),0)</f>
        <v>0</v>
      </c>
      <c r="K1010" s="61">
        <f>IFERROR(VLOOKUP(Tableau11[[#This Row],[Article]],'TCD journal 2018'!$B$5:$O$900,11,FALSE),0)</f>
        <v>0</v>
      </c>
      <c r="L1010" s="60">
        <f>IFERROR(VLOOKUP(Tableau11[[#This Row],[Article]],'TCD journal 2018'!$B$5:$O$9000,12,FALSE),0)</f>
        <v>0</v>
      </c>
      <c r="M1010" s="62">
        <f>IFERROR(VLOOKUP(Tableau11[[#This Row],[Article]],'TCD journal 2018'!$B$5:$O$9000,13,FALSE),0)</f>
        <v>0</v>
      </c>
      <c r="N1010" s="154">
        <f>IFERROR(VLOOKUP(Tableau11[[#This Row],[Article]],'TCD journal 2018'!$B$5:$O$9000,14,FALSE),0)</f>
        <v>0</v>
      </c>
      <c r="O1010" s="73">
        <f>Tableau11[[#This Row],[Total général]]/8</f>
        <v>0</v>
      </c>
      <c r="P1010" s="74">
        <f>ROUNDUP(Tableau11[[#This Row],[Conso mensuel]]/30,0)</f>
        <v>0</v>
      </c>
    </row>
    <row r="1011" spans="1:16" ht="16.5" thickTop="1" thickBot="1" x14ac:dyDescent="0.3">
      <c r="A1011" s="31">
        <v>8052</v>
      </c>
      <c r="B1011" s="34">
        <f t="shared" ref="B1011:C1011" si="667">IFERROR(B1010/$N$1010,0)</f>
        <v>0</v>
      </c>
      <c r="C1011" s="34">
        <f t="shared" si="667"/>
        <v>0</v>
      </c>
      <c r="D1011" s="34">
        <f>IFERROR(D1010/$N$1010,0)</f>
        <v>0</v>
      </c>
      <c r="E1011" s="34">
        <f t="shared" ref="E1011:M1011" si="668">IFERROR(E1010/$N$1010,0)</f>
        <v>0</v>
      </c>
      <c r="F1011" s="34">
        <f t="shared" si="668"/>
        <v>0</v>
      </c>
      <c r="G1011" s="34">
        <f t="shared" si="668"/>
        <v>0</v>
      </c>
      <c r="H1011" s="34">
        <f t="shared" si="668"/>
        <v>0</v>
      </c>
      <c r="I1011" s="34">
        <f t="shared" si="668"/>
        <v>0</v>
      </c>
      <c r="J1011" s="33">
        <f t="shared" si="668"/>
        <v>0</v>
      </c>
      <c r="K1011" s="34">
        <f t="shared" si="668"/>
        <v>0</v>
      </c>
      <c r="L1011" s="33">
        <f t="shared" si="668"/>
        <v>0</v>
      </c>
      <c r="M1011" s="36">
        <f t="shared" si="668"/>
        <v>0</v>
      </c>
      <c r="N1011" s="46">
        <f>SUM(Tableau11[[#This Row],[Janvier]:[Décembre]])</f>
        <v>0</v>
      </c>
      <c r="O1011" s="71">
        <f>ROUNDUP(Tableau11[[#This Row],[Total général]]/7,0)</f>
        <v>0</v>
      </c>
      <c r="P1011" s="70">
        <f>Tableau11[[#This Row],[Total général]]/(30*7)</f>
        <v>0</v>
      </c>
    </row>
    <row r="1012" spans="1:16" ht="17.25" thickTop="1" thickBot="1" x14ac:dyDescent="0.3">
      <c r="A1012" s="45" t="s">
        <v>515</v>
      </c>
      <c r="B1012" s="58">
        <f>IFERROR(VLOOKUP(Tableau11[[#This Row],[Article]],'TCD journal 2018'!$B$5:$O$9000,2,FALSE),0)</f>
        <v>0</v>
      </c>
      <c r="C1012" s="59">
        <f>IFERROR(VLOOKUP(Tableau11[[#This Row],[Article]],'TCD journal 2018'!$B$5:$O$900,3,FALSE),0)</f>
        <v>0</v>
      </c>
      <c r="D1012" s="60">
        <f>IFERROR(VLOOKUP(Tableau11[[#This Row],[Article]],'TCD journal 2018'!$B$5:$O$9000,4,FALSE),0)</f>
        <v>0</v>
      </c>
      <c r="E1012" s="60">
        <f>IFERROR(VLOOKUP(Tableau11[[#This Row],[Article]],'TCD journal 2018'!$B$5:$O$9000,5,FALSE),0)</f>
        <v>0</v>
      </c>
      <c r="F1012" s="60">
        <f>IFERROR(VLOOKUP(Tableau11[[#This Row],[Article]],'TCD journal 2018'!$B$5:$O$9000,6,FALSE),0)</f>
        <v>0</v>
      </c>
      <c r="G1012" s="60">
        <f>IFERROR(VLOOKUP(Tableau11[[#This Row],[Article]],'TCD journal 2018'!$B$5:$O$9000,7,FALSE),0)</f>
        <v>0</v>
      </c>
      <c r="H1012" s="60">
        <f>IFERROR(VLOOKUP(Tableau11[[#This Row],[Article]],'TCD journal 2018'!$B$5:$O$9000,8,FALSE),0)</f>
        <v>0</v>
      </c>
      <c r="I1012" s="60">
        <f>IFERROR(VLOOKUP(Tableau11[[#This Row],[Article]],'TCD journal 2018'!$B$5:$O$9000,9,FALSE),0)</f>
        <v>0</v>
      </c>
      <c r="J1012" s="60">
        <f>IFERROR(VLOOKUP(Tableau11[[#This Row],[Article]],'TCD journal 2018'!$B$5:$O$9000,10,FALSE),0)</f>
        <v>0</v>
      </c>
      <c r="K1012" s="61">
        <f>IFERROR(VLOOKUP(Tableau11[[#This Row],[Article]],'TCD journal 2018'!$B$5:$O$900,11,FALSE),0)</f>
        <v>0</v>
      </c>
      <c r="L1012" s="60">
        <f>IFERROR(VLOOKUP(Tableau11[[#This Row],[Article]],'TCD journal 2018'!$B$5:$O$9000,12,FALSE),0)</f>
        <v>0</v>
      </c>
      <c r="M1012" s="62">
        <f>IFERROR(VLOOKUP(Tableau11[[#This Row],[Article]],'TCD journal 2018'!$B$5:$O$9000,13,FALSE),0)</f>
        <v>0</v>
      </c>
      <c r="N1012" s="154">
        <f>IFERROR(VLOOKUP(Tableau11[[#This Row],[Article]],'TCD journal 2018'!$B$5:$O$9000,14,FALSE),0)</f>
        <v>0</v>
      </c>
      <c r="O1012" s="73">
        <f>Tableau11[[#This Row],[Total général]]/8</f>
        <v>0</v>
      </c>
      <c r="P1012" s="74">
        <f>ROUNDUP(Tableau11[[#This Row],[Conso mensuel]]/30,0)</f>
        <v>0</v>
      </c>
    </row>
    <row r="1013" spans="1:16" ht="16.5" thickTop="1" thickBot="1" x14ac:dyDescent="0.3">
      <c r="A1013" s="31" t="s">
        <v>597</v>
      </c>
      <c r="B1013" s="34">
        <f t="shared" ref="B1013:C1013" si="669">IFERROR(B1012/$N$1012,0)</f>
        <v>0</v>
      </c>
      <c r="C1013" s="34">
        <f t="shared" si="669"/>
        <v>0</v>
      </c>
      <c r="D1013" s="34">
        <f>IFERROR(D1012/$N$1012,0)</f>
        <v>0</v>
      </c>
      <c r="E1013" s="34">
        <f t="shared" ref="E1013:M1013" si="670">IFERROR(E1012/$N$1012,0)</f>
        <v>0</v>
      </c>
      <c r="F1013" s="34">
        <f t="shared" si="670"/>
        <v>0</v>
      </c>
      <c r="G1013" s="34">
        <f t="shared" si="670"/>
        <v>0</v>
      </c>
      <c r="H1013" s="34">
        <f t="shared" si="670"/>
        <v>0</v>
      </c>
      <c r="I1013" s="34">
        <f t="shared" si="670"/>
        <v>0</v>
      </c>
      <c r="J1013" s="33">
        <f t="shared" si="670"/>
        <v>0</v>
      </c>
      <c r="K1013" s="34">
        <f t="shared" si="670"/>
        <v>0</v>
      </c>
      <c r="L1013" s="33">
        <f t="shared" si="670"/>
        <v>0</v>
      </c>
      <c r="M1013" s="36">
        <f t="shared" si="670"/>
        <v>0</v>
      </c>
      <c r="N1013" s="46">
        <f>SUM(Tableau11[[#This Row],[Janvier]:[Décembre]])</f>
        <v>0</v>
      </c>
      <c r="O1013" s="71">
        <f>ROUNDUP(Tableau11[[#This Row],[Total général]]/7,0)</f>
        <v>0</v>
      </c>
      <c r="P1013" s="70">
        <f>Tableau11[[#This Row],[Total général]]/(30*7)</f>
        <v>0</v>
      </c>
    </row>
    <row r="1014" spans="1:16" ht="17.25" thickTop="1" thickBot="1" x14ac:dyDescent="0.3">
      <c r="A1014" s="45">
        <v>8054</v>
      </c>
      <c r="B1014" s="58">
        <f>IFERROR(VLOOKUP(Tableau11[[#This Row],[Article]],'TCD journal 2018'!$B$5:$O$9000,2,FALSE),0)</f>
        <v>0</v>
      </c>
      <c r="C1014" s="59">
        <f>IFERROR(VLOOKUP(Tableau11[[#This Row],[Article]],'TCD journal 2018'!$B$5:$O$900,3,FALSE),0)</f>
        <v>0</v>
      </c>
      <c r="D1014" s="60">
        <f>IFERROR(VLOOKUP(Tableau11[[#This Row],[Article]],'TCD journal 2018'!$B$5:$O$9000,4,FALSE),0)</f>
        <v>0</v>
      </c>
      <c r="E1014" s="60">
        <f>IFERROR(VLOOKUP(Tableau11[[#This Row],[Article]],'TCD journal 2018'!$B$5:$O$9000,5,FALSE),0)</f>
        <v>0</v>
      </c>
      <c r="F1014" s="60">
        <f>IFERROR(VLOOKUP(Tableau11[[#This Row],[Article]],'TCD journal 2018'!$B$5:$O$9000,6,FALSE),0)</f>
        <v>0</v>
      </c>
      <c r="G1014" s="60">
        <f>IFERROR(VLOOKUP(Tableau11[[#This Row],[Article]],'TCD journal 2018'!$B$5:$O$9000,7,FALSE),0)</f>
        <v>0</v>
      </c>
      <c r="H1014" s="60">
        <f>IFERROR(VLOOKUP(Tableau11[[#This Row],[Article]],'TCD journal 2018'!$B$5:$O$9000,8,FALSE),0)</f>
        <v>0</v>
      </c>
      <c r="I1014" s="60">
        <f>IFERROR(VLOOKUP(Tableau11[[#This Row],[Article]],'TCD journal 2018'!$B$5:$O$9000,9,FALSE),0)</f>
        <v>0</v>
      </c>
      <c r="J1014" s="60">
        <f>IFERROR(VLOOKUP(Tableau11[[#This Row],[Article]],'TCD journal 2018'!$B$5:$O$9000,10,FALSE),0)</f>
        <v>0</v>
      </c>
      <c r="K1014" s="61">
        <f>IFERROR(VLOOKUP(Tableau11[[#This Row],[Article]],'TCD journal 2018'!$B$5:$O$900,11,FALSE),0)</f>
        <v>0</v>
      </c>
      <c r="L1014" s="60">
        <f>IFERROR(VLOOKUP(Tableau11[[#This Row],[Article]],'TCD journal 2018'!$B$5:$O$9000,12,FALSE),0)</f>
        <v>0</v>
      </c>
      <c r="M1014" s="62">
        <f>IFERROR(VLOOKUP(Tableau11[[#This Row],[Article]],'TCD journal 2018'!$B$5:$O$9000,13,FALSE),0)</f>
        <v>0</v>
      </c>
      <c r="N1014" s="154">
        <f>IFERROR(VLOOKUP(Tableau11[[#This Row],[Article]],'TCD journal 2018'!$B$5:$O$9000,14,FALSE),0)</f>
        <v>0</v>
      </c>
      <c r="O1014" s="73">
        <f>Tableau11[[#This Row],[Total général]]/8</f>
        <v>0</v>
      </c>
      <c r="P1014" s="74">
        <f>ROUNDUP(Tableau11[[#This Row],[Conso mensuel]]/30,0)</f>
        <v>0</v>
      </c>
    </row>
    <row r="1015" spans="1:16" ht="16.5" thickTop="1" thickBot="1" x14ac:dyDescent="0.3">
      <c r="A1015" s="31">
        <v>8054</v>
      </c>
      <c r="B1015" s="34">
        <f t="shared" ref="B1015:C1015" si="671">IFERROR(B1014/$N$1014,0)</f>
        <v>0</v>
      </c>
      <c r="C1015" s="34">
        <f t="shared" si="671"/>
        <v>0</v>
      </c>
      <c r="D1015" s="34">
        <f>IFERROR(D1014/$N$1014,0)</f>
        <v>0</v>
      </c>
      <c r="E1015" s="34">
        <f t="shared" ref="E1015:M1015" si="672">IFERROR(E1014/$N$1014,0)</f>
        <v>0</v>
      </c>
      <c r="F1015" s="34">
        <f t="shared" si="672"/>
        <v>0</v>
      </c>
      <c r="G1015" s="34">
        <f t="shared" si="672"/>
        <v>0</v>
      </c>
      <c r="H1015" s="34">
        <f t="shared" si="672"/>
        <v>0</v>
      </c>
      <c r="I1015" s="34">
        <f t="shared" si="672"/>
        <v>0</v>
      </c>
      <c r="J1015" s="33">
        <f t="shared" si="672"/>
        <v>0</v>
      </c>
      <c r="K1015" s="34">
        <f t="shared" si="672"/>
        <v>0</v>
      </c>
      <c r="L1015" s="33">
        <f t="shared" si="672"/>
        <v>0</v>
      </c>
      <c r="M1015" s="36">
        <f t="shared" si="672"/>
        <v>0</v>
      </c>
      <c r="N1015" s="46">
        <f>SUM(Tableau11[[#This Row],[Janvier]:[Décembre]])</f>
        <v>0</v>
      </c>
      <c r="O1015" s="71">
        <f>ROUNDUP(Tableau11[[#This Row],[Total général]]/7,0)</f>
        <v>0</v>
      </c>
      <c r="P1015" s="70">
        <f>Tableau11[[#This Row],[Total général]]/(30*7)</f>
        <v>0</v>
      </c>
    </row>
    <row r="1016" spans="1:16" ht="17.25" thickTop="1" thickBot="1" x14ac:dyDescent="0.3">
      <c r="A1016" s="45">
        <v>8055</v>
      </c>
      <c r="B1016" s="58">
        <f>IFERROR(VLOOKUP(Tableau11[[#This Row],[Article]],'TCD journal 2018'!$B$5:$O$9000,2,FALSE),0)</f>
        <v>0</v>
      </c>
      <c r="C1016" s="59">
        <f>IFERROR(VLOOKUP(Tableau11[[#This Row],[Article]],'TCD journal 2018'!$B$5:$O$900,3,FALSE),0)</f>
        <v>0</v>
      </c>
      <c r="D1016" s="60">
        <f>IFERROR(VLOOKUP(Tableau11[[#This Row],[Article]],'TCD journal 2018'!$B$5:$O$9000,4,FALSE),0)</f>
        <v>0</v>
      </c>
      <c r="E1016" s="60">
        <f>IFERROR(VLOOKUP(Tableau11[[#This Row],[Article]],'TCD journal 2018'!$B$5:$O$9000,5,FALSE),0)</f>
        <v>0</v>
      </c>
      <c r="F1016" s="60">
        <f>IFERROR(VLOOKUP(Tableau11[[#This Row],[Article]],'TCD journal 2018'!$B$5:$O$9000,6,FALSE),0)</f>
        <v>0</v>
      </c>
      <c r="G1016" s="60">
        <f>IFERROR(VLOOKUP(Tableau11[[#This Row],[Article]],'TCD journal 2018'!$B$5:$O$9000,7,FALSE),0)</f>
        <v>0</v>
      </c>
      <c r="H1016" s="60">
        <f>IFERROR(VLOOKUP(Tableau11[[#This Row],[Article]],'TCD journal 2018'!$B$5:$O$9000,8,FALSE),0)</f>
        <v>0</v>
      </c>
      <c r="I1016" s="60">
        <f>IFERROR(VLOOKUP(Tableau11[[#This Row],[Article]],'TCD journal 2018'!$B$5:$O$9000,9,FALSE),0)</f>
        <v>0</v>
      </c>
      <c r="J1016" s="60">
        <f>IFERROR(VLOOKUP(Tableau11[[#This Row],[Article]],'TCD journal 2018'!$B$5:$O$9000,10,FALSE),0)</f>
        <v>0</v>
      </c>
      <c r="K1016" s="61">
        <f>IFERROR(VLOOKUP(Tableau11[[#This Row],[Article]],'TCD journal 2018'!$B$5:$O$900,11,FALSE),0)</f>
        <v>0</v>
      </c>
      <c r="L1016" s="60">
        <f>IFERROR(VLOOKUP(Tableau11[[#This Row],[Article]],'TCD journal 2018'!$B$5:$O$9000,12,FALSE),0)</f>
        <v>0</v>
      </c>
      <c r="M1016" s="62">
        <f>IFERROR(VLOOKUP(Tableau11[[#This Row],[Article]],'TCD journal 2018'!$B$5:$O$9000,13,FALSE),0)</f>
        <v>0</v>
      </c>
      <c r="N1016" s="154">
        <f>IFERROR(VLOOKUP(Tableau11[[#This Row],[Article]],'TCD journal 2018'!$B$5:$O$9000,14,FALSE),0)</f>
        <v>0</v>
      </c>
      <c r="O1016" s="73">
        <f>Tableau11[[#This Row],[Total général]]/8</f>
        <v>0</v>
      </c>
      <c r="P1016" s="74">
        <f>ROUNDUP(Tableau11[[#This Row],[Conso mensuel]]/30,0)</f>
        <v>0</v>
      </c>
    </row>
    <row r="1017" spans="1:16" ht="16.5" thickTop="1" thickBot="1" x14ac:dyDescent="0.3">
      <c r="A1017" s="31">
        <v>8055</v>
      </c>
      <c r="B1017" s="34">
        <f t="shared" ref="B1017:C1017" si="673">IFERROR(B1016/$N$1016,0)</f>
        <v>0</v>
      </c>
      <c r="C1017" s="34">
        <f t="shared" si="673"/>
        <v>0</v>
      </c>
      <c r="D1017" s="34">
        <f>IFERROR(D1016/$N$1016,0)</f>
        <v>0</v>
      </c>
      <c r="E1017" s="34">
        <f t="shared" ref="E1017:M1017" si="674">IFERROR(E1016/$N$1016,0)</f>
        <v>0</v>
      </c>
      <c r="F1017" s="34">
        <f t="shared" si="674"/>
        <v>0</v>
      </c>
      <c r="G1017" s="34">
        <f t="shared" si="674"/>
        <v>0</v>
      </c>
      <c r="H1017" s="34">
        <f t="shared" si="674"/>
        <v>0</v>
      </c>
      <c r="I1017" s="34">
        <f t="shared" si="674"/>
        <v>0</v>
      </c>
      <c r="J1017" s="33">
        <f t="shared" si="674"/>
        <v>0</v>
      </c>
      <c r="K1017" s="34">
        <f t="shared" si="674"/>
        <v>0</v>
      </c>
      <c r="L1017" s="33">
        <f t="shared" si="674"/>
        <v>0</v>
      </c>
      <c r="M1017" s="36">
        <f t="shared" si="674"/>
        <v>0</v>
      </c>
      <c r="N1017" s="46">
        <f>SUM(Tableau11[[#This Row],[Janvier]:[Décembre]])</f>
        <v>0</v>
      </c>
      <c r="O1017" s="71">
        <f>ROUNDUP(Tableau11[[#This Row],[Total général]]/7,0)</f>
        <v>0</v>
      </c>
      <c r="P1017" s="70">
        <f>Tableau11[[#This Row],[Total général]]/(30*7)</f>
        <v>0</v>
      </c>
    </row>
    <row r="1018" spans="1:16" ht="17.25" thickTop="1" thickBot="1" x14ac:dyDescent="0.3">
      <c r="A1018" s="45">
        <v>146</v>
      </c>
      <c r="B1018" s="58">
        <f>IFERROR(VLOOKUP(Tableau11[[#This Row],[Article]],'TCD journal 2018'!$B$5:$O$9000,2,FALSE),0)</f>
        <v>0</v>
      </c>
      <c r="C1018" s="59">
        <f>IFERROR(VLOOKUP(Tableau11[[#This Row],[Article]],'TCD journal 2018'!$B$5:$O$900,3,FALSE),0)</f>
        <v>0</v>
      </c>
      <c r="D1018" s="60">
        <f>IFERROR(VLOOKUP(Tableau11[[#This Row],[Article]],'TCD journal 2018'!$B$5:$O$9000,4,FALSE),0)</f>
        <v>0</v>
      </c>
      <c r="E1018" s="60">
        <f>IFERROR(VLOOKUP(Tableau11[[#This Row],[Article]],'TCD journal 2018'!$B$5:$O$9000,5,FALSE),0)</f>
        <v>0</v>
      </c>
      <c r="F1018" s="60">
        <f>IFERROR(VLOOKUP(Tableau11[[#This Row],[Article]],'TCD journal 2018'!$B$5:$O$9000,6,FALSE),0)</f>
        <v>0</v>
      </c>
      <c r="G1018" s="60">
        <f>IFERROR(VLOOKUP(Tableau11[[#This Row],[Article]],'TCD journal 2018'!$B$5:$O$9000,7,FALSE),0)</f>
        <v>0</v>
      </c>
      <c r="H1018" s="60">
        <f>IFERROR(VLOOKUP(Tableau11[[#This Row],[Article]],'TCD journal 2018'!$B$5:$O$9000,8,FALSE),0)</f>
        <v>0</v>
      </c>
      <c r="I1018" s="60">
        <f>IFERROR(VLOOKUP(Tableau11[[#This Row],[Article]],'TCD journal 2018'!$B$5:$O$9000,9,FALSE),0)</f>
        <v>0</v>
      </c>
      <c r="J1018" s="60">
        <f>IFERROR(VLOOKUP(Tableau11[[#This Row],[Article]],'TCD journal 2018'!$B$5:$O$9000,10,FALSE),0)</f>
        <v>0</v>
      </c>
      <c r="K1018" s="61">
        <f>IFERROR(VLOOKUP(Tableau11[[#This Row],[Article]],'TCD journal 2018'!$B$5:$O$900,11,FALSE),0)</f>
        <v>0</v>
      </c>
      <c r="L1018" s="60">
        <f>IFERROR(VLOOKUP(Tableau11[[#This Row],[Article]],'TCD journal 2018'!$B$5:$O$9000,12,FALSE),0)</f>
        <v>0</v>
      </c>
      <c r="M1018" s="62">
        <f>IFERROR(VLOOKUP(Tableau11[[#This Row],[Article]],'TCD journal 2018'!$B$5:$O$9000,13,FALSE),0)</f>
        <v>0</v>
      </c>
      <c r="N1018" s="154">
        <f>IFERROR(VLOOKUP(Tableau11[[#This Row],[Article]],'TCD journal 2018'!$B$5:$O$9000,14,FALSE),0)</f>
        <v>0</v>
      </c>
      <c r="O1018" s="73">
        <f>Tableau11[[#This Row],[Total général]]/8</f>
        <v>0</v>
      </c>
      <c r="P1018" s="74">
        <f>ROUNDUP(Tableau11[[#This Row],[Conso mensuel]]/30,0)</f>
        <v>0</v>
      </c>
    </row>
    <row r="1019" spans="1:16" ht="16.5" thickTop="1" thickBot="1" x14ac:dyDescent="0.3">
      <c r="A1019" s="31">
        <v>146</v>
      </c>
      <c r="B1019" s="34">
        <f t="shared" ref="B1019:C1019" si="675">IFERROR(B1018/$N$1018,0)</f>
        <v>0</v>
      </c>
      <c r="C1019" s="34">
        <f t="shared" si="675"/>
        <v>0</v>
      </c>
      <c r="D1019" s="34">
        <f>IFERROR(D1018/$N$1018,0)</f>
        <v>0</v>
      </c>
      <c r="E1019" s="34">
        <f t="shared" ref="E1019:M1019" si="676">IFERROR(E1018/$N$1018,0)</f>
        <v>0</v>
      </c>
      <c r="F1019" s="34">
        <f t="shared" si="676"/>
        <v>0</v>
      </c>
      <c r="G1019" s="34">
        <f t="shared" si="676"/>
        <v>0</v>
      </c>
      <c r="H1019" s="34">
        <f t="shared" si="676"/>
        <v>0</v>
      </c>
      <c r="I1019" s="34">
        <f t="shared" si="676"/>
        <v>0</v>
      </c>
      <c r="J1019" s="33">
        <f t="shared" si="676"/>
        <v>0</v>
      </c>
      <c r="K1019" s="34">
        <f t="shared" si="676"/>
        <v>0</v>
      </c>
      <c r="L1019" s="33">
        <f t="shared" si="676"/>
        <v>0</v>
      </c>
      <c r="M1019" s="36">
        <f t="shared" si="676"/>
        <v>0</v>
      </c>
      <c r="N1019" s="46">
        <f>SUM(Tableau11[[#This Row],[Janvier]:[Décembre]])</f>
        <v>0</v>
      </c>
      <c r="O1019" s="71">
        <f>ROUNDUP(Tableau11[[#This Row],[Total général]]/7,0)</f>
        <v>0</v>
      </c>
      <c r="P1019" s="70">
        <f>Tableau11[[#This Row],[Total général]]/(30*7)</f>
        <v>0</v>
      </c>
    </row>
    <row r="1020" spans="1:16" ht="17.25" thickTop="1" thickBot="1" x14ac:dyDescent="0.3">
      <c r="A1020" s="45">
        <v>156</v>
      </c>
      <c r="B1020" s="58">
        <f>IFERROR(VLOOKUP(Tableau11[[#This Row],[Article]],'TCD journal 2018'!$B$5:$O$9000,2,FALSE),0)</f>
        <v>0</v>
      </c>
      <c r="C1020" s="59">
        <f>IFERROR(VLOOKUP(Tableau11[[#This Row],[Article]],'TCD journal 2018'!$B$5:$O$900,3,FALSE),0)</f>
        <v>0</v>
      </c>
      <c r="D1020" s="60">
        <f>IFERROR(VLOOKUP(Tableau11[[#This Row],[Article]],'TCD journal 2018'!$B$5:$O$9000,4,FALSE),0)</f>
        <v>0</v>
      </c>
      <c r="E1020" s="60">
        <f>IFERROR(VLOOKUP(Tableau11[[#This Row],[Article]],'TCD journal 2018'!$B$5:$O$9000,5,FALSE),0)</f>
        <v>0</v>
      </c>
      <c r="F1020" s="60">
        <f>IFERROR(VLOOKUP(Tableau11[[#This Row],[Article]],'TCD journal 2018'!$B$5:$O$9000,6,FALSE),0)</f>
        <v>0</v>
      </c>
      <c r="G1020" s="60">
        <f>IFERROR(VLOOKUP(Tableau11[[#This Row],[Article]],'TCD journal 2018'!$B$5:$O$9000,7,FALSE),0)</f>
        <v>0</v>
      </c>
      <c r="H1020" s="60">
        <f>IFERROR(VLOOKUP(Tableau11[[#This Row],[Article]],'TCD journal 2018'!$B$5:$O$9000,8,FALSE),0)</f>
        <v>0</v>
      </c>
      <c r="I1020" s="60">
        <f>IFERROR(VLOOKUP(Tableau11[[#This Row],[Article]],'TCD journal 2018'!$B$5:$O$9000,9,FALSE),0)</f>
        <v>0</v>
      </c>
      <c r="J1020" s="60">
        <f>IFERROR(VLOOKUP(Tableau11[[#This Row],[Article]],'TCD journal 2018'!$B$5:$O$9000,10,FALSE),0)</f>
        <v>0</v>
      </c>
      <c r="K1020" s="61">
        <f>IFERROR(VLOOKUP(Tableau11[[#This Row],[Article]],'TCD journal 2018'!$B$5:$O$900,11,FALSE),0)</f>
        <v>1</v>
      </c>
      <c r="L1020" s="60">
        <f>IFERROR(VLOOKUP(Tableau11[[#This Row],[Article]],'TCD journal 2018'!$B$5:$O$9000,12,FALSE),0)</f>
        <v>0</v>
      </c>
      <c r="M1020" s="62">
        <f>IFERROR(VLOOKUP(Tableau11[[#This Row],[Article]],'TCD journal 2018'!$B$5:$O$9000,13,FALSE),0)</f>
        <v>0</v>
      </c>
      <c r="N1020" s="154">
        <f>IFERROR(VLOOKUP(Tableau11[[#This Row],[Article]],'TCD journal 2018'!$B$5:$O$9000,14,FALSE),0)</f>
        <v>1</v>
      </c>
      <c r="O1020" s="73">
        <f>Tableau11[[#This Row],[Total général]]/8</f>
        <v>0.125</v>
      </c>
      <c r="P1020" s="74">
        <f>ROUNDUP(Tableau11[[#This Row],[Conso mensuel]]/30,0)</f>
        <v>1</v>
      </c>
    </row>
    <row r="1021" spans="1:16" ht="16.5" thickTop="1" thickBot="1" x14ac:dyDescent="0.3">
      <c r="A1021" s="31">
        <v>156</v>
      </c>
      <c r="B1021" s="34">
        <f t="shared" ref="B1021:C1021" si="677">IFERROR(B1020/$N$1020,0)</f>
        <v>0</v>
      </c>
      <c r="C1021" s="34">
        <f t="shared" si="677"/>
        <v>0</v>
      </c>
      <c r="D1021" s="34">
        <f>IFERROR(D1020/$N$1020,0)</f>
        <v>0</v>
      </c>
      <c r="E1021" s="34">
        <f t="shared" ref="E1021:M1021" si="678">IFERROR(E1020/$N$1020,0)</f>
        <v>0</v>
      </c>
      <c r="F1021" s="34">
        <f t="shared" si="678"/>
        <v>0</v>
      </c>
      <c r="G1021" s="34">
        <f t="shared" si="678"/>
        <v>0</v>
      </c>
      <c r="H1021" s="34">
        <f t="shared" si="678"/>
        <v>0</v>
      </c>
      <c r="I1021" s="34">
        <f t="shared" si="678"/>
        <v>0</v>
      </c>
      <c r="J1021" s="33">
        <f t="shared" si="678"/>
        <v>0</v>
      </c>
      <c r="K1021" s="34">
        <f t="shared" si="678"/>
        <v>1</v>
      </c>
      <c r="L1021" s="33">
        <f t="shared" si="678"/>
        <v>0</v>
      </c>
      <c r="M1021" s="36">
        <f t="shared" si="678"/>
        <v>0</v>
      </c>
      <c r="N1021" s="46">
        <f>SUM(Tableau11[[#This Row],[Janvier]:[Décembre]])</f>
        <v>1</v>
      </c>
      <c r="O1021" s="71">
        <f>ROUNDUP(Tableau11[[#This Row],[Total général]]/7,0)</f>
        <v>1</v>
      </c>
      <c r="P1021" s="70">
        <f>Tableau11[[#This Row],[Total général]]/(30*7)</f>
        <v>4.7619047619047623E-3</v>
      </c>
    </row>
    <row r="1022" spans="1:16" ht="17.25" thickTop="1" thickBot="1" x14ac:dyDescent="0.3">
      <c r="A1022" s="45">
        <v>3130</v>
      </c>
      <c r="B1022" s="58">
        <f>IFERROR(VLOOKUP(Tableau11[[#This Row],[Article]],'TCD journal 2018'!$B$5:$O$9000,2,FALSE),0)</f>
        <v>0</v>
      </c>
      <c r="C1022" s="59">
        <f>IFERROR(VLOOKUP(Tableau11[[#This Row],[Article]],'TCD journal 2018'!$B$5:$O$900,3,FALSE),0)</f>
        <v>0</v>
      </c>
      <c r="D1022" s="60">
        <f>IFERROR(VLOOKUP(Tableau11[[#This Row],[Article]],'TCD journal 2018'!$B$5:$O$9000,4,FALSE),0)</f>
        <v>0</v>
      </c>
      <c r="E1022" s="60">
        <f>IFERROR(VLOOKUP(Tableau11[[#This Row],[Article]],'TCD journal 2018'!$B$5:$O$9000,5,FALSE),0)</f>
        <v>0</v>
      </c>
      <c r="F1022" s="60">
        <f>IFERROR(VLOOKUP(Tableau11[[#This Row],[Article]],'TCD journal 2018'!$B$5:$O$9000,6,FALSE),0)</f>
        <v>0</v>
      </c>
      <c r="G1022" s="60">
        <f>IFERROR(VLOOKUP(Tableau11[[#This Row],[Article]],'TCD journal 2018'!$B$5:$O$9000,7,FALSE),0)</f>
        <v>0</v>
      </c>
      <c r="H1022" s="60">
        <f>IFERROR(VLOOKUP(Tableau11[[#This Row],[Article]],'TCD journal 2018'!$B$5:$O$9000,8,FALSE),0)</f>
        <v>0</v>
      </c>
      <c r="I1022" s="60">
        <f>IFERROR(VLOOKUP(Tableau11[[#This Row],[Article]],'TCD journal 2018'!$B$5:$O$9000,9,FALSE),0)</f>
        <v>0</v>
      </c>
      <c r="J1022" s="60">
        <f>IFERROR(VLOOKUP(Tableau11[[#This Row],[Article]],'TCD journal 2018'!$B$5:$O$9000,10,FALSE),0)</f>
        <v>0</v>
      </c>
      <c r="K1022" s="61">
        <f>IFERROR(VLOOKUP(Tableau11[[#This Row],[Article]],'TCD journal 2018'!$B$5:$O$900,11,FALSE),0)</f>
        <v>0</v>
      </c>
      <c r="L1022" s="60">
        <f>IFERROR(VLOOKUP(Tableau11[[#This Row],[Article]],'TCD journal 2018'!$B$5:$O$9000,12,FALSE),0)</f>
        <v>0</v>
      </c>
      <c r="M1022" s="62">
        <f>IFERROR(VLOOKUP(Tableau11[[#This Row],[Article]],'TCD journal 2018'!$B$5:$O$9000,13,FALSE),0)</f>
        <v>0</v>
      </c>
      <c r="N1022" s="154">
        <f>IFERROR(VLOOKUP(Tableau11[[#This Row],[Article]],'TCD journal 2018'!$B$5:$O$9000,14,FALSE),0)</f>
        <v>0</v>
      </c>
      <c r="O1022" s="73">
        <f>Tableau11[[#This Row],[Total général]]/8</f>
        <v>0</v>
      </c>
      <c r="P1022" s="74">
        <f>ROUNDUP(Tableau11[[#This Row],[Conso mensuel]]/30,0)</f>
        <v>0</v>
      </c>
    </row>
    <row r="1023" spans="1:16" ht="16.5" thickTop="1" thickBot="1" x14ac:dyDescent="0.3">
      <c r="A1023" s="31">
        <v>3130</v>
      </c>
      <c r="B1023" s="34">
        <f t="shared" ref="B1023:C1023" si="679">IFERROR(B1022/$N$1022,0)</f>
        <v>0</v>
      </c>
      <c r="C1023" s="34">
        <f t="shared" si="679"/>
        <v>0</v>
      </c>
      <c r="D1023" s="34">
        <f>IFERROR(D1022/$N$1022,0)</f>
        <v>0</v>
      </c>
      <c r="E1023" s="34">
        <f t="shared" ref="E1023:M1023" si="680">IFERROR(E1022/$N$1022,0)</f>
        <v>0</v>
      </c>
      <c r="F1023" s="34">
        <f t="shared" si="680"/>
        <v>0</v>
      </c>
      <c r="G1023" s="34">
        <f t="shared" si="680"/>
        <v>0</v>
      </c>
      <c r="H1023" s="34">
        <f t="shared" si="680"/>
        <v>0</v>
      </c>
      <c r="I1023" s="34">
        <f t="shared" si="680"/>
        <v>0</v>
      </c>
      <c r="J1023" s="33">
        <f t="shared" si="680"/>
        <v>0</v>
      </c>
      <c r="K1023" s="34">
        <f t="shared" si="680"/>
        <v>0</v>
      </c>
      <c r="L1023" s="33">
        <f t="shared" si="680"/>
        <v>0</v>
      </c>
      <c r="M1023" s="36">
        <f t="shared" si="680"/>
        <v>0</v>
      </c>
      <c r="N1023" s="46">
        <f>SUM(Tableau11[[#This Row],[Janvier]:[Décembre]])</f>
        <v>0</v>
      </c>
      <c r="O1023" s="71">
        <f>ROUNDUP(Tableau11[[#This Row],[Total général]]/7,0)</f>
        <v>0</v>
      </c>
      <c r="P1023" s="70">
        <f>Tableau11[[#This Row],[Total général]]/(30*7)</f>
        <v>0</v>
      </c>
    </row>
    <row r="1024" spans="1:16" ht="17.25" thickTop="1" thickBot="1" x14ac:dyDescent="0.3">
      <c r="A1024" s="45">
        <v>2189</v>
      </c>
      <c r="B1024" s="58">
        <f>IFERROR(VLOOKUP(Tableau11[[#This Row],[Article]],'TCD journal 2018'!$B$5:$O$9000,2,FALSE),0)</f>
        <v>0</v>
      </c>
      <c r="C1024" s="59">
        <f>IFERROR(VLOOKUP(Tableau11[[#This Row],[Article]],'TCD journal 2018'!$B$5:$O$900,3,FALSE),0)</f>
        <v>0</v>
      </c>
      <c r="D1024" s="60">
        <f>IFERROR(VLOOKUP(Tableau11[[#This Row],[Article]],'TCD journal 2018'!$B$5:$O$9000,4,FALSE),0)</f>
        <v>0</v>
      </c>
      <c r="E1024" s="60">
        <f>IFERROR(VLOOKUP(Tableau11[[#This Row],[Article]],'TCD journal 2018'!$B$5:$O$9000,5,FALSE),0)</f>
        <v>0</v>
      </c>
      <c r="F1024" s="60">
        <f>IFERROR(VLOOKUP(Tableau11[[#This Row],[Article]],'TCD journal 2018'!$B$5:$O$9000,6,FALSE),0)</f>
        <v>0</v>
      </c>
      <c r="G1024" s="60">
        <f>IFERROR(VLOOKUP(Tableau11[[#This Row],[Article]],'TCD journal 2018'!$B$5:$O$9000,7,FALSE),0)</f>
        <v>0</v>
      </c>
      <c r="H1024" s="60">
        <f>IFERROR(VLOOKUP(Tableau11[[#This Row],[Article]],'TCD journal 2018'!$B$5:$O$9000,8,FALSE),0)</f>
        <v>0</v>
      </c>
      <c r="I1024" s="60">
        <f>IFERROR(VLOOKUP(Tableau11[[#This Row],[Article]],'TCD journal 2018'!$B$5:$O$9000,9,FALSE),0)</f>
        <v>0</v>
      </c>
      <c r="J1024" s="60">
        <f>IFERROR(VLOOKUP(Tableau11[[#This Row],[Article]],'TCD journal 2018'!$B$5:$O$9000,10,FALSE),0)</f>
        <v>0</v>
      </c>
      <c r="K1024" s="61">
        <f>IFERROR(VLOOKUP(Tableau11[[#This Row],[Article]],'TCD journal 2018'!$B$5:$O$900,11,FALSE),0)</f>
        <v>1000</v>
      </c>
      <c r="L1024" s="60">
        <f>IFERROR(VLOOKUP(Tableau11[[#This Row],[Article]],'TCD journal 2018'!$B$5:$O$9000,12,FALSE),0)</f>
        <v>0</v>
      </c>
      <c r="M1024" s="62">
        <f>IFERROR(VLOOKUP(Tableau11[[#This Row],[Article]],'TCD journal 2018'!$B$5:$O$9000,13,FALSE),0)</f>
        <v>0</v>
      </c>
      <c r="N1024" s="154">
        <f>IFERROR(VLOOKUP(Tableau11[[#This Row],[Article]],'TCD journal 2018'!$B$5:$O$9000,14,FALSE),0)</f>
        <v>1000</v>
      </c>
      <c r="O1024" s="73">
        <f>Tableau11[[#This Row],[Total général]]/8</f>
        <v>125</v>
      </c>
      <c r="P1024" s="74">
        <f>ROUNDUP(Tableau11[[#This Row],[Conso mensuel]]/30,0)</f>
        <v>5</v>
      </c>
    </row>
    <row r="1025" spans="1:16" ht="16.5" thickTop="1" thickBot="1" x14ac:dyDescent="0.3">
      <c r="A1025" s="31">
        <v>2189</v>
      </c>
      <c r="B1025" s="34">
        <f t="shared" ref="B1025:C1025" si="681">IFERROR(B1024/$N$1024,0)</f>
        <v>0</v>
      </c>
      <c r="C1025" s="34">
        <f t="shared" si="681"/>
        <v>0</v>
      </c>
      <c r="D1025" s="34">
        <f>IFERROR(D1024/$N$1024,0)</f>
        <v>0</v>
      </c>
      <c r="E1025" s="34">
        <f t="shared" ref="E1025:M1025" si="682">IFERROR(E1024/$N$1024,0)</f>
        <v>0</v>
      </c>
      <c r="F1025" s="34">
        <f t="shared" si="682"/>
        <v>0</v>
      </c>
      <c r="G1025" s="34">
        <f t="shared" si="682"/>
        <v>0</v>
      </c>
      <c r="H1025" s="34">
        <f t="shared" si="682"/>
        <v>0</v>
      </c>
      <c r="I1025" s="34">
        <f t="shared" si="682"/>
        <v>0</v>
      </c>
      <c r="J1025" s="33">
        <f t="shared" si="682"/>
        <v>0</v>
      </c>
      <c r="K1025" s="34">
        <f t="shared" si="682"/>
        <v>1</v>
      </c>
      <c r="L1025" s="33">
        <f t="shared" si="682"/>
        <v>0</v>
      </c>
      <c r="M1025" s="36">
        <f t="shared" si="682"/>
        <v>0</v>
      </c>
      <c r="N1025" s="46">
        <f>SUM(Tableau11[[#This Row],[Janvier]:[Décembre]])</f>
        <v>1</v>
      </c>
      <c r="O1025" s="71">
        <f>ROUNDUP(Tableau11[[#This Row],[Total général]]/7,0)</f>
        <v>1</v>
      </c>
      <c r="P1025" s="70">
        <f>Tableau11[[#This Row],[Total général]]/(30*7)</f>
        <v>4.7619047619047623E-3</v>
      </c>
    </row>
    <row r="1026" spans="1:16" ht="17.25" thickTop="1" thickBot="1" x14ac:dyDescent="0.3">
      <c r="A1026" s="45">
        <v>1039</v>
      </c>
      <c r="B1026" s="58">
        <f>IFERROR(VLOOKUP(Tableau11[[#This Row],[Article]],'TCD journal 2018'!$B$5:$O$9000,2,FALSE),0)</f>
        <v>0</v>
      </c>
      <c r="C1026" s="59">
        <f>IFERROR(VLOOKUP(Tableau11[[#This Row],[Article]],'TCD journal 2018'!$B$5:$O$900,3,FALSE),0)</f>
        <v>0</v>
      </c>
      <c r="D1026" s="60">
        <f>IFERROR(VLOOKUP(Tableau11[[#This Row],[Article]],'TCD journal 2018'!$B$5:$O$9000,4,FALSE),0)</f>
        <v>0</v>
      </c>
      <c r="E1026" s="60">
        <f>IFERROR(VLOOKUP(Tableau11[[#This Row],[Article]],'TCD journal 2018'!$B$5:$O$9000,5,FALSE),0)</f>
        <v>0</v>
      </c>
      <c r="F1026" s="60">
        <f>IFERROR(VLOOKUP(Tableau11[[#This Row],[Article]],'TCD journal 2018'!$B$5:$O$9000,6,FALSE),0)</f>
        <v>0</v>
      </c>
      <c r="G1026" s="60">
        <f>IFERROR(VLOOKUP(Tableau11[[#This Row],[Article]],'TCD journal 2018'!$B$5:$O$9000,7,FALSE),0)</f>
        <v>0</v>
      </c>
      <c r="H1026" s="60">
        <f>IFERROR(VLOOKUP(Tableau11[[#This Row],[Article]],'TCD journal 2018'!$B$5:$O$9000,8,FALSE),0)</f>
        <v>0</v>
      </c>
      <c r="I1026" s="60">
        <f>IFERROR(VLOOKUP(Tableau11[[#This Row],[Article]],'TCD journal 2018'!$B$5:$O$9000,9,FALSE),0)</f>
        <v>0</v>
      </c>
      <c r="J1026" s="60">
        <f>IFERROR(VLOOKUP(Tableau11[[#This Row],[Article]],'TCD journal 2018'!$B$5:$O$9000,10,FALSE),0)</f>
        <v>0</v>
      </c>
      <c r="K1026" s="61">
        <f>IFERROR(VLOOKUP(Tableau11[[#This Row],[Article]],'TCD journal 2018'!$B$5:$O$900,11,FALSE),0)</f>
        <v>0</v>
      </c>
      <c r="L1026" s="60">
        <f>IFERROR(VLOOKUP(Tableau11[[#This Row],[Article]],'TCD journal 2018'!$B$5:$O$9000,12,FALSE),0)</f>
        <v>0</v>
      </c>
      <c r="M1026" s="62">
        <f>IFERROR(VLOOKUP(Tableau11[[#This Row],[Article]],'TCD journal 2018'!$B$5:$O$9000,13,FALSE),0)</f>
        <v>0</v>
      </c>
      <c r="N1026" s="154">
        <f>IFERROR(VLOOKUP(Tableau11[[#This Row],[Article]],'TCD journal 2018'!$B$5:$O$9000,14,FALSE),0)</f>
        <v>0</v>
      </c>
      <c r="O1026" s="73">
        <f>Tableau11[[#This Row],[Total général]]/8</f>
        <v>0</v>
      </c>
      <c r="P1026" s="74">
        <f>ROUNDUP(Tableau11[[#This Row],[Conso mensuel]]/30,0)</f>
        <v>0</v>
      </c>
    </row>
    <row r="1027" spans="1:16" ht="16.5" thickTop="1" thickBot="1" x14ac:dyDescent="0.3">
      <c r="A1027" s="31">
        <v>1039</v>
      </c>
      <c r="B1027" s="34">
        <f t="shared" ref="B1027:C1027" si="683">IFERROR(B1026/$N$1026,)</f>
        <v>0</v>
      </c>
      <c r="C1027" s="34">
        <f t="shared" si="683"/>
        <v>0</v>
      </c>
      <c r="D1027" s="34">
        <f>IFERROR(D1026/$N$1026,)</f>
        <v>0</v>
      </c>
      <c r="E1027" s="34">
        <f t="shared" ref="E1027:M1027" si="684">IFERROR(E1026/$N$1026,)</f>
        <v>0</v>
      </c>
      <c r="F1027" s="34">
        <f t="shared" si="684"/>
        <v>0</v>
      </c>
      <c r="G1027" s="34">
        <f t="shared" si="684"/>
        <v>0</v>
      </c>
      <c r="H1027" s="34">
        <f t="shared" si="684"/>
        <v>0</v>
      </c>
      <c r="I1027" s="34">
        <f t="shared" si="684"/>
        <v>0</v>
      </c>
      <c r="J1027" s="33">
        <f t="shared" si="684"/>
        <v>0</v>
      </c>
      <c r="K1027" s="34">
        <f t="shared" si="684"/>
        <v>0</v>
      </c>
      <c r="L1027" s="33">
        <f t="shared" si="684"/>
        <v>0</v>
      </c>
      <c r="M1027" s="36">
        <f t="shared" si="684"/>
        <v>0</v>
      </c>
      <c r="N1027" s="46">
        <f>SUM(Tableau11[[#This Row],[Janvier]:[Décembre]])</f>
        <v>0</v>
      </c>
      <c r="O1027" s="71">
        <f>ROUNDUP(Tableau11[[#This Row],[Total général]]/7,0)</f>
        <v>0</v>
      </c>
      <c r="P1027" s="70">
        <f>Tableau11[[#This Row],[Total général]]/(30*7)</f>
        <v>0</v>
      </c>
    </row>
    <row r="1028" spans="1:16" ht="17.25" thickTop="1" thickBot="1" x14ac:dyDescent="0.3">
      <c r="A1028" s="45">
        <v>2190</v>
      </c>
      <c r="B1028" s="58">
        <f>IFERROR(VLOOKUP(Tableau11[[#This Row],[Article]],'TCD journal 2018'!$B$5:$O$9000,2,FALSE),0)</f>
        <v>0</v>
      </c>
      <c r="C1028" s="59">
        <f>IFERROR(VLOOKUP(Tableau11[[#This Row],[Article]],'TCD journal 2018'!$B$5:$O$900,3,FALSE),0)</f>
        <v>0</v>
      </c>
      <c r="D1028" s="60">
        <f>IFERROR(VLOOKUP(Tableau11[[#This Row],[Article]],'TCD journal 2018'!$B$5:$O$9000,4,FALSE),0)</f>
        <v>0</v>
      </c>
      <c r="E1028" s="60">
        <f>IFERROR(VLOOKUP(Tableau11[[#This Row],[Article]],'TCD journal 2018'!$B$5:$O$9000,5,FALSE),0)</f>
        <v>0</v>
      </c>
      <c r="F1028" s="60">
        <f>IFERROR(VLOOKUP(Tableau11[[#This Row],[Article]],'TCD journal 2018'!$B$5:$O$9000,6,FALSE),0)</f>
        <v>0</v>
      </c>
      <c r="G1028" s="60">
        <f>IFERROR(VLOOKUP(Tableau11[[#This Row],[Article]],'TCD journal 2018'!$B$5:$O$9000,7,FALSE),0)</f>
        <v>0</v>
      </c>
      <c r="H1028" s="60">
        <f>IFERROR(VLOOKUP(Tableau11[[#This Row],[Article]],'TCD journal 2018'!$B$5:$O$9000,8,FALSE),0)</f>
        <v>0</v>
      </c>
      <c r="I1028" s="60">
        <f>IFERROR(VLOOKUP(Tableau11[[#This Row],[Article]],'TCD journal 2018'!$B$5:$O$9000,9,FALSE),0)</f>
        <v>0</v>
      </c>
      <c r="J1028" s="60">
        <f>IFERROR(VLOOKUP(Tableau11[[#This Row],[Article]],'TCD journal 2018'!$B$5:$O$9000,10,FALSE),0)</f>
        <v>0</v>
      </c>
      <c r="K1028" s="61">
        <f>IFERROR(VLOOKUP(Tableau11[[#This Row],[Article]],'TCD journal 2018'!$B$5:$O$900,11,FALSE),0)</f>
        <v>0</v>
      </c>
      <c r="L1028" s="60">
        <f>IFERROR(VLOOKUP(Tableau11[[#This Row],[Article]],'TCD journal 2018'!$B$5:$O$9000,12,FALSE),0)</f>
        <v>0</v>
      </c>
      <c r="M1028" s="62">
        <f>IFERROR(VLOOKUP(Tableau11[[#This Row],[Article]],'TCD journal 2018'!$B$5:$O$9000,13,FALSE),0)</f>
        <v>0</v>
      </c>
      <c r="N1028" s="154">
        <f>IFERROR(VLOOKUP(Tableau11[[#This Row],[Article]],'TCD journal 2018'!$B$5:$O$9000,14,FALSE),0)</f>
        <v>0</v>
      </c>
      <c r="O1028" s="73">
        <f>Tableau11[[#This Row],[Total général]]/8</f>
        <v>0</v>
      </c>
      <c r="P1028" s="74">
        <f>ROUNDUP(Tableau11[[#This Row],[Conso mensuel]]/30,0)</f>
        <v>0</v>
      </c>
    </row>
    <row r="1029" spans="1:16" ht="16.5" thickTop="1" thickBot="1" x14ac:dyDescent="0.3">
      <c r="A1029" s="31">
        <v>2190</v>
      </c>
      <c r="B1029" s="34">
        <f t="shared" ref="B1029:C1029" si="685">IFERROR(B1028/$N$1028,)</f>
        <v>0</v>
      </c>
      <c r="C1029" s="34">
        <f t="shared" si="685"/>
        <v>0</v>
      </c>
      <c r="D1029" s="34">
        <f>IFERROR(D1028/$N$1028,)</f>
        <v>0</v>
      </c>
      <c r="E1029" s="34">
        <f t="shared" ref="E1029:M1029" si="686">IFERROR(E1028/$N$1028,)</f>
        <v>0</v>
      </c>
      <c r="F1029" s="34">
        <f t="shared" si="686"/>
        <v>0</v>
      </c>
      <c r="G1029" s="34">
        <f t="shared" si="686"/>
        <v>0</v>
      </c>
      <c r="H1029" s="34">
        <f t="shared" si="686"/>
        <v>0</v>
      </c>
      <c r="I1029" s="34">
        <f t="shared" si="686"/>
        <v>0</v>
      </c>
      <c r="J1029" s="33">
        <f t="shared" si="686"/>
        <v>0</v>
      </c>
      <c r="K1029" s="34">
        <f t="shared" si="686"/>
        <v>0</v>
      </c>
      <c r="L1029" s="33">
        <f t="shared" si="686"/>
        <v>0</v>
      </c>
      <c r="M1029" s="36">
        <f t="shared" si="686"/>
        <v>0</v>
      </c>
      <c r="N1029" s="46">
        <f>SUM(Tableau11[[#This Row],[Janvier]:[Décembre]])</f>
        <v>0</v>
      </c>
      <c r="O1029" s="71">
        <f>ROUNDUP(Tableau11[[#This Row],[Total général]]/7,0)</f>
        <v>0</v>
      </c>
      <c r="P1029" s="70">
        <f>Tableau11[[#This Row],[Total général]]/(30*7)</f>
        <v>0</v>
      </c>
    </row>
    <row r="1030" spans="1:16" ht="17.25" thickTop="1" thickBot="1" x14ac:dyDescent="0.3">
      <c r="A1030" s="45">
        <v>645</v>
      </c>
      <c r="B1030" s="58">
        <f>IFERROR(VLOOKUP(Tableau11[[#This Row],[Article]],'TCD journal 2018'!$B$5:$O$9000,2,FALSE),0)</f>
        <v>0</v>
      </c>
      <c r="C1030" s="59">
        <f>IFERROR(VLOOKUP(Tableau11[[#This Row],[Article]],'TCD journal 2018'!$B$5:$O$900,3,FALSE),0)</f>
        <v>0</v>
      </c>
      <c r="D1030" s="60">
        <f>IFERROR(VLOOKUP(Tableau11[[#This Row],[Article]],'TCD journal 2018'!$B$5:$O$9000,4,FALSE),0)</f>
        <v>0</v>
      </c>
      <c r="E1030" s="60">
        <f>IFERROR(VLOOKUP(Tableau11[[#This Row],[Article]],'TCD journal 2018'!$B$5:$O$9000,5,FALSE),0)</f>
        <v>0</v>
      </c>
      <c r="F1030" s="60">
        <f>IFERROR(VLOOKUP(Tableau11[[#This Row],[Article]],'TCD journal 2018'!$B$5:$O$9000,6,FALSE),0)</f>
        <v>0</v>
      </c>
      <c r="G1030" s="60">
        <f>IFERROR(VLOOKUP(Tableau11[[#This Row],[Article]],'TCD journal 2018'!$B$5:$O$9000,7,FALSE),0)</f>
        <v>0</v>
      </c>
      <c r="H1030" s="60">
        <f>IFERROR(VLOOKUP(Tableau11[[#This Row],[Article]],'TCD journal 2018'!$B$5:$O$9000,8,FALSE),0)</f>
        <v>0</v>
      </c>
      <c r="I1030" s="60">
        <f>IFERROR(VLOOKUP(Tableau11[[#This Row],[Article]],'TCD journal 2018'!$B$5:$O$9000,9,FALSE),0)</f>
        <v>0</v>
      </c>
      <c r="J1030" s="60">
        <f>IFERROR(VLOOKUP(Tableau11[[#This Row],[Article]],'TCD journal 2018'!$B$5:$O$9000,10,FALSE),0)</f>
        <v>0</v>
      </c>
      <c r="K1030" s="61">
        <f>IFERROR(VLOOKUP(Tableau11[[#This Row],[Article]],'TCD journal 2018'!$B$5:$O$900,11,FALSE),0)</f>
        <v>0</v>
      </c>
      <c r="L1030" s="60">
        <f>IFERROR(VLOOKUP(Tableau11[[#This Row],[Article]],'TCD journal 2018'!$B$5:$O$9000,12,FALSE),0)</f>
        <v>0</v>
      </c>
      <c r="M1030" s="62">
        <f>IFERROR(VLOOKUP(Tableau11[[#This Row],[Article]],'TCD journal 2018'!$B$5:$O$9000,13,FALSE),0)</f>
        <v>0</v>
      </c>
      <c r="N1030" s="154">
        <f>IFERROR(VLOOKUP(Tableau11[[#This Row],[Article]],'TCD journal 2018'!$B$5:$O$9000,14,FALSE),0)</f>
        <v>0</v>
      </c>
      <c r="O1030" s="73">
        <f>Tableau11[[#This Row],[Total général]]/8</f>
        <v>0</v>
      </c>
      <c r="P1030" s="74">
        <f>ROUNDUP(Tableau11[[#This Row],[Conso mensuel]]/30,0)</f>
        <v>0</v>
      </c>
    </row>
    <row r="1031" spans="1:16" ht="16.5" thickTop="1" thickBot="1" x14ac:dyDescent="0.3">
      <c r="A1031" s="31">
        <v>645</v>
      </c>
      <c r="B1031" s="34">
        <f t="shared" ref="B1031:C1031" si="687">IFERROR(B1030/$N$1030,)</f>
        <v>0</v>
      </c>
      <c r="C1031" s="34">
        <f t="shared" si="687"/>
        <v>0</v>
      </c>
      <c r="D1031" s="34">
        <f>IFERROR(D1030/$N$1030,)</f>
        <v>0</v>
      </c>
      <c r="E1031" s="34">
        <f t="shared" ref="E1031:M1031" si="688">IFERROR(E1030/$N$1030,)</f>
        <v>0</v>
      </c>
      <c r="F1031" s="34">
        <f t="shared" si="688"/>
        <v>0</v>
      </c>
      <c r="G1031" s="34">
        <f t="shared" si="688"/>
        <v>0</v>
      </c>
      <c r="H1031" s="34">
        <f t="shared" si="688"/>
        <v>0</v>
      </c>
      <c r="I1031" s="34">
        <f t="shared" si="688"/>
        <v>0</v>
      </c>
      <c r="J1031" s="33">
        <f t="shared" si="688"/>
        <v>0</v>
      </c>
      <c r="K1031" s="34">
        <f t="shared" si="688"/>
        <v>0</v>
      </c>
      <c r="L1031" s="33">
        <f t="shared" si="688"/>
        <v>0</v>
      </c>
      <c r="M1031" s="36">
        <f t="shared" si="688"/>
        <v>0</v>
      </c>
      <c r="N1031" s="46">
        <f>SUM(Tableau11[[#This Row],[Janvier]:[Décembre]])</f>
        <v>0</v>
      </c>
      <c r="O1031" s="71">
        <f>ROUNDUP(Tableau11[[#This Row],[Total général]]/7,0)</f>
        <v>0</v>
      </c>
      <c r="P1031" s="70">
        <f>Tableau11[[#This Row],[Total général]]/(30*7)</f>
        <v>0</v>
      </c>
    </row>
    <row r="1032" spans="1:16" ht="17.25" thickTop="1" thickBot="1" x14ac:dyDescent="0.3">
      <c r="A1032" s="45">
        <v>173</v>
      </c>
      <c r="B1032" s="58">
        <f>IFERROR(VLOOKUP(Tableau11[[#This Row],[Article]],'TCD journal 2018'!$B$5:$O$9000,2,FALSE),0)</f>
        <v>0</v>
      </c>
      <c r="C1032" s="59">
        <f>IFERROR(VLOOKUP(Tableau11[[#This Row],[Article]],'TCD journal 2018'!$B$5:$O$900,3,FALSE),0)</f>
        <v>0</v>
      </c>
      <c r="D1032" s="60">
        <f>IFERROR(VLOOKUP(Tableau11[[#This Row],[Article]],'TCD journal 2018'!$B$5:$O$9000,4,FALSE),0)</f>
        <v>0</v>
      </c>
      <c r="E1032" s="60">
        <f>IFERROR(VLOOKUP(Tableau11[[#This Row],[Article]],'TCD journal 2018'!$B$5:$O$9000,5,FALSE),0)</f>
        <v>0</v>
      </c>
      <c r="F1032" s="60">
        <f>IFERROR(VLOOKUP(Tableau11[[#This Row],[Article]],'TCD journal 2018'!$B$5:$O$9000,6,FALSE),0)</f>
        <v>0</v>
      </c>
      <c r="G1032" s="60">
        <f>IFERROR(VLOOKUP(Tableau11[[#This Row],[Article]],'TCD journal 2018'!$B$5:$O$9000,7,FALSE),0)</f>
        <v>0</v>
      </c>
      <c r="H1032" s="60">
        <f>IFERROR(VLOOKUP(Tableau11[[#This Row],[Article]],'TCD journal 2018'!$B$5:$O$9000,8,FALSE),0)</f>
        <v>0</v>
      </c>
      <c r="I1032" s="60">
        <f>IFERROR(VLOOKUP(Tableau11[[#This Row],[Article]],'TCD journal 2018'!$B$5:$O$9000,9,FALSE),0)</f>
        <v>0</v>
      </c>
      <c r="J1032" s="60">
        <f>IFERROR(VLOOKUP(Tableau11[[#This Row],[Article]],'TCD journal 2018'!$B$5:$O$9000,10,FALSE),0)</f>
        <v>0</v>
      </c>
      <c r="K1032" s="61">
        <f>IFERROR(VLOOKUP(Tableau11[[#This Row],[Article]],'TCD journal 2018'!$B$5:$O$900,11,FALSE),0)</f>
        <v>0</v>
      </c>
      <c r="L1032" s="60">
        <f>IFERROR(VLOOKUP(Tableau11[[#This Row],[Article]],'TCD journal 2018'!$B$5:$O$9000,12,FALSE),0)</f>
        <v>0</v>
      </c>
      <c r="M1032" s="62">
        <f>IFERROR(VLOOKUP(Tableau11[[#This Row],[Article]],'TCD journal 2018'!$B$5:$O$9000,13,FALSE),0)</f>
        <v>0</v>
      </c>
      <c r="N1032" s="154">
        <f>IFERROR(VLOOKUP(Tableau11[[#This Row],[Article]],'TCD journal 2018'!$B$5:$O$9000,14,FALSE),0)</f>
        <v>0</v>
      </c>
      <c r="O1032" s="73">
        <f>Tableau11[[#This Row],[Total général]]/8</f>
        <v>0</v>
      </c>
      <c r="P1032" s="74">
        <f>ROUNDUP(Tableau11[[#This Row],[Conso mensuel]]/30,0)</f>
        <v>0</v>
      </c>
    </row>
    <row r="1033" spans="1:16" ht="16.5" thickTop="1" thickBot="1" x14ac:dyDescent="0.3">
      <c r="A1033" s="31">
        <v>173</v>
      </c>
      <c r="B1033" s="34">
        <f t="shared" ref="B1033:C1033" si="689">IFERROR(B1032/$N$1032,)</f>
        <v>0</v>
      </c>
      <c r="C1033" s="34">
        <f t="shared" si="689"/>
        <v>0</v>
      </c>
      <c r="D1033" s="34">
        <f>IFERROR(D1032/$N$1032,)</f>
        <v>0</v>
      </c>
      <c r="E1033" s="34">
        <f t="shared" ref="E1033:M1033" si="690">IFERROR(E1032/$N$1032,)</f>
        <v>0</v>
      </c>
      <c r="F1033" s="34">
        <f t="shared" si="690"/>
        <v>0</v>
      </c>
      <c r="G1033" s="34">
        <f t="shared" si="690"/>
        <v>0</v>
      </c>
      <c r="H1033" s="34">
        <f t="shared" si="690"/>
        <v>0</v>
      </c>
      <c r="I1033" s="34">
        <f t="shared" si="690"/>
        <v>0</v>
      </c>
      <c r="J1033" s="33">
        <f t="shared" si="690"/>
        <v>0</v>
      </c>
      <c r="K1033" s="34">
        <f t="shared" si="690"/>
        <v>0</v>
      </c>
      <c r="L1033" s="33">
        <f t="shared" si="690"/>
        <v>0</v>
      </c>
      <c r="M1033" s="36">
        <f t="shared" si="690"/>
        <v>0</v>
      </c>
      <c r="N1033" s="46">
        <f>SUM(Tableau11[[#This Row],[Janvier]:[Décembre]])</f>
        <v>0</v>
      </c>
      <c r="O1033" s="71">
        <f>ROUNDUP(Tableau11[[#This Row],[Total général]]/7,0)</f>
        <v>0</v>
      </c>
      <c r="P1033" s="70">
        <f>Tableau11[[#This Row],[Total général]]/(30*7)</f>
        <v>0</v>
      </c>
    </row>
    <row r="1034" spans="1:16" ht="17.25" thickTop="1" thickBot="1" x14ac:dyDescent="0.3">
      <c r="A1034" s="45">
        <v>1604</v>
      </c>
      <c r="B1034" s="58">
        <f>IFERROR(VLOOKUP(Tableau11[[#This Row],[Article]],'TCD journal 2018'!$B$5:$O$9000,2,FALSE),0)</f>
        <v>0</v>
      </c>
      <c r="C1034" s="59">
        <f>IFERROR(VLOOKUP(Tableau11[[#This Row],[Article]],'TCD journal 2018'!$B$5:$O$900,3,FALSE),0)</f>
        <v>0</v>
      </c>
      <c r="D1034" s="60">
        <f>IFERROR(VLOOKUP(Tableau11[[#This Row],[Article]],'TCD journal 2018'!$B$5:$O$9000,4,FALSE),0)</f>
        <v>0</v>
      </c>
      <c r="E1034" s="60">
        <f>IFERROR(VLOOKUP(Tableau11[[#This Row],[Article]],'TCD journal 2018'!$B$5:$O$9000,5,FALSE),0)</f>
        <v>0</v>
      </c>
      <c r="F1034" s="60">
        <f>IFERROR(VLOOKUP(Tableau11[[#This Row],[Article]],'TCD journal 2018'!$B$5:$O$9000,6,FALSE),0)</f>
        <v>0</v>
      </c>
      <c r="G1034" s="60">
        <f>IFERROR(VLOOKUP(Tableau11[[#This Row],[Article]],'TCD journal 2018'!$B$5:$O$9000,7,FALSE),0)</f>
        <v>0</v>
      </c>
      <c r="H1034" s="60">
        <f>IFERROR(VLOOKUP(Tableau11[[#This Row],[Article]],'TCD journal 2018'!$B$5:$O$9000,8,FALSE),0)</f>
        <v>0</v>
      </c>
      <c r="I1034" s="60">
        <f>IFERROR(VLOOKUP(Tableau11[[#This Row],[Article]],'TCD journal 2018'!$B$5:$O$9000,9,FALSE),0)</f>
        <v>0</v>
      </c>
      <c r="J1034" s="60">
        <f>IFERROR(VLOOKUP(Tableau11[[#This Row],[Article]],'TCD journal 2018'!$B$5:$O$9000,10,FALSE),0)</f>
        <v>0</v>
      </c>
      <c r="K1034" s="61">
        <f>IFERROR(VLOOKUP(Tableau11[[#This Row],[Article]],'TCD journal 2018'!$B$5:$O$900,11,FALSE),0)</f>
        <v>0</v>
      </c>
      <c r="L1034" s="60">
        <f>IFERROR(VLOOKUP(Tableau11[[#This Row],[Article]],'TCD journal 2018'!$B$5:$O$9000,12,FALSE),0)</f>
        <v>0</v>
      </c>
      <c r="M1034" s="62">
        <f>IFERROR(VLOOKUP(Tableau11[[#This Row],[Article]],'TCD journal 2018'!$B$5:$O$9000,13,FALSE),0)</f>
        <v>0</v>
      </c>
      <c r="N1034" s="154">
        <f>IFERROR(VLOOKUP(Tableau11[[#This Row],[Article]],'TCD journal 2018'!$B$5:$O$9000,14,FALSE),0)</f>
        <v>0</v>
      </c>
      <c r="O1034" s="73">
        <f>Tableau11[[#This Row],[Total général]]/8</f>
        <v>0</v>
      </c>
      <c r="P1034" s="74">
        <f>ROUNDUP(Tableau11[[#This Row],[Conso mensuel]]/30,0)</f>
        <v>0</v>
      </c>
    </row>
    <row r="1035" spans="1:16" ht="16.5" thickTop="1" thickBot="1" x14ac:dyDescent="0.3">
      <c r="A1035" s="31">
        <v>1604</v>
      </c>
      <c r="B1035" s="34">
        <f t="shared" ref="B1035:C1035" si="691">IFERROR(B1034/$N$1034,0)</f>
        <v>0</v>
      </c>
      <c r="C1035" s="34">
        <f t="shared" si="691"/>
        <v>0</v>
      </c>
      <c r="D1035" s="34">
        <f>IFERROR(D1034/$N$1034,0)</f>
        <v>0</v>
      </c>
      <c r="E1035" s="34">
        <f t="shared" ref="E1035:M1035" si="692">IFERROR(E1034/$N$1034,0)</f>
        <v>0</v>
      </c>
      <c r="F1035" s="34">
        <f t="shared" si="692"/>
        <v>0</v>
      </c>
      <c r="G1035" s="34">
        <f t="shared" si="692"/>
        <v>0</v>
      </c>
      <c r="H1035" s="34">
        <f t="shared" si="692"/>
        <v>0</v>
      </c>
      <c r="I1035" s="34">
        <f t="shared" si="692"/>
        <v>0</v>
      </c>
      <c r="J1035" s="33">
        <f t="shared" si="692"/>
        <v>0</v>
      </c>
      <c r="K1035" s="34">
        <f t="shared" si="692"/>
        <v>0</v>
      </c>
      <c r="L1035" s="33">
        <f t="shared" si="692"/>
        <v>0</v>
      </c>
      <c r="M1035" s="36">
        <f t="shared" si="692"/>
        <v>0</v>
      </c>
      <c r="N1035" s="46">
        <f>SUM(Tableau11[[#This Row],[Janvier]:[Décembre]])</f>
        <v>0</v>
      </c>
      <c r="O1035" s="71">
        <f>ROUNDUP(Tableau11[[#This Row],[Total général]]/7,0)</f>
        <v>0</v>
      </c>
      <c r="P1035" s="70">
        <f>Tableau11[[#This Row],[Total général]]/(30*7)</f>
        <v>0</v>
      </c>
    </row>
    <row r="1036" spans="1:16" ht="17.25" thickTop="1" thickBot="1" x14ac:dyDescent="0.3">
      <c r="A1036" s="45">
        <v>1910</v>
      </c>
      <c r="B1036" s="58">
        <f>IFERROR(VLOOKUP(Tableau11[[#This Row],[Article]],'TCD journal 2018'!$B$5:$O$9000,2,FALSE),0)</f>
        <v>0</v>
      </c>
      <c r="C1036" s="59">
        <f>IFERROR(VLOOKUP(Tableau11[[#This Row],[Article]],'TCD journal 2018'!$B$5:$O$900,3,FALSE),0)</f>
        <v>0</v>
      </c>
      <c r="D1036" s="60">
        <f>IFERROR(VLOOKUP(Tableau11[[#This Row],[Article]],'TCD journal 2018'!$B$5:$O$9000,4,FALSE),0)</f>
        <v>0</v>
      </c>
      <c r="E1036" s="60">
        <f>IFERROR(VLOOKUP(Tableau11[[#This Row],[Article]],'TCD journal 2018'!$B$5:$O$9000,5,FALSE),0)</f>
        <v>0</v>
      </c>
      <c r="F1036" s="60">
        <f>IFERROR(VLOOKUP(Tableau11[[#This Row],[Article]],'TCD journal 2018'!$B$5:$O$9000,6,FALSE),0)</f>
        <v>0</v>
      </c>
      <c r="G1036" s="60">
        <f>IFERROR(VLOOKUP(Tableau11[[#This Row],[Article]],'TCD journal 2018'!$B$5:$O$9000,7,FALSE),0)</f>
        <v>0</v>
      </c>
      <c r="H1036" s="60">
        <f>IFERROR(VLOOKUP(Tableau11[[#This Row],[Article]],'TCD journal 2018'!$B$5:$O$9000,8,FALSE),0)</f>
        <v>0</v>
      </c>
      <c r="I1036" s="60">
        <f>IFERROR(VLOOKUP(Tableau11[[#This Row],[Article]],'TCD journal 2018'!$B$5:$O$9000,9,FALSE),0)</f>
        <v>0</v>
      </c>
      <c r="J1036" s="60">
        <f>IFERROR(VLOOKUP(Tableau11[[#This Row],[Article]],'TCD journal 2018'!$B$5:$O$9000,10,FALSE),0)</f>
        <v>0</v>
      </c>
      <c r="K1036" s="61">
        <f>IFERROR(VLOOKUP(Tableau11[[#This Row],[Article]],'TCD journal 2018'!$B$5:$O$900,11,FALSE),0)</f>
        <v>100</v>
      </c>
      <c r="L1036" s="60">
        <f>IFERROR(VLOOKUP(Tableau11[[#This Row],[Article]],'TCD journal 2018'!$B$5:$O$9000,12,FALSE),0)</f>
        <v>0</v>
      </c>
      <c r="M1036" s="62">
        <f>IFERROR(VLOOKUP(Tableau11[[#This Row],[Article]],'TCD journal 2018'!$B$5:$O$9000,13,FALSE),0)</f>
        <v>0</v>
      </c>
      <c r="N1036" s="154">
        <f>IFERROR(VLOOKUP(Tableau11[[#This Row],[Article]],'TCD journal 2018'!$B$5:$O$9000,14,FALSE),0)</f>
        <v>100</v>
      </c>
      <c r="O1036" s="73">
        <f>Tableau11[[#This Row],[Total général]]/8</f>
        <v>12.5</v>
      </c>
      <c r="P1036" s="74">
        <f>ROUNDUP(Tableau11[[#This Row],[Conso mensuel]]/30,0)</f>
        <v>1</v>
      </c>
    </row>
    <row r="1037" spans="1:16" ht="16.5" thickTop="1" thickBot="1" x14ac:dyDescent="0.3">
      <c r="A1037" s="31">
        <v>1910</v>
      </c>
      <c r="B1037" s="34">
        <f t="shared" ref="B1037:C1037" si="693">IFERROR(B1036/$N$1036,0)</f>
        <v>0</v>
      </c>
      <c r="C1037" s="34">
        <f t="shared" si="693"/>
        <v>0</v>
      </c>
      <c r="D1037" s="34">
        <f>IFERROR(D1036/$N$1036,0)</f>
        <v>0</v>
      </c>
      <c r="E1037" s="34">
        <f t="shared" ref="E1037:M1037" si="694">IFERROR(E1036/$N$1036,0)</f>
        <v>0</v>
      </c>
      <c r="F1037" s="34">
        <f t="shared" si="694"/>
        <v>0</v>
      </c>
      <c r="G1037" s="34">
        <f t="shared" si="694"/>
        <v>0</v>
      </c>
      <c r="H1037" s="34">
        <f t="shared" si="694"/>
        <v>0</v>
      </c>
      <c r="I1037" s="34">
        <f t="shared" si="694"/>
        <v>0</v>
      </c>
      <c r="J1037" s="33">
        <f t="shared" si="694"/>
        <v>0</v>
      </c>
      <c r="K1037" s="34">
        <f t="shared" si="694"/>
        <v>1</v>
      </c>
      <c r="L1037" s="33">
        <f t="shared" si="694"/>
        <v>0</v>
      </c>
      <c r="M1037" s="36">
        <f t="shared" si="694"/>
        <v>0</v>
      </c>
      <c r="N1037" s="46">
        <f>SUM(Tableau11[[#This Row],[Janvier]:[Décembre]])</f>
        <v>1</v>
      </c>
      <c r="O1037" s="71">
        <f>ROUNDUP(Tableau11[[#This Row],[Total général]]/7,0)</f>
        <v>1</v>
      </c>
      <c r="P1037" s="70">
        <f>Tableau11[[#This Row],[Total général]]/(30*7)</f>
        <v>4.7619047619047623E-3</v>
      </c>
    </row>
    <row r="1038" spans="1:16" ht="17.25" thickTop="1" thickBot="1" x14ac:dyDescent="0.3">
      <c r="A1038" s="45">
        <v>1614</v>
      </c>
      <c r="B1038" s="58">
        <f>IFERROR(VLOOKUP(Tableau11[[#This Row],[Article]],'TCD journal 2018'!$B$5:$O$9000,2,FALSE),0)</f>
        <v>0</v>
      </c>
      <c r="C1038" s="59">
        <f>IFERROR(VLOOKUP(Tableau11[[#This Row],[Article]],'TCD journal 2018'!$B$5:$O$900,3,FALSE),0)</f>
        <v>0</v>
      </c>
      <c r="D1038" s="60">
        <f>IFERROR(VLOOKUP(Tableau11[[#This Row],[Article]],'TCD journal 2018'!$B$5:$O$9000,4,FALSE),0)</f>
        <v>0</v>
      </c>
      <c r="E1038" s="60">
        <f>IFERROR(VLOOKUP(Tableau11[[#This Row],[Article]],'TCD journal 2018'!$B$5:$O$9000,5,FALSE),0)</f>
        <v>0</v>
      </c>
      <c r="F1038" s="60">
        <f>IFERROR(VLOOKUP(Tableau11[[#This Row],[Article]],'TCD journal 2018'!$B$5:$O$9000,6,FALSE),0)</f>
        <v>0</v>
      </c>
      <c r="G1038" s="60">
        <f>IFERROR(VLOOKUP(Tableau11[[#This Row],[Article]],'TCD journal 2018'!$B$5:$O$9000,7,FALSE),0)</f>
        <v>0</v>
      </c>
      <c r="H1038" s="60">
        <f>IFERROR(VLOOKUP(Tableau11[[#This Row],[Article]],'TCD journal 2018'!$B$5:$O$9000,8,FALSE),0)</f>
        <v>0</v>
      </c>
      <c r="I1038" s="60">
        <f>IFERROR(VLOOKUP(Tableau11[[#This Row],[Article]],'TCD journal 2018'!$B$5:$O$9000,9,FALSE),0)</f>
        <v>0</v>
      </c>
      <c r="J1038" s="60">
        <f>IFERROR(VLOOKUP(Tableau11[[#This Row],[Article]],'TCD journal 2018'!$B$5:$O$9000,10,FALSE),0)</f>
        <v>0</v>
      </c>
      <c r="K1038" s="61">
        <f>IFERROR(VLOOKUP(Tableau11[[#This Row],[Article]],'TCD journal 2018'!$B$5:$O$900,11,FALSE),0)</f>
        <v>5</v>
      </c>
      <c r="L1038" s="60">
        <f>IFERROR(VLOOKUP(Tableau11[[#This Row],[Article]],'TCD journal 2018'!$B$5:$O$9000,12,FALSE),0)</f>
        <v>0</v>
      </c>
      <c r="M1038" s="62">
        <f>IFERROR(VLOOKUP(Tableau11[[#This Row],[Article]],'TCD journal 2018'!$B$5:$O$9000,13,FALSE),0)</f>
        <v>0</v>
      </c>
      <c r="N1038" s="154">
        <f>IFERROR(VLOOKUP(Tableau11[[#This Row],[Article]],'TCD journal 2018'!$B$5:$O$9000,14,FALSE),0)</f>
        <v>5</v>
      </c>
      <c r="O1038" s="73">
        <f>Tableau11[[#This Row],[Total général]]/8</f>
        <v>0.625</v>
      </c>
      <c r="P1038" s="74">
        <f>ROUNDUP(Tableau11[[#This Row],[Conso mensuel]]/30,0)</f>
        <v>1</v>
      </c>
    </row>
    <row r="1039" spans="1:16" ht="16.5" thickTop="1" thickBot="1" x14ac:dyDescent="0.3">
      <c r="A1039" s="31">
        <v>1614</v>
      </c>
      <c r="B1039" s="34">
        <f t="shared" ref="B1039:C1039" si="695">IFERROR(B1038/$N$1038,0)</f>
        <v>0</v>
      </c>
      <c r="C1039" s="34">
        <f t="shared" si="695"/>
        <v>0</v>
      </c>
      <c r="D1039" s="34">
        <f>IFERROR(D1038/$N$1038,0)</f>
        <v>0</v>
      </c>
      <c r="E1039" s="34">
        <f t="shared" ref="E1039:M1039" si="696">IFERROR(E1038/$N$1038,0)</f>
        <v>0</v>
      </c>
      <c r="F1039" s="34">
        <f t="shared" si="696"/>
        <v>0</v>
      </c>
      <c r="G1039" s="34">
        <f t="shared" si="696"/>
        <v>0</v>
      </c>
      <c r="H1039" s="34">
        <f t="shared" si="696"/>
        <v>0</v>
      </c>
      <c r="I1039" s="34">
        <f t="shared" si="696"/>
        <v>0</v>
      </c>
      <c r="J1039" s="33">
        <f t="shared" si="696"/>
        <v>0</v>
      </c>
      <c r="K1039" s="34">
        <f t="shared" si="696"/>
        <v>1</v>
      </c>
      <c r="L1039" s="33">
        <f t="shared" si="696"/>
        <v>0</v>
      </c>
      <c r="M1039" s="36">
        <f t="shared" si="696"/>
        <v>0</v>
      </c>
      <c r="N1039" s="46">
        <f>SUM(Tableau11[[#This Row],[Janvier]:[Décembre]])</f>
        <v>1</v>
      </c>
      <c r="O1039" s="71">
        <f>ROUNDUP(Tableau11[[#This Row],[Total général]]/7,0)</f>
        <v>1</v>
      </c>
      <c r="P1039" s="70">
        <f>Tableau11[[#This Row],[Total général]]/(30*7)</f>
        <v>4.7619047619047623E-3</v>
      </c>
    </row>
    <row r="1040" spans="1:16" ht="17.25" thickTop="1" thickBot="1" x14ac:dyDescent="0.3">
      <c r="A1040" s="45">
        <v>1120</v>
      </c>
      <c r="B1040" s="58">
        <f>IFERROR(VLOOKUP(Tableau11[[#This Row],[Article]],'TCD journal 2018'!$B$5:$O$9000,2,FALSE),0)</f>
        <v>0</v>
      </c>
      <c r="C1040" s="59">
        <f>IFERROR(VLOOKUP(Tableau11[[#This Row],[Article]],'TCD journal 2018'!$B$5:$O$900,3,FALSE),0)</f>
        <v>0</v>
      </c>
      <c r="D1040" s="60">
        <f>IFERROR(VLOOKUP(Tableau11[[#This Row],[Article]],'TCD journal 2018'!$B$5:$O$9000,4,FALSE),0)</f>
        <v>0</v>
      </c>
      <c r="E1040" s="60">
        <f>IFERROR(VLOOKUP(Tableau11[[#This Row],[Article]],'TCD journal 2018'!$B$5:$O$9000,5,FALSE),0)</f>
        <v>0</v>
      </c>
      <c r="F1040" s="60">
        <f>IFERROR(VLOOKUP(Tableau11[[#This Row],[Article]],'TCD journal 2018'!$B$5:$O$9000,6,FALSE),0)</f>
        <v>0</v>
      </c>
      <c r="G1040" s="60">
        <f>IFERROR(VLOOKUP(Tableau11[[#This Row],[Article]],'TCD journal 2018'!$B$5:$O$9000,7,FALSE),0)</f>
        <v>0</v>
      </c>
      <c r="H1040" s="60">
        <f>IFERROR(VLOOKUP(Tableau11[[#This Row],[Article]],'TCD journal 2018'!$B$5:$O$9000,8,FALSE),0)</f>
        <v>0</v>
      </c>
      <c r="I1040" s="60">
        <f>IFERROR(VLOOKUP(Tableau11[[#This Row],[Article]],'TCD journal 2018'!$B$5:$O$9000,9,FALSE),0)</f>
        <v>0</v>
      </c>
      <c r="J1040" s="60">
        <f>IFERROR(VLOOKUP(Tableau11[[#This Row],[Article]],'TCD journal 2018'!$B$5:$O$9000,10,FALSE),0)</f>
        <v>0</v>
      </c>
      <c r="K1040" s="61">
        <f>IFERROR(VLOOKUP(Tableau11[[#This Row],[Article]],'TCD journal 2018'!$B$5:$O$900,11,FALSE),0)</f>
        <v>0</v>
      </c>
      <c r="L1040" s="60">
        <f>IFERROR(VLOOKUP(Tableau11[[#This Row],[Article]],'TCD journal 2018'!$B$5:$O$9000,12,FALSE),0)</f>
        <v>0</v>
      </c>
      <c r="M1040" s="62">
        <f>IFERROR(VLOOKUP(Tableau11[[#This Row],[Article]],'TCD journal 2018'!$B$5:$O$9000,13,FALSE),0)</f>
        <v>0</v>
      </c>
      <c r="N1040" s="154">
        <f>IFERROR(VLOOKUP(Tableau11[[#This Row],[Article]],'TCD journal 2018'!$B$5:$O$9000,14,FALSE),0)</f>
        <v>0</v>
      </c>
      <c r="O1040" s="73">
        <f>Tableau11[[#This Row],[Total général]]/8</f>
        <v>0</v>
      </c>
      <c r="P1040" s="74">
        <f>ROUNDUP(Tableau11[[#This Row],[Conso mensuel]]/30,0)</f>
        <v>0</v>
      </c>
    </row>
    <row r="1041" spans="1:16" ht="16.5" thickTop="1" thickBot="1" x14ac:dyDescent="0.3">
      <c r="A1041" s="31">
        <v>1120</v>
      </c>
      <c r="B1041" s="34">
        <f t="shared" ref="B1041:C1041" si="697">IFERROR(B1040/$N$1040,0)</f>
        <v>0</v>
      </c>
      <c r="C1041" s="34">
        <f t="shared" si="697"/>
        <v>0</v>
      </c>
      <c r="D1041" s="34">
        <f>IFERROR(D1040/$N$1040,0)</f>
        <v>0</v>
      </c>
      <c r="E1041" s="34">
        <f t="shared" ref="E1041:M1041" si="698">IFERROR(E1040/$N$1040,0)</f>
        <v>0</v>
      </c>
      <c r="F1041" s="34">
        <f t="shared" si="698"/>
        <v>0</v>
      </c>
      <c r="G1041" s="34">
        <f t="shared" si="698"/>
        <v>0</v>
      </c>
      <c r="H1041" s="34">
        <f t="shared" si="698"/>
        <v>0</v>
      </c>
      <c r="I1041" s="34">
        <f t="shared" si="698"/>
        <v>0</v>
      </c>
      <c r="J1041" s="33">
        <f t="shared" si="698"/>
        <v>0</v>
      </c>
      <c r="K1041" s="34">
        <f t="shared" si="698"/>
        <v>0</v>
      </c>
      <c r="L1041" s="33">
        <f t="shared" si="698"/>
        <v>0</v>
      </c>
      <c r="M1041" s="36">
        <f t="shared" si="698"/>
        <v>0</v>
      </c>
      <c r="N1041" s="46">
        <f>SUM(Tableau11[[#This Row],[Janvier]:[Décembre]])</f>
        <v>0</v>
      </c>
      <c r="O1041" s="71">
        <f>ROUNDUP(Tableau11[[#This Row],[Total général]]/7,0)</f>
        <v>0</v>
      </c>
      <c r="P1041" s="70">
        <f>Tableau11[[#This Row],[Total général]]/(30*7)</f>
        <v>0</v>
      </c>
    </row>
    <row r="1042" spans="1:16" ht="17.25" thickTop="1" thickBot="1" x14ac:dyDescent="0.3">
      <c r="A1042" s="45">
        <v>400</v>
      </c>
      <c r="B1042" s="58">
        <f>IFERROR(VLOOKUP(Tableau11[[#This Row],[Article]],'TCD journal 2018'!$B$5:$O$9000,2,FALSE),0)</f>
        <v>0</v>
      </c>
      <c r="C1042" s="59">
        <f>IFERROR(VLOOKUP(Tableau11[[#This Row],[Article]],'TCD journal 2018'!$B$5:$O$900,3,FALSE),0)</f>
        <v>0</v>
      </c>
      <c r="D1042" s="60">
        <f>IFERROR(VLOOKUP(Tableau11[[#This Row],[Article]],'TCD journal 2018'!$B$5:$O$9000,4,FALSE),0)</f>
        <v>0</v>
      </c>
      <c r="E1042" s="60">
        <f>IFERROR(VLOOKUP(Tableau11[[#This Row],[Article]],'TCD journal 2018'!$B$5:$O$9000,5,FALSE),0)</f>
        <v>0</v>
      </c>
      <c r="F1042" s="60">
        <f>IFERROR(VLOOKUP(Tableau11[[#This Row],[Article]],'TCD journal 2018'!$B$5:$O$9000,6,FALSE),0)</f>
        <v>0</v>
      </c>
      <c r="G1042" s="60">
        <f>IFERROR(VLOOKUP(Tableau11[[#This Row],[Article]],'TCD journal 2018'!$B$5:$O$9000,7,FALSE),0)</f>
        <v>0</v>
      </c>
      <c r="H1042" s="60">
        <f>IFERROR(VLOOKUP(Tableau11[[#This Row],[Article]],'TCD journal 2018'!$B$5:$O$9000,8,FALSE),0)</f>
        <v>0</v>
      </c>
      <c r="I1042" s="60">
        <f>IFERROR(VLOOKUP(Tableau11[[#This Row],[Article]],'TCD journal 2018'!$B$5:$O$9000,9,FALSE),0)</f>
        <v>0</v>
      </c>
      <c r="J1042" s="60">
        <f>IFERROR(VLOOKUP(Tableau11[[#This Row],[Article]],'TCD journal 2018'!$B$5:$O$9000,10,FALSE),0)</f>
        <v>0</v>
      </c>
      <c r="K1042" s="61">
        <f>IFERROR(VLOOKUP(Tableau11[[#This Row],[Article]],'TCD journal 2018'!$B$5:$O$900,11,FALSE),0)</f>
        <v>1</v>
      </c>
      <c r="L1042" s="60">
        <f>IFERROR(VLOOKUP(Tableau11[[#This Row],[Article]],'TCD journal 2018'!$B$5:$O$9000,12,FALSE),0)</f>
        <v>0</v>
      </c>
      <c r="M1042" s="62">
        <f>IFERROR(VLOOKUP(Tableau11[[#This Row],[Article]],'TCD journal 2018'!$B$5:$O$9000,13,FALSE),0)</f>
        <v>0</v>
      </c>
      <c r="N1042" s="154">
        <f>IFERROR(VLOOKUP(Tableau11[[#This Row],[Article]],'TCD journal 2018'!$B$5:$O$9000,14,FALSE),0)</f>
        <v>1</v>
      </c>
      <c r="O1042" s="73">
        <f>Tableau11[[#This Row],[Total général]]/8</f>
        <v>0.125</v>
      </c>
      <c r="P1042" s="74">
        <f>ROUNDUP(Tableau11[[#This Row],[Conso mensuel]]/30,0)</f>
        <v>1</v>
      </c>
    </row>
    <row r="1043" spans="1:16" ht="16.5" thickTop="1" thickBot="1" x14ac:dyDescent="0.3">
      <c r="A1043" s="31">
        <v>400</v>
      </c>
      <c r="B1043" s="34">
        <f t="shared" ref="B1043:C1043" si="699">IFERROR(B1042/$N$1042,0)</f>
        <v>0</v>
      </c>
      <c r="C1043" s="34">
        <f t="shared" si="699"/>
        <v>0</v>
      </c>
      <c r="D1043" s="34">
        <f>IFERROR(D1042/$N$1042,0)</f>
        <v>0</v>
      </c>
      <c r="E1043" s="34">
        <f t="shared" ref="E1043:M1043" si="700">IFERROR(E1042/$N$1042,0)</f>
        <v>0</v>
      </c>
      <c r="F1043" s="34">
        <f t="shared" si="700"/>
        <v>0</v>
      </c>
      <c r="G1043" s="34">
        <f t="shared" si="700"/>
        <v>0</v>
      </c>
      <c r="H1043" s="34">
        <f t="shared" si="700"/>
        <v>0</v>
      </c>
      <c r="I1043" s="34">
        <f t="shared" si="700"/>
        <v>0</v>
      </c>
      <c r="J1043" s="33">
        <f t="shared" si="700"/>
        <v>0</v>
      </c>
      <c r="K1043" s="34">
        <f t="shared" si="700"/>
        <v>1</v>
      </c>
      <c r="L1043" s="33">
        <f t="shared" si="700"/>
        <v>0</v>
      </c>
      <c r="M1043" s="36">
        <f t="shared" si="700"/>
        <v>0</v>
      </c>
      <c r="N1043" s="46">
        <f>SUM(Tableau11[[#This Row],[Janvier]:[Décembre]])</f>
        <v>1</v>
      </c>
      <c r="O1043" s="71">
        <f>ROUNDUP(Tableau11[[#This Row],[Total général]]/7,0)</f>
        <v>1</v>
      </c>
      <c r="P1043" s="70">
        <f>Tableau11[[#This Row],[Total général]]/(30*7)</f>
        <v>4.7619047619047623E-3</v>
      </c>
    </row>
    <row r="1044" spans="1:16" ht="17.25" thickTop="1" thickBot="1" x14ac:dyDescent="0.3">
      <c r="A1044" s="45">
        <v>791</v>
      </c>
      <c r="B1044" s="58">
        <f>IFERROR(VLOOKUP(Tableau11[[#This Row],[Article]],'TCD journal 2018'!$B$5:$O$9000,2,FALSE),0)</f>
        <v>0</v>
      </c>
      <c r="C1044" s="59">
        <f>IFERROR(VLOOKUP(Tableau11[[#This Row],[Article]],'TCD journal 2018'!$B$5:$O$900,3,FALSE),0)</f>
        <v>0</v>
      </c>
      <c r="D1044" s="60">
        <f>IFERROR(VLOOKUP(Tableau11[[#This Row],[Article]],'TCD journal 2018'!$B$5:$O$9000,4,FALSE),0)</f>
        <v>0</v>
      </c>
      <c r="E1044" s="60">
        <f>IFERROR(VLOOKUP(Tableau11[[#This Row],[Article]],'TCD journal 2018'!$B$5:$O$9000,5,FALSE),0)</f>
        <v>0</v>
      </c>
      <c r="F1044" s="60">
        <f>IFERROR(VLOOKUP(Tableau11[[#This Row],[Article]],'TCD journal 2018'!$B$5:$O$9000,6,FALSE),0)</f>
        <v>0</v>
      </c>
      <c r="G1044" s="60">
        <f>IFERROR(VLOOKUP(Tableau11[[#This Row],[Article]],'TCD journal 2018'!$B$5:$O$9000,7,FALSE),0)</f>
        <v>0</v>
      </c>
      <c r="H1044" s="60">
        <f>IFERROR(VLOOKUP(Tableau11[[#This Row],[Article]],'TCD journal 2018'!$B$5:$O$9000,8,FALSE),0)</f>
        <v>0</v>
      </c>
      <c r="I1044" s="60">
        <f>IFERROR(VLOOKUP(Tableau11[[#This Row],[Article]],'TCD journal 2018'!$B$5:$O$9000,9,FALSE),0)</f>
        <v>0</v>
      </c>
      <c r="J1044" s="60">
        <f>IFERROR(VLOOKUP(Tableau11[[#This Row],[Article]],'TCD journal 2018'!$B$5:$O$9000,10,FALSE),0)</f>
        <v>0</v>
      </c>
      <c r="K1044" s="61">
        <f>IFERROR(VLOOKUP(Tableau11[[#This Row],[Article]],'TCD journal 2018'!$B$5:$O$900,11,FALSE),0)</f>
        <v>0</v>
      </c>
      <c r="L1044" s="60">
        <f>IFERROR(VLOOKUP(Tableau11[[#This Row],[Article]],'TCD journal 2018'!$B$5:$O$9000,12,FALSE),0)</f>
        <v>0</v>
      </c>
      <c r="M1044" s="62">
        <f>IFERROR(VLOOKUP(Tableau11[[#This Row],[Article]],'TCD journal 2018'!$B$5:$O$9000,13,FALSE),0)</f>
        <v>0</v>
      </c>
      <c r="N1044" s="154">
        <f>IFERROR(VLOOKUP(Tableau11[[#This Row],[Article]],'TCD journal 2018'!$B$5:$O$9000,14,FALSE),0)</f>
        <v>0</v>
      </c>
      <c r="O1044" s="73">
        <f>Tableau11[[#This Row],[Total général]]/8</f>
        <v>0</v>
      </c>
      <c r="P1044" s="74">
        <f>ROUNDUP(Tableau11[[#This Row],[Conso mensuel]]/30,0)</f>
        <v>0</v>
      </c>
    </row>
    <row r="1045" spans="1:16" ht="16.5" thickTop="1" thickBot="1" x14ac:dyDescent="0.3">
      <c r="A1045" s="31">
        <v>791</v>
      </c>
      <c r="B1045" s="34">
        <f t="shared" ref="B1045:C1045" si="701">IFERROR(B1044/$N$1044,0)</f>
        <v>0</v>
      </c>
      <c r="C1045" s="34">
        <f t="shared" si="701"/>
        <v>0</v>
      </c>
      <c r="D1045" s="34">
        <f>IFERROR(D1044/$N$1044,0)</f>
        <v>0</v>
      </c>
      <c r="E1045" s="34">
        <f t="shared" ref="E1045:M1045" si="702">IFERROR(E1044/$N$1044,0)</f>
        <v>0</v>
      </c>
      <c r="F1045" s="34">
        <f t="shared" si="702"/>
        <v>0</v>
      </c>
      <c r="G1045" s="34">
        <f t="shared" si="702"/>
        <v>0</v>
      </c>
      <c r="H1045" s="34">
        <f t="shared" si="702"/>
        <v>0</v>
      </c>
      <c r="I1045" s="34">
        <f t="shared" si="702"/>
        <v>0</v>
      </c>
      <c r="J1045" s="33">
        <f t="shared" si="702"/>
        <v>0</v>
      </c>
      <c r="K1045" s="34">
        <f t="shared" si="702"/>
        <v>0</v>
      </c>
      <c r="L1045" s="33">
        <f t="shared" si="702"/>
        <v>0</v>
      </c>
      <c r="M1045" s="36">
        <f t="shared" si="702"/>
        <v>0</v>
      </c>
      <c r="N1045" s="46">
        <f>SUM(Tableau11[[#This Row],[Janvier]:[Décembre]])</f>
        <v>0</v>
      </c>
      <c r="O1045" s="71">
        <f>ROUNDUP(Tableau11[[#This Row],[Total général]]/7,0)</f>
        <v>0</v>
      </c>
      <c r="P1045" s="70">
        <f>Tableau11[[#This Row],[Total général]]/(30*7)</f>
        <v>0</v>
      </c>
    </row>
    <row r="1046" spans="1:16" ht="17.25" thickTop="1" thickBot="1" x14ac:dyDescent="0.3">
      <c r="A1046" s="45">
        <v>171</v>
      </c>
      <c r="B1046" s="58">
        <f>IFERROR(VLOOKUP(Tableau11[[#This Row],[Article]],'TCD journal 2018'!$B$5:$O$9000,2,FALSE),0)</f>
        <v>0</v>
      </c>
      <c r="C1046" s="59">
        <f>IFERROR(VLOOKUP(Tableau11[[#This Row],[Article]],'TCD journal 2018'!$B$5:$O$900,3,FALSE),0)</f>
        <v>0</v>
      </c>
      <c r="D1046" s="60">
        <f>IFERROR(VLOOKUP(Tableau11[[#This Row],[Article]],'TCD journal 2018'!$B$5:$O$9000,4,FALSE),0)</f>
        <v>0</v>
      </c>
      <c r="E1046" s="60">
        <f>IFERROR(VLOOKUP(Tableau11[[#This Row],[Article]],'TCD journal 2018'!$B$5:$O$9000,5,FALSE),0)</f>
        <v>0</v>
      </c>
      <c r="F1046" s="60">
        <f>IFERROR(VLOOKUP(Tableau11[[#This Row],[Article]],'TCD journal 2018'!$B$5:$O$9000,6,FALSE),0)</f>
        <v>0</v>
      </c>
      <c r="G1046" s="60">
        <f>IFERROR(VLOOKUP(Tableau11[[#This Row],[Article]],'TCD journal 2018'!$B$5:$O$9000,7,FALSE),0)</f>
        <v>0</v>
      </c>
      <c r="H1046" s="60">
        <f>IFERROR(VLOOKUP(Tableau11[[#This Row],[Article]],'TCD journal 2018'!$B$5:$O$9000,8,FALSE),0)</f>
        <v>0</v>
      </c>
      <c r="I1046" s="60">
        <f>IFERROR(VLOOKUP(Tableau11[[#This Row],[Article]],'TCD journal 2018'!$B$5:$O$9000,9,FALSE),0)</f>
        <v>0</v>
      </c>
      <c r="J1046" s="60">
        <f>IFERROR(VLOOKUP(Tableau11[[#This Row],[Article]],'TCD journal 2018'!$B$5:$O$9000,10,FALSE),0)</f>
        <v>0</v>
      </c>
      <c r="K1046" s="61">
        <f>IFERROR(VLOOKUP(Tableau11[[#This Row],[Article]],'TCD journal 2018'!$B$5:$O$900,11,FALSE),0)</f>
        <v>0</v>
      </c>
      <c r="L1046" s="60">
        <f>IFERROR(VLOOKUP(Tableau11[[#This Row],[Article]],'TCD journal 2018'!$B$5:$O$9000,12,FALSE),0)</f>
        <v>0</v>
      </c>
      <c r="M1046" s="62">
        <f>IFERROR(VLOOKUP(Tableau11[[#This Row],[Article]],'TCD journal 2018'!$B$5:$O$9000,13,FALSE),0)</f>
        <v>0</v>
      </c>
      <c r="N1046" s="154">
        <f>IFERROR(VLOOKUP(Tableau11[[#This Row],[Article]],'TCD journal 2018'!$B$5:$O$9000,14,FALSE),0)</f>
        <v>0</v>
      </c>
      <c r="O1046" s="73">
        <f>Tableau11[[#This Row],[Total général]]/8</f>
        <v>0</v>
      </c>
      <c r="P1046" s="74">
        <f>ROUNDUP(Tableau11[[#This Row],[Conso mensuel]]/30,0)</f>
        <v>0</v>
      </c>
    </row>
    <row r="1047" spans="1:16" ht="16.5" thickTop="1" thickBot="1" x14ac:dyDescent="0.3">
      <c r="A1047" s="31">
        <v>171</v>
      </c>
      <c r="B1047" s="34">
        <f t="shared" ref="B1047:C1047" si="703">IFERROR(B1046/$N$1046,0)</f>
        <v>0</v>
      </c>
      <c r="C1047" s="34">
        <f t="shared" si="703"/>
        <v>0</v>
      </c>
      <c r="D1047" s="34">
        <f>IFERROR(D1046/$N$1046,0)</f>
        <v>0</v>
      </c>
      <c r="E1047" s="34">
        <f t="shared" ref="E1047:M1047" si="704">IFERROR(E1046/$N$1046,0)</f>
        <v>0</v>
      </c>
      <c r="F1047" s="34">
        <f t="shared" si="704"/>
        <v>0</v>
      </c>
      <c r="G1047" s="34">
        <f t="shared" si="704"/>
        <v>0</v>
      </c>
      <c r="H1047" s="34">
        <f t="shared" si="704"/>
        <v>0</v>
      </c>
      <c r="I1047" s="34">
        <f t="shared" si="704"/>
        <v>0</v>
      </c>
      <c r="J1047" s="33">
        <f t="shared" si="704"/>
        <v>0</v>
      </c>
      <c r="K1047" s="34">
        <f t="shared" si="704"/>
        <v>0</v>
      </c>
      <c r="L1047" s="33">
        <f t="shared" si="704"/>
        <v>0</v>
      </c>
      <c r="M1047" s="36">
        <f t="shared" si="704"/>
        <v>0</v>
      </c>
      <c r="N1047" s="46">
        <f>SUM(Tableau11[[#This Row],[Janvier]:[Décembre]])</f>
        <v>0</v>
      </c>
      <c r="O1047" s="71">
        <f>ROUNDUP(Tableau11[[#This Row],[Total général]]/7,0)</f>
        <v>0</v>
      </c>
      <c r="P1047" s="70">
        <f>Tableau11[[#This Row],[Total général]]/(30*7)</f>
        <v>0</v>
      </c>
    </row>
    <row r="1048" spans="1:16" ht="17.25" thickTop="1" thickBot="1" x14ac:dyDescent="0.3">
      <c r="A1048" s="45">
        <v>1625</v>
      </c>
      <c r="B1048" s="58">
        <f>IFERROR(VLOOKUP(Tableau11[[#This Row],[Article]],'TCD journal 2018'!$B$5:$O$9000,2,FALSE),0)</f>
        <v>0</v>
      </c>
      <c r="C1048" s="59">
        <f>IFERROR(VLOOKUP(Tableau11[[#This Row],[Article]],'TCD journal 2018'!$B$5:$O$900,3,FALSE),0)</f>
        <v>0</v>
      </c>
      <c r="D1048" s="60">
        <f>IFERROR(VLOOKUP(Tableau11[[#This Row],[Article]],'TCD journal 2018'!$B$5:$O$9000,4,FALSE),0)</f>
        <v>0</v>
      </c>
      <c r="E1048" s="60">
        <f>IFERROR(VLOOKUP(Tableau11[[#This Row],[Article]],'TCD journal 2018'!$B$5:$O$9000,5,FALSE),0)</f>
        <v>0</v>
      </c>
      <c r="F1048" s="60">
        <f>IFERROR(VLOOKUP(Tableau11[[#This Row],[Article]],'TCD journal 2018'!$B$5:$O$9000,6,FALSE),0)</f>
        <v>0</v>
      </c>
      <c r="G1048" s="60">
        <f>IFERROR(VLOOKUP(Tableau11[[#This Row],[Article]],'TCD journal 2018'!$B$5:$O$9000,7,FALSE),0)</f>
        <v>0</v>
      </c>
      <c r="H1048" s="60">
        <f>IFERROR(VLOOKUP(Tableau11[[#This Row],[Article]],'TCD journal 2018'!$B$5:$O$9000,8,FALSE),0)</f>
        <v>0</v>
      </c>
      <c r="I1048" s="60">
        <f>IFERROR(VLOOKUP(Tableau11[[#This Row],[Article]],'TCD journal 2018'!$B$5:$O$9000,9,FALSE),0)</f>
        <v>0</v>
      </c>
      <c r="J1048" s="60">
        <f>IFERROR(VLOOKUP(Tableau11[[#This Row],[Article]],'TCD journal 2018'!$B$5:$O$9000,10,FALSE),0)</f>
        <v>0</v>
      </c>
      <c r="K1048" s="61">
        <f>IFERROR(VLOOKUP(Tableau11[[#This Row],[Article]],'TCD journal 2018'!$B$5:$O$900,11,FALSE),0)</f>
        <v>0</v>
      </c>
      <c r="L1048" s="60">
        <f>IFERROR(VLOOKUP(Tableau11[[#This Row],[Article]],'TCD journal 2018'!$B$5:$O$9000,12,FALSE),0)</f>
        <v>0</v>
      </c>
      <c r="M1048" s="62">
        <f>IFERROR(VLOOKUP(Tableau11[[#This Row],[Article]],'TCD journal 2018'!$B$5:$O$9000,13,FALSE),0)</f>
        <v>0</v>
      </c>
      <c r="N1048" s="154">
        <f>IFERROR(VLOOKUP(Tableau11[[#This Row],[Article]],'TCD journal 2018'!$B$5:$O$9000,14,FALSE),0)</f>
        <v>0</v>
      </c>
      <c r="O1048" s="73">
        <f>Tableau11[[#This Row],[Total général]]/8</f>
        <v>0</v>
      </c>
      <c r="P1048" s="74">
        <f>ROUNDUP(Tableau11[[#This Row],[Conso mensuel]]/30,0)</f>
        <v>0</v>
      </c>
    </row>
    <row r="1049" spans="1:16" ht="16.5" thickTop="1" thickBot="1" x14ac:dyDescent="0.3">
      <c r="A1049" s="31">
        <v>1625</v>
      </c>
      <c r="B1049" s="34">
        <f t="shared" ref="B1049:C1049" si="705">IFERROR(B1048/$N$1048,0)</f>
        <v>0</v>
      </c>
      <c r="C1049" s="34">
        <f t="shared" si="705"/>
        <v>0</v>
      </c>
      <c r="D1049" s="34">
        <f>IFERROR(D1048/$N$1048,0)</f>
        <v>0</v>
      </c>
      <c r="E1049" s="34">
        <f t="shared" ref="E1049:M1049" si="706">IFERROR(E1048/$N$1048,0)</f>
        <v>0</v>
      </c>
      <c r="F1049" s="34">
        <f t="shared" si="706"/>
        <v>0</v>
      </c>
      <c r="G1049" s="34">
        <f t="shared" si="706"/>
        <v>0</v>
      </c>
      <c r="H1049" s="34">
        <f t="shared" si="706"/>
        <v>0</v>
      </c>
      <c r="I1049" s="34">
        <f t="shared" si="706"/>
        <v>0</v>
      </c>
      <c r="J1049" s="33">
        <f t="shared" si="706"/>
        <v>0</v>
      </c>
      <c r="K1049" s="34">
        <f t="shared" si="706"/>
        <v>0</v>
      </c>
      <c r="L1049" s="33">
        <f t="shared" si="706"/>
        <v>0</v>
      </c>
      <c r="M1049" s="36">
        <f t="shared" si="706"/>
        <v>0</v>
      </c>
      <c r="N1049" s="46">
        <f>SUM(Tableau11[[#This Row],[Janvier]:[Décembre]])</f>
        <v>0</v>
      </c>
      <c r="O1049" s="71">
        <f>ROUNDUP(Tableau11[[#This Row],[Total général]]/7,0)</f>
        <v>0</v>
      </c>
      <c r="P1049" s="70">
        <f>Tableau11[[#This Row],[Total général]]/(30*7)</f>
        <v>0</v>
      </c>
    </row>
    <row r="1050" spans="1:16" ht="17.25" thickTop="1" thickBot="1" x14ac:dyDescent="0.3">
      <c r="A1050" s="45">
        <v>577</v>
      </c>
      <c r="B1050" s="58">
        <f>IFERROR(VLOOKUP(Tableau11[[#This Row],[Article]],'TCD journal 2018'!$B$5:$O$9000,2,FALSE),0)</f>
        <v>0</v>
      </c>
      <c r="C1050" s="59">
        <f>IFERROR(VLOOKUP(Tableau11[[#This Row],[Article]],'TCD journal 2018'!$B$5:$O$900,3,FALSE),0)</f>
        <v>0</v>
      </c>
      <c r="D1050" s="60">
        <f>IFERROR(VLOOKUP(Tableau11[[#This Row],[Article]],'TCD journal 2018'!$B$5:$O$9000,4,FALSE),0)</f>
        <v>0</v>
      </c>
      <c r="E1050" s="60">
        <f>IFERROR(VLOOKUP(Tableau11[[#This Row],[Article]],'TCD journal 2018'!$B$5:$O$9000,5,FALSE),0)</f>
        <v>0</v>
      </c>
      <c r="F1050" s="60">
        <f>IFERROR(VLOOKUP(Tableau11[[#This Row],[Article]],'TCD journal 2018'!$B$5:$O$9000,6,FALSE),0)</f>
        <v>0</v>
      </c>
      <c r="G1050" s="60">
        <f>IFERROR(VLOOKUP(Tableau11[[#This Row],[Article]],'TCD journal 2018'!$B$5:$O$9000,7,FALSE),0)</f>
        <v>0</v>
      </c>
      <c r="H1050" s="60">
        <f>IFERROR(VLOOKUP(Tableau11[[#This Row],[Article]],'TCD journal 2018'!$B$5:$O$9000,8,FALSE),0)</f>
        <v>0</v>
      </c>
      <c r="I1050" s="60">
        <f>IFERROR(VLOOKUP(Tableau11[[#This Row],[Article]],'TCD journal 2018'!$B$5:$O$9000,9,FALSE),0)</f>
        <v>0</v>
      </c>
      <c r="J1050" s="60">
        <f>IFERROR(VLOOKUP(Tableau11[[#This Row],[Article]],'TCD journal 2018'!$B$5:$O$9000,10,FALSE),0)</f>
        <v>0</v>
      </c>
      <c r="K1050" s="61">
        <f>IFERROR(VLOOKUP(Tableau11[[#This Row],[Article]],'TCD journal 2018'!$B$5:$O$900,11,FALSE),0)</f>
        <v>0</v>
      </c>
      <c r="L1050" s="60">
        <f>IFERROR(VLOOKUP(Tableau11[[#This Row],[Article]],'TCD journal 2018'!$B$5:$O$9000,12,FALSE),0)</f>
        <v>0</v>
      </c>
      <c r="M1050" s="62">
        <f>IFERROR(VLOOKUP(Tableau11[[#This Row],[Article]],'TCD journal 2018'!$B$5:$O$9000,13,FALSE),0)</f>
        <v>0</v>
      </c>
      <c r="N1050" s="154">
        <f>IFERROR(VLOOKUP(Tableau11[[#This Row],[Article]],'TCD journal 2018'!$B$5:$O$9000,14,FALSE),0)</f>
        <v>0</v>
      </c>
      <c r="O1050" s="73">
        <f>Tableau11[[#This Row],[Total général]]/8</f>
        <v>0</v>
      </c>
      <c r="P1050" s="74">
        <f>ROUNDUP(Tableau11[[#This Row],[Conso mensuel]]/30,0)</f>
        <v>0</v>
      </c>
    </row>
    <row r="1051" spans="1:16" ht="16.5" thickTop="1" thickBot="1" x14ac:dyDescent="0.3">
      <c r="A1051" s="31">
        <v>577</v>
      </c>
      <c r="B1051" s="34">
        <f t="shared" ref="B1051:C1051" si="707">IFERROR(B1050/$N$1050,0)</f>
        <v>0</v>
      </c>
      <c r="C1051" s="34">
        <f t="shared" si="707"/>
        <v>0</v>
      </c>
      <c r="D1051" s="34">
        <f>IFERROR(D1050/$N$1050,0)</f>
        <v>0</v>
      </c>
      <c r="E1051" s="34">
        <f t="shared" ref="E1051:M1051" si="708">IFERROR(E1050/$N$1050,0)</f>
        <v>0</v>
      </c>
      <c r="F1051" s="34">
        <f t="shared" si="708"/>
        <v>0</v>
      </c>
      <c r="G1051" s="34">
        <f t="shared" si="708"/>
        <v>0</v>
      </c>
      <c r="H1051" s="34">
        <f t="shared" si="708"/>
        <v>0</v>
      </c>
      <c r="I1051" s="34">
        <f t="shared" si="708"/>
        <v>0</v>
      </c>
      <c r="J1051" s="33">
        <f t="shared" si="708"/>
        <v>0</v>
      </c>
      <c r="K1051" s="34">
        <f t="shared" si="708"/>
        <v>0</v>
      </c>
      <c r="L1051" s="33">
        <f t="shared" si="708"/>
        <v>0</v>
      </c>
      <c r="M1051" s="36">
        <f t="shared" si="708"/>
        <v>0</v>
      </c>
      <c r="N1051" s="46">
        <f>SUM(Tableau11[[#This Row],[Janvier]:[Décembre]])</f>
        <v>0</v>
      </c>
      <c r="O1051" s="71">
        <f>ROUNDUP(Tableau11[[#This Row],[Total général]]/7,0)</f>
        <v>0</v>
      </c>
      <c r="P1051" s="70">
        <f>Tableau11[[#This Row],[Total général]]/(30*7)</f>
        <v>0</v>
      </c>
    </row>
    <row r="1052" spans="1:16" ht="17.25" thickTop="1" thickBot="1" x14ac:dyDescent="0.3">
      <c r="A1052" s="45">
        <v>848</v>
      </c>
      <c r="B1052" s="58">
        <f>IFERROR(VLOOKUP(Tableau11[[#This Row],[Article]],'TCD journal 2018'!$B$5:$O$9000,2,FALSE),0)</f>
        <v>0</v>
      </c>
      <c r="C1052" s="59">
        <f>IFERROR(VLOOKUP(Tableau11[[#This Row],[Article]],'TCD journal 2018'!$B$5:$O$900,3,FALSE),0)</f>
        <v>0</v>
      </c>
      <c r="D1052" s="60">
        <f>IFERROR(VLOOKUP(Tableau11[[#This Row],[Article]],'TCD journal 2018'!$B$5:$O$9000,4,FALSE),0)</f>
        <v>0</v>
      </c>
      <c r="E1052" s="60">
        <f>IFERROR(VLOOKUP(Tableau11[[#This Row],[Article]],'TCD journal 2018'!$B$5:$O$9000,5,FALSE),0)</f>
        <v>0</v>
      </c>
      <c r="F1052" s="60">
        <f>IFERROR(VLOOKUP(Tableau11[[#This Row],[Article]],'TCD journal 2018'!$B$5:$O$9000,6,FALSE),0)</f>
        <v>0</v>
      </c>
      <c r="G1052" s="60">
        <f>IFERROR(VLOOKUP(Tableau11[[#This Row],[Article]],'TCD journal 2018'!$B$5:$O$9000,7,FALSE),0)</f>
        <v>0</v>
      </c>
      <c r="H1052" s="60">
        <f>IFERROR(VLOOKUP(Tableau11[[#This Row],[Article]],'TCD journal 2018'!$B$5:$O$9000,8,FALSE),0)</f>
        <v>0</v>
      </c>
      <c r="I1052" s="60">
        <f>IFERROR(VLOOKUP(Tableau11[[#This Row],[Article]],'TCD journal 2018'!$B$5:$O$9000,9,FALSE),0)</f>
        <v>0</v>
      </c>
      <c r="J1052" s="60">
        <f>IFERROR(VLOOKUP(Tableau11[[#This Row],[Article]],'TCD journal 2018'!$B$5:$O$9000,10,FALSE),0)</f>
        <v>0</v>
      </c>
      <c r="K1052" s="61">
        <f>IFERROR(VLOOKUP(Tableau11[[#This Row],[Article]],'TCD journal 2018'!$B$5:$O$900,11,FALSE),0)</f>
        <v>0</v>
      </c>
      <c r="L1052" s="60">
        <f>IFERROR(VLOOKUP(Tableau11[[#This Row],[Article]],'TCD journal 2018'!$B$5:$O$9000,12,FALSE),0)</f>
        <v>0</v>
      </c>
      <c r="M1052" s="62">
        <f>IFERROR(VLOOKUP(Tableau11[[#This Row],[Article]],'TCD journal 2018'!$B$5:$O$9000,13,FALSE),0)</f>
        <v>0</v>
      </c>
      <c r="N1052" s="154">
        <f>IFERROR(VLOOKUP(Tableau11[[#This Row],[Article]],'TCD journal 2018'!$B$5:$O$9000,14,FALSE),0)</f>
        <v>0</v>
      </c>
      <c r="O1052" s="73">
        <f>Tableau11[[#This Row],[Total général]]/8</f>
        <v>0</v>
      </c>
      <c r="P1052" s="74">
        <f>ROUNDUP(Tableau11[[#This Row],[Conso mensuel]]/30,0)</f>
        <v>0</v>
      </c>
    </row>
    <row r="1053" spans="1:16" ht="16.5" thickTop="1" thickBot="1" x14ac:dyDescent="0.3">
      <c r="A1053" s="31">
        <v>848</v>
      </c>
      <c r="B1053" s="34">
        <f t="shared" ref="B1053:C1053" si="709">IFERROR(B1052/$N$1052,0)</f>
        <v>0</v>
      </c>
      <c r="C1053" s="34">
        <f t="shared" si="709"/>
        <v>0</v>
      </c>
      <c r="D1053" s="34">
        <f>IFERROR(D1052/$N$1052,0)</f>
        <v>0</v>
      </c>
      <c r="E1053" s="34">
        <f t="shared" ref="E1053:M1053" si="710">IFERROR(E1052/$N$1052,0)</f>
        <v>0</v>
      </c>
      <c r="F1053" s="34">
        <f t="shared" si="710"/>
        <v>0</v>
      </c>
      <c r="G1053" s="34">
        <f t="shared" si="710"/>
        <v>0</v>
      </c>
      <c r="H1053" s="34">
        <f t="shared" si="710"/>
        <v>0</v>
      </c>
      <c r="I1053" s="34">
        <f t="shared" si="710"/>
        <v>0</v>
      </c>
      <c r="J1053" s="33">
        <f t="shared" si="710"/>
        <v>0</v>
      </c>
      <c r="K1053" s="34">
        <f t="shared" si="710"/>
        <v>0</v>
      </c>
      <c r="L1053" s="33">
        <f t="shared" si="710"/>
        <v>0</v>
      </c>
      <c r="M1053" s="36">
        <f t="shared" si="710"/>
        <v>0</v>
      </c>
      <c r="N1053" s="46">
        <f>SUM(Tableau11[[#This Row],[Janvier]:[Décembre]])</f>
        <v>0</v>
      </c>
      <c r="O1053" s="71">
        <f>ROUNDUP(Tableau11[[#This Row],[Total général]]/7,0)</f>
        <v>0</v>
      </c>
      <c r="P1053" s="70">
        <f>Tableau11[[#This Row],[Total général]]/(30*7)</f>
        <v>0</v>
      </c>
    </row>
    <row r="1054" spans="1:16" ht="17.25" thickTop="1" thickBot="1" x14ac:dyDescent="0.3">
      <c r="A1054" s="45">
        <v>519</v>
      </c>
      <c r="B1054" s="58">
        <f>IFERROR(VLOOKUP(Tableau11[[#This Row],[Article]],'TCD journal 2018'!$B$5:$O$9000,2,FALSE),0)</f>
        <v>0</v>
      </c>
      <c r="C1054" s="59">
        <f>IFERROR(VLOOKUP(Tableau11[[#This Row],[Article]],'TCD journal 2018'!$B$5:$O$900,3,FALSE),0)</f>
        <v>0</v>
      </c>
      <c r="D1054" s="60">
        <f>IFERROR(VLOOKUP(Tableau11[[#This Row],[Article]],'TCD journal 2018'!$B$5:$O$9000,4,FALSE),0)</f>
        <v>0</v>
      </c>
      <c r="E1054" s="60">
        <f>IFERROR(VLOOKUP(Tableau11[[#This Row],[Article]],'TCD journal 2018'!$B$5:$O$9000,5,FALSE),0)</f>
        <v>0</v>
      </c>
      <c r="F1054" s="60">
        <f>IFERROR(VLOOKUP(Tableau11[[#This Row],[Article]],'TCD journal 2018'!$B$5:$O$9000,6,FALSE),0)</f>
        <v>0</v>
      </c>
      <c r="G1054" s="60">
        <f>IFERROR(VLOOKUP(Tableau11[[#This Row],[Article]],'TCD journal 2018'!$B$5:$O$9000,7,FALSE),0)</f>
        <v>0</v>
      </c>
      <c r="H1054" s="60">
        <f>IFERROR(VLOOKUP(Tableau11[[#This Row],[Article]],'TCD journal 2018'!$B$5:$O$9000,8,FALSE),0)</f>
        <v>0</v>
      </c>
      <c r="I1054" s="60">
        <f>IFERROR(VLOOKUP(Tableau11[[#This Row],[Article]],'TCD journal 2018'!$B$5:$O$9000,9,FALSE),0)</f>
        <v>0</v>
      </c>
      <c r="J1054" s="60">
        <f>IFERROR(VLOOKUP(Tableau11[[#This Row],[Article]],'TCD journal 2018'!$B$5:$O$9000,10,FALSE),0)</f>
        <v>0</v>
      </c>
      <c r="K1054" s="61">
        <f>IFERROR(VLOOKUP(Tableau11[[#This Row],[Article]],'TCD journal 2018'!$B$5:$O$900,11,FALSE),0)</f>
        <v>1</v>
      </c>
      <c r="L1054" s="60">
        <f>IFERROR(VLOOKUP(Tableau11[[#This Row],[Article]],'TCD journal 2018'!$B$5:$O$9000,12,FALSE),0)</f>
        <v>0</v>
      </c>
      <c r="M1054" s="62">
        <f>IFERROR(VLOOKUP(Tableau11[[#This Row],[Article]],'TCD journal 2018'!$B$5:$O$9000,13,FALSE),0)</f>
        <v>0</v>
      </c>
      <c r="N1054" s="154">
        <f>IFERROR(VLOOKUP(Tableau11[[#This Row],[Article]],'TCD journal 2018'!$B$5:$O$9000,14,FALSE),0)</f>
        <v>1</v>
      </c>
      <c r="O1054" s="73">
        <f>Tableau11[[#This Row],[Total général]]/8</f>
        <v>0.125</v>
      </c>
      <c r="P1054" s="74">
        <f>ROUNDUP(Tableau11[[#This Row],[Conso mensuel]]/30,0)</f>
        <v>1</v>
      </c>
    </row>
    <row r="1055" spans="1:16" ht="16.5" thickTop="1" thickBot="1" x14ac:dyDescent="0.3">
      <c r="A1055" s="31">
        <v>519</v>
      </c>
      <c r="B1055" s="34">
        <f t="shared" ref="B1055:C1055" si="711">IFERROR(B1054/$N$1054,0)</f>
        <v>0</v>
      </c>
      <c r="C1055" s="34">
        <f t="shared" si="711"/>
        <v>0</v>
      </c>
      <c r="D1055" s="34">
        <f>IFERROR(D1054/$N$1054,0)</f>
        <v>0</v>
      </c>
      <c r="E1055" s="34">
        <f t="shared" ref="E1055:M1055" si="712">IFERROR(E1054/$N$1054,0)</f>
        <v>0</v>
      </c>
      <c r="F1055" s="34">
        <f t="shared" si="712"/>
        <v>0</v>
      </c>
      <c r="G1055" s="34">
        <f t="shared" si="712"/>
        <v>0</v>
      </c>
      <c r="H1055" s="34">
        <f t="shared" si="712"/>
        <v>0</v>
      </c>
      <c r="I1055" s="34">
        <f t="shared" si="712"/>
        <v>0</v>
      </c>
      <c r="J1055" s="33">
        <f t="shared" si="712"/>
        <v>0</v>
      </c>
      <c r="K1055" s="34">
        <f t="shared" si="712"/>
        <v>1</v>
      </c>
      <c r="L1055" s="33">
        <f t="shared" si="712"/>
        <v>0</v>
      </c>
      <c r="M1055" s="36">
        <f t="shared" si="712"/>
        <v>0</v>
      </c>
      <c r="N1055" s="46">
        <f>SUM(Tableau11[[#This Row],[Janvier]:[Décembre]])</f>
        <v>1</v>
      </c>
      <c r="O1055" s="71">
        <f>ROUNDUP(Tableau11[[#This Row],[Total général]]/7,0)</f>
        <v>1</v>
      </c>
      <c r="P1055" s="70">
        <f>Tableau11[[#This Row],[Total général]]/(30*7)</f>
        <v>4.7619047619047623E-3</v>
      </c>
    </row>
    <row r="1056" spans="1:16" ht="17.25" thickTop="1" thickBot="1" x14ac:dyDescent="0.3">
      <c r="A1056" s="45">
        <v>2246</v>
      </c>
      <c r="B1056" s="58">
        <f>IFERROR(VLOOKUP(Tableau11[[#This Row],[Article]],'TCD journal 2018'!$B$5:$O$9000,2,FALSE),0)</f>
        <v>0</v>
      </c>
      <c r="C1056" s="59">
        <f>IFERROR(VLOOKUP(Tableau11[[#This Row],[Article]],'TCD journal 2018'!$B$5:$O$900,3,FALSE),0)</f>
        <v>0</v>
      </c>
      <c r="D1056" s="60">
        <f>IFERROR(VLOOKUP(Tableau11[[#This Row],[Article]],'TCD journal 2018'!$B$5:$O$9000,4,FALSE),0)</f>
        <v>0</v>
      </c>
      <c r="E1056" s="60">
        <f>IFERROR(VLOOKUP(Tableau11[[#This Row],[Article]],'TCD journal 2018'!$B$5:$O$9000,5,FALSE),0)</f>
        <v>0</v>
      </c>
      <c r="F1056" s="60">
        <f>IFERROR(VLOOKUP(Tableau11[[#This Row],[Article]],'TCD journal 2018'!$B$5:$O$9000,6,FALSE),0)</f>
        <v>0</v>
      </c>
      <c r="G1056" s="60">
        <f>IFERROR(VLOOKUP(Tableau11[[#This Row],[Article]],'TCD journal 2018'!$B$5:$O$9000,7,FALSE),0)</f>
        <v>0</v>
      </c>
      <c r="H1056" s="60">
        <f>IFERROR(VLOOKUP(Tableau11[[#This Row],[Article]],'TCD journal 2018'!$B$5:$O$9000,8,FALSE),0)</f>
        <v>0</v>
      </c>
      <c r="I1056" s="60">
        <f>IFERROR(VLOOKUP(Tableau11[[#This Row],[Article]],'TCD journal 2018'!$B$5:$O$9000,9,FALSE),0)</f>
        <v>0</v>
      </c>
      <c r="J1056" s="60">
        <f>IFERROR(VLOOKUP(Tableau11[[#This Row],[Article]],'TCD journal 2018'!$B$5:$O$9000,10,FALSE),0)</f>
        <v>0</v>
      </c>
      <c r="K1056" s="61">
        <f>IFERROR(VLOOKUP(Tableau11[[#This Row],[Article]],'TCD journal 2018'!$B$5:$O$900,11,FALSE),0)</f>
        <v>0</v>
      </c>
      <c r="L1056" s="60">
        <f>IFERROR(VLOOKUP(Tableau11[[#This Row],[Article]],'TCD journal 2018'!$B$5:$O$9000,12,FALSE),0)</f>
        <v>0</v>
      </c>
      <c r="M1056" s="62">
        <f>IFERROR(VLOOKUP(Tableau11[[#This Row],[Article]],'TCD journal 2018'!$B$5:$O$9000,13,FALSE),0)</f>
        <v>0</v>
      </c>
      <c r="N1056" s="154">
        <f>IFERROR(VLOOKUP(Tableau11[[#This Row],[Article]],'TCD journal 2018'!$B$5:$O$9000,14,FALSE),0)</f>
        <v>0</v>
      </c>
      <c r="O1056" s="73">
        <f>Tableau11[[#This Row],[Total général]]/8</f>
        <v>0</v>
      </c>
      <c r="P1056" s="74">
        <f>ROUNDUP(Tableau11[[#This Row],[Conso mensuel]]/30,0)</f>
        <v>0</v>
      </c>
    </row>
    <row r="1057" spans="1:16" ht="16.5" thickTop="1" thickBot="1" x14ac:dyDescent="0.3">
      <c r="A1057" s="31">
        <v>2246</v>
      </c>
      <c r="B1057" s="34">
        <f t="shared" ref="B1057:C1057" si="713">IFERROR(B1056/L1056,0)</f>
        <v>0</v>
      </c>
      <c r="C1057" s="34">
        <f t="shared" si="713"/>
        <v>0</v>
      </c>
      <c r="D1057" s="34">
        <f>IFERROR(D1056/N1056,0)</f>
        <v>0</v>
      </c>
      <c r="E1057" s="34">
        <f t="shared" ref="E1057" si="714">IFERROR(E1056/O1056,0)</f>
        <v>0</v>
      </c>
      <c r="F1057" s="34">
        <f t="shared" ref="F1057:M1057" si="715">IFERROR(F1056/P1056,0)</f>
        <v>0</v>
      </c>
      <c r="G1057" s="34">
        <f t="shared" si="715"/>
        <v>0</v>
      </c>
      <c r="H1057" s="34">
        <f t="shared" si="715"/>
        <v>0</v>
      </c>
      <c r="I1057" s="34">
        <f t="shared" si="715"/>
        <v>0</v>
      </c>
      <c r="J1057" s="33">
        <f t="shared" si="715"/>
        <v>0</v>
      </c>
      <c r="K1057" s="34">
        <f t="shared" si="715"/>
        <v>0</v>
      </c>
      <c r="L1057" s="33">
        <f t="shared" si="715"/>
        <v>0</v>
      </c>
      <c r="M1057" s="36">
        <f t="shared" si="715"/>
        <v>0</v>
      </c>
      <c r="N1057" s="46">
        <f>SUM(Tableau11[[#This Row],[Janvier]:[Décembre]])</f>
        <v>0</v>
      </c>
      <c r="O1057" s="71">
        <f>ROUNDUP(Tableau11[[#This Row],[Total général]]/7,0)</f>
        <v>0</v>
      </c>
      <c r="P1057" s="70">
        <f>Tableau11[[#This Row],[Total général]]/(30*7)</f>
        <v>0</v>
      </c>
    </row>
    <row r="1058" spans="1:16" ht="17.25" thickTop="1" thickBot="1" x14ac:dyDescent="0.3">
      <c r="A1058" s="45">
        <v>906</v>
      </c>
      <c r="B1058" s="58">
        <f>IFERROR(VLOOKUP(Tableau11[[#This Row],[Article]],'TCD journal 2018'!$B$5:$O$9000,2,FALSE),0)</f>
        <v>0</v>
      </c>
      <c r="C1058" s="59">
        <f>IFERROR(VLOOKUP(Tableau11[[#This Row],[Article]],'TCD journal 2018'!$B$5:$O$900,3,FALSE),0)</f>
        <v>0</v>
      </c>
      <c r="D1058" s="60">
        <f>IFERROR(VLOOKUP(Tableau11[[#This Row],[Article]],'TCD journal 2018'!$B$5:$O$9000,4,FALSE),0)</f>
        <v>0</v>
      </c>
      <c r="E1058" s="60">
        <f>IFERROR(VLOOKUP(Tableau11[[#This Row],[Article]],'TCD journal 2018'!$B$5:$O$9000,5,FALSE),0)</f>
        <v>0</v>
      </c>
      <c r="F1058" s="60">
        <f>IFERROR(VLOOKUP(Tableau11[[#This Row],[Article]],'TCD journal 2018'!$B$5:$O$9000,6,FALSE),0)</f>
        <v>0</v>
      </c>
      <c r="G1058" s="60">
        <f>IFERROR(VLOOKUP(Tableau11[[#This Row],[Article]],'TCD journal 2018'!$B$5:$O$9000,7,FALSE),0)</f>
        <v>0</v>
      </c>
      <c r="H1058" s="60">
        <f>IFERROR(VLOOKUP(Tableau11[[#This Row],[Article]],'TCD journal 2018'!$B$5:$O$9000,8,FALSE),0)</f>
        <v>0</v>
      </c>
      <c r="I1058" s="60">
        <f>IFERROR(VLOOKUP(Tableau11[[#This Row],[Article]],'TCD journal 2018'!$B$5:$O$9000,9,FALSE),0)</f>
        <v>0</v>
      </c>
      <c r="J1058" s="60">
        <f>IFERROR(VLOOKUP(Tableau11[[#This Row],[Article]],'TCD journal 2018'!$B$5:$O$9000,10,FALSE),0)</f>
        <v>0</v>
      </c>
      <c r="K1058" s="61">
        <f>IFERROR(VLOOKUP(Tableau11[[#This Row],[Article]],'TCD journal 2018'!$B$5:$O$900,11,FALSE),0)</f>
        <v>0</v>
      </c>
      <c r="L1058" s="60">
        <f>IFERROR(VLOOKUP(Tableau11[[#This Row],[Article]],'TCD journal 2018'!$B$5:$O$9000,12,FALSE),0)</f>
        <v>0</v>
      </c>
      <c r="M1058" s="62">
        <f>IFERROR(VLOOKUP(Tableau11[[#This Row],[Article]],'TCD journal 2018'!$B$5:$O$9000,13,FALSE),0)</f>
        <v>0</v>
      </c>
      <c r="N1058" s="154">
        <f>IFERROR(VLOOKUP(Tableau11[[#This Row],[Article]],'TCD journal 2018'!$B$5:$O$9000,14,FALSE),0)</f>
        <v>0</v>
      </c>
      <c r="O1058" s="73">
        <f>Tableau11[[#This Row],[Total général]]/8</f>
        <v>0</v>
      </c>
      <c r="P1058" s="74">
        <f>ROUNDUP(Tableau11[[#This Row],[Conso mensuel]]/30,0)</f>
        <v>0</v>
      </c>
    </row>
    <row r="1059" spans="1:16" ht="16.5" thickTop="1" thickBot="1" x14ac:dyDescent="0.3">
      <c r="A1059" s="31">
        <v>906</v>
      </c>
      <c r="B1059" s="34">
        <f t="shared" ref="B1059:C1059" si="716">IFERROR(B1058/$N$1058,0)</f>
        <v>0</v>
      </c>
      <c r="C1059" s="34">
        <f t="shared" si="716"/>
        <v>0</v>
      </c>
      <c r="D1059" s="34">
        <f>IFERROR(D1058/$N$1058,0)</f>
        <v>0</v>
      </c>
      <c r="E1059" s="34">
        <f t="shared" ref="E1059:M1059" si="717">IFERROR(E1058/$N$1058,0)</f>
        <v>0</v>
      </c>
      <c r="F1059" s="34">
        <f t="shared" si="717"/>
        <v>0</v>
      </c>
      <c r="G1059" s="34">
        <f t="shared" si="717"/>
        <v>0</v>
      </c>
      <c r="H1059" s="34">
        <f t="shared" si="717"/>
        <v>0</v>
      </c>
      <c r="I1059" s="34">
        <f t="shared" si="717"/>
        <v>0</v>
      </c>
      <c r="J1059" s="33">
        <f t="shared" si="717"/>
        <v>0</v>
      </c>
      <c r="K1059" s="34">
        <f t="shared" si="717"/>
        <v>0</v>
      </c>
      <c r="L1059" s="33">
        <f t="shared" si="717"/>
        <v>0</v>
      </c>
      <c r="M1059" s="36">
        <f t="shared" si="717"/>
        <v>0</v>
      </c>
      <c r="N1059" s="46">
        <f>SUM(Tableau11[[#This Row],[Janvier]:[Décembre]])</f>
        <v>0</v>
      </c>
      <c r="O1059" s="71">
        <f>ROUNDUP(Tableau11[[#This Row],[Total général]]/7,0)</f>
        <v>0</v>
      </c>
      <c r="P1059" s="70">
        <f>Tableau11[[#This Row],[Total général]]/(30*7)</f>
        <v>0</v>
      </c>
    </row>
    <row r="1060" spans="1:16" ht="17.25" thickTop="1" thickBot="1" x14ac:dyDescent="0.3">
      <c r="A1060" s="45">
        <v>793</v>
      </c>
      <c r="B1060" s="58">
        <f>IFERROR(VLOOKUP(Tableau11[[#This Row],[Article]],'TCD journal 2018'!$B$5:$O$9000,2,FALSE),0)</f>
        <v>0</v>
      </c>
      <c r="C1060" s="59">
        <f>IFERROR(VLOOKUP(Tableau11[[#This Row],[Article]],'TCD journal 2018'!$B$5:$O$900,3,FALSE),0)</f>
        <v>0</v>
      </c>
      <c r="D1060" s="60">
        <f>IFERROR(VLOOKUP(Tableau11[[#This Row],[Article]],'TCD journal 2018'!$B$5:$O$9000,4,FALSE),0)</f>
        <v>0</v>
      </c>
      <c r="E1060" s="60">
        <f>IFERROR(VLOOKUP(Tableau11[[#This Row],[Article]],'TCD journal 2018'!$B$5:$O$9000,5,FALSE),0)</f>
        <v>0</v>
      </c>
      <c r="F1060" s="60">
        <f>IFERROR(VLOOKUP(Tableau11[[#This Row],[Article]],'TCD journal 2018'!$B$5:$O$9000,6,FALSE),0)</f>
        <v>0</v>
      </c>
      <c r="G1060" s="60">
        <f>IFERROR(VLOOKUP(Tableau11[[#This Row],[Article]],'TCD journal 2018'!$B$5:$O$9000,7,FALSE),0)</f>
        <v>0</v>
      </c>
      <c r="H1060" s="60">
        <f>IFERROR(VLOOKUP(Tableau11[[#This Row],[Article]],'TCD journal 2018'!$B$5:$O$9000,8,FALSE),0)</f>
        <v>0</v>
      </c>
      <c r="I1060" s="60">
        <f>IFERROR(VLOOKUP(Tableau11[[#This Row],[Article]],'TCD journal 2018'!$B$5:$O$9000,9,FALSE),0)</f>
        <v>0</v>
      </c>
      <c r="J1060" s="60">
        <f>IFERROR(VLOOKUP(Tableau11[[#This Row],[Article]],'TCD journal 2018'!$B$5:$O$9000,10,FALSE),0)</f>
        <v>0</v>
      </c>
      <c r="K1060" s="61">
        <f>IFERROR(VLOOKUP(Tableau11[[#This Row],[Article]],'TCD journal 2018'!$B$5:$O$900,11,FALSE),0)</f>
        <v>0</v>
      </c>
      <c r="L1060" s="60">
        <f>IFERROR(VLOOKUP(Tableau11[[#This Row],[Article]],'TCD journal 2018'!$B$5:$O$9000,12,FALSE),0)</f>
        <v>0</v>
      </c>
      <c r="M1060" s="62">
        <f>IFERROR(VLOOKUP(Tableau11[[#This Row],[Article]],'TCD journal 2018'!$B$5:$O$9000,13,FALSE),0)</f>
        <v>0</v>
      </c>
      <c r="N1060" s="154">
        <f>IFERROR(VLOOKUP(Tableau11[[#This Row],[Article]],'TCD journal 2018'!$B$5:$O$9000,14,FALSE),0)</f>
        <v>0</v>
      </c>
      <c r="O1060" s="73">
        <f>Tableau11[[#This Row],[Total général]]/8</f>
        <v>0</v>
      </c>
      <c r="P1060" s="74">
        <f>ROUNDUP(Tableau11[[#This Row],[Conso mensuel]]/30,0)</f>
        <v>0</v>
      </c>
    </row>
    <row r="1061" spans="1:16" ht="16.5" thickTop="1" thickBot="1" x14ac:dyDescent="0.3">
      <c r="A1061" s="31">
        <v>793</v>
      </c>
      <c r="B1061" s="34">
        <f t="shared" ref="B1061:C1061" si="718">IFERROR(B1060/$N$1060,0)</f>
        <v>0</v>
      </c>
      <c r="C1061" s="34">
        <f t="shared" si="718"/>
        <v>0</v>
      </c>
      <c r="D1061" s="34">
        <f>IFERROR(D1060/$N$1060,0)</f>
        <v>0</v>
      </c>
      <c r="E1061" s="34">
        <f t="shared" ref="E1061:M1061" si="719">IFERROR(E1060/$N$1060,0)</f>
        <v>0</v>
      </c>
      <c r="F1061" s="34">
        <f t="shared" si="719"/>
        <v>0</v>
      </c>
      <c r="G1061" s="34">
        <f t="shared" si="719"/>
        <v>0</v>
      </c>
      <c r="H1061" s="34">
        <f t="shared" si="719"/>
        <v>0</v>
      </c>
      <c r="I1061" s="34">
        <f t="shared" si="719"/>
        <v>0</v>
      </c>
      <c r="J1061" s="33">
        <f t="shared" si="719"/>
        <v>0</v>
      </c>
      <c r="K1061" s="34">
        <f t="shared" si="719"/>
        <v>0</v>
      </c>
      <c r="L1061" s="33">
        <f t="shared" si="719"/>
        <v>0</v>
      </c>
      <c r="M1061" s="36">
        <f t="shared" si="719"/>
        <v>0</v>
      </c>
      <c r="N1061" s="46">
        <f>SUM(Tableau11[[#This Row],[Janvier]:[Décembre]])</f>
        <v>0</v>
      </c>
      <c r="O1061" s="71">
        <f>ROUNDUP(Tableau11[[#This Row],[Total général]]/7,0)</f>
        <v>0</v>
      </c>
      <c r="P1061" s="70">
        <f>Tableau11[[#This Row],[Total général]]/(30*7)</f>
        <v>0</v>
      </c>
    </row>
    <row r="1062" spans="1:16" ht="17.25" thickTop="1" thickBot="1" x14ac:dyDescent="0.3">
      <c r="A1062" s="45">
        <v>2130</v>
      </c>
      <c r="B1062" s="58">
        <f>IFERROR(VLOOKUP(Tableau11[[#This Row],[Article]],'TCD journal 2018'!$B$5:$O$9000,2,FALSE),0)</f>
        <v>0</v>
      </c>
      <c r="C1062" s="59">
        <f>IFERROR(VLOOKUP(Tableau11[[#This Row],[Article]],'TCD journal 2018'!$B$5:$O$900,3,FALSE),0)</f>
        <v>0</v>
      </c>
      <c r="D1062" s="60">
        <f>IFERROR(VLOOKUP(Tableau11[[#This Row],[Article]],'TCD journal 2018'!$B$5:$O$9000,4,FALSE),0)</f>
        <v>0</v>
      </c>
      <c r="E1062" s="60">
        <f>IFERROR(VLOOKUP(Tableau11[[#This Row],[Article]],'TCD journal 2018'!$B$5:$O$9000,5,FALSE),0)</f>
        <v>0</v>
      </c>
      <c r="F1062" s="60">
        <f>IFERROR(VLOOKUP(Tableau11[[#This Row],[Article]],'TCD journal 2018'!$B$5:$O$9000,6,FALSE),0)</f>
        <v>0</v>
      </c>
      <c r="G1062" s="60">
        <f>IFERROR(VLOOKUP(Tableau11[[#This Row],[Article]],'TCD journal 2018'!$B$5:$O$9000,7,FALSE),0)</f>
        <v>0</v>
      </c>
      <c r="H1062" s="60">
        <f>IFERROR(VLOOKUP(Tableau11[[#This Row],[Article]],'TCD journal 2018'!$B$5:$O$9000,8,FALSE),0)</f>
        <v>0</v>
      </c>
      <c r="I1062" s="60">
        <f>IFERROR(VLOOKUP(Tableau11[[#This Row],[Article]],'TCD journal 2018'!$B$5:$O$9000,9,FALSE),0)</f>
        <v>0</v>
      </c>
      <c r="J1062" s="60">
        <f>IFERROR(VLOOKUP(Tableau11[[#This Row],[Article]],'TCD journal 2018'!$B$5:$O$9000,10,FALSE),0)</f>
        <v>0</v>
      </c>
      <c r="K1062" s="61">
        <f>IFERROR(VLOOKUP(Tableau11[[#This Row],[Article]],'TCD journal 2018'!$B$5:$O$900,11,FALSE),0)</f>
        <v>0</v>
      </c>
      <c r="L1062" s="60">
        <f>IFERROR(VLOOKUP(Tableau11[[#This Row],[Article]],'TCD journal 2018'!$B$5:$O$9000,12,FALSE),0)</f>
        <v>0</v>
      </c>
      <c r="M1062" s="62">
        <f>IFERROR(VLOOKUP(Tableau11[[#This Row],[Article]],'TCD journal 2018'!$B$5:$O$9000,13,FALSE),0)</f>
        <v>0</v>
      </c>
      <c r="N1062" s="154">
        <f>IFERROR(VLOOKUP(Tableau11[[#This Row],[Article]],'TCD journal 2018'!$B$5:$O$9000,14,FALSE),0)</f>
        <v>0</v>
      </c>
      <c r="O1062" s="73">
        <f>Tableau11[[#This Row],[Total général]]/8</f>
        <v>0</v>
      </c>
      <c r="P1062" s="74">
        <f>ROUNDUP(Tableau11[[#This Row],[Conso mensuel]]/30,0)</f>
        <v>0</v>
      </c>
    </row>
    <row r="1063" spans="1:16" ht="16.5" thickTop="1" thickBot="1" x14ac:dyDescent="0.3">
      <c r="A1063" s="31">
        <v>2130</v>
      </c>
      <c r="B1063" s="34">
        <f t="shared" ref="B1063:C1063" si="720">IFERROR(B1062/$N$1062,0)</f>
        <v>0</v>
      </c>
      <c r="C1063" s="34">
        <f t="shared" si="720"/>
        <v>0</v>
      </c>
      <c r="D1063" s="34">
        <f>IFERROR(D1062/$N$1062,0)</f>
        <v>0</v>
      </c>
      <c r="E1063" s="34">
        <f t="shared" ref="E1063:M1063" si="721">IFERROR(E1062/$N$1062,0)</f>
        <v>0</v>
      </c>
      <c r="F1063" s="34">
        <f t="shared" si="721"/>
        <v>0</v>
      </c>
      <c r="G1063" s="34">
        <f t="shared" si="721"/>
        <v>0</v>
      </c>
      <c r="H1063" s="34">
        <f t="shared" si="721"/>
        <v>0</v>
      </c>
      <c r="I1063" s="34">
        <f t="shared" si="721"/>
        <v>0</v>
      </c>
      <c r="J1063" s="33">
        <f t="shared" si="721"/>
        <v>0</v>
      </c>
      <c r="K1063" s="34">
        <f t="shared" si="721"/>
        <v>0</v>
      </c>
      <c r="L1063" s="33">
        <f t="shared" si="721"/>
        <v>0</v>
      </c>
      <c r="M1063" s="36">
        <f t="shared" si="721"/>
        <v>0</v>
      </c>
      <c r="N1063" s="46">
        <f>SUM(Tableau11[[#This Row],[Janvier]:[Décembre]])</f>
        <v>0</v>
      </c>
      <c r="O1063" s="71">
        <f>ROUNDUP(Tableau11[[#This Row],[Total général]]/7,0)</f>
        <v>0</v>
      </c>
      <c r="P1063" s="70">
        <f>Tableau11[[#This Row],[Total général]]/(30*7)</f>
        <v>0</v>
      </c>
    </row>
    <row r="1064" spans="1:16" ht="17.25" thickTop="1" thickBot="1" x14ac:dyDescent="0.3">
      <c r="A1064" s="45">
        <v>360</v>
      </c>
      <c r="B1064" s="58">
        <f>IFERROR(VLOOKUP(Tableau11[[#This Row],[Article]],'TCD journal 2018'!$B$5:$O$9000,2,FALSE),0)</f>
        <v>0</v>
      </c>
      <c r="C1064" s="59">
        <f>IFERROR(VLOOKUP(Tableau11[[#This Row],[Article]],'TCD journal 2018'!$B$5:$O$900,3,FALSE),0)</f>
        <v>0</v>
      </c>
      <c r="D1064" s="60">
        <f>IFERROR(VLOOKUP(Tableau11[[#This Row],[Article]],'TCD journal 2018'!$B$5:$O$9000,4,FALSE),0)</f>
        <v>0</v>
      </c>
      <c r="E1064" s="60">
        <f>IFERROR(VLOOKUP(Tableau11[[#This Row],[Article]],'TCD journal 2018'!$B$5:$O$9000,5,FALSE),0)</f>
        <v>0</v>
      </c>
      <c r="F1064" s="60">
        <f>IFERROR(VLOOKUP(Tableau11[[#This Row],[Article]],'TCD journal 2018'!$B$5:$O$9000,6,FALSE),0)</f>
        <v>0</v>
      </c>
      <c r="G1064" s="60">
        <f>IFERROR(VLOOKUP(Tableau11[[#This Row],[Article]],'TCD journal 2018'!$B$5:$O$9000,7,FALSE),0)</f>
        <v>0</v>
      </c>
      <c r="H1064" s="60">
        <f>IFERROR(VLOOKUP(Tableau11[[#This Row],[Article]],'TCD journal 2018'!$B$5:$O$9000,8,FALSE),0)</f>
        <v>0</v>
      </c>
      <c r="I1064" s="60">
        <f>IFERROR(VLOOKUP(Tableau11[[#This Row],[Article]],'TCD journal 2018'!$B$5:$O$9000,9,FALSE),0)</f>
        <v>0</v>
      </c>
      <c r="J1064" s="60">
        <f>IFERROR(VLOOKUP(Tableau11[[#This Row],[Article]],'TCD journal 2018'!$B$5:$O$9000,10,FALSE),0)</f>
        <v>0</v>
      </c>
      <c r="K1064" s="61">
        <f>IFERROR(VLOOKUP(Tableau11[[#This Row],[Article]],'TCD journal 2018'!$B$5:$O$900,11,FALSE),0)</f>
        <v>0</v>
      </c>
      <c r="L1064" s="60">
        <f>IFERROR(VLOOKUP(Tableau11[[#This Row],[Article]],'TCD journal 2018'!$B$5:$O$9000,12,FALSE),0)</f>
        <v>0</v>
      </c>
      <c r="M1064" s="62">
        <f>IFERROR(VLOOKUP(Tableau11[[#This Row],[Article]],'TCD journal 2018'!$B$5:$O$9000,13,FALSE),0)</f>
        <v>0</v>
      </c>
      <c r="N1064" s="154">
        <f>IFERROR(VLOOKUP(Tableau11[[#This Row],[Article]],'TCD journal 2018'!$B$5:$O$9000,14,FALSE),0)</f>
        <v>0</v>
      </c>
      <c r="O1064" s="73">
        <f>Tableau11[[#This Row],[Total général]]/8</f>
        <v>0</v>
      </c>
      <c r="P1064" s="74">
        <f>ROUNDUP(Tableau11[[#This Row],[Conso mensuel]]/30,0)</f>
        <v>0</v>
      </c>
    </row>
    <row r="1065" spans="1:16" ht="16.5" thickTop="1" thickBot="1" x14ac:dyDescent="0.3">
      <c r="A1065" s="31">
        <v>360</v>
      </c>
      <c r="B1065" s="34">
        <f t="shared" ref="B1065:C1065" si="722">IFERROR(B1064/$N$1064,0)</f>
        <v>0</v>
      </c>
      <c r="C1065" s="34">
        <f t="shared" si="722"/>
        <v>0</v>
      </c>
      <c r="D1065" s="34">
        <f>IFERROR(D1064/$N$1064,0)</f>
        <v>0</v>
      </c>
      <c r="E1065" s="34">
        <f t="shared" ref="E1065:M1065" si="723">IFERROR(E1064/$N$1064,0)</f>
        <v>0</v>
      </c>
      <c r="F1065" s="34">
        <f t="shared" si="723"/>
        <v>0</v>
      </c>
      <c r="G1065" s="34">
        <f t="shared" si="723"/>
        <v>0</v>
      </c>
      <c r="H1065" s="34">
        <f t="shared" si="723"/>
        <v>0</v>
      </c>
      <c r="I1065" s="34">
        <f t="shared" si="723"/>
        <v>0</v>
      </c>
      <c r="J1065" s="33">
        <f t="shared" si="723"/>
        <v>0</v>
      </c>
      <c r="K1065" s="34">
        <f t="shared" si="723"/>
        <v>0</v>
      </c>
      <c r="L1065" s="33">
        <f t="shared" si="723"/>
        <v>0</v>
      </c>
      <c r="M1065" s="36">
        <f t="shared" si="723"/>
        <v>0</v>
      </c>
      <c r="N1065" s="46">
        <f>SUM(Tableau11[[#This Row],[Janvier]:[Décembre]])</f>
        <v>0</v>
      </c>
      <c r="O1065" s="71">
        <f>ROUNDUP(Tableau11[[#This Row],[Total général]]/7,0)</f>
        <v>0</v>
      </c>
      <c r="P1065" s="70">
        <f>Tableau11[[#This Row],[Total général]]/(30*7)</f>
        <v>0</v>
      </c>
    </row>
    <row r="1066" spans="1:16" ht="17.25" thickTop="1" thickBot="1" x14ac:dyDescent="0.3">
      <c r="A1066" s="45">
        <v>1615</v>
      </c>
      <c r="B1066" s="58">
        <f>IFERROR(VLOOKUP(Tableau11[[#This Row],[Article]],'TCD journal 2018'!$B$5:$O$9000,2,FALSE),0)</f>
        <v>0</v>
      </c>
      <c r="C1066" s="59">
        <f>IFERROR(VLOOKUP(Tableau11[[#This Row],[Article]],'TCD journal 2018'!$B$5:$O$900,3,FALSE),0)</f>
        <v>0</v>
      </c>
      <c r="D1066" s="60">
        <f>IFERROR(VLOOKUP(Tableau11[[#This Row],[Article]],'TCD journal 2018'!$B$5:$O$9000,4,FALSE),0)</f>
        <v>0</v>
      </c>
      <c r="E1066" s="60">
        <f>IFERROR(VLOOKUP(Tableau11[[#This Row],[Article]],'TCD journal 2018'!$B$5:$O$9000,5,FALSE),0)</f>
        <v>0</v>
      </c>
      <c r="F1066" s="60">
        <f>IFERROR(VLOOKUP(Tableau11[[#This Row],[Article]],'TCD journal 2018'!$B$5:$O$9000,6,FALSE),0)</f>
        <v>0</v>
      </c>
      <c r="G1066" s="60">
        <f>IFERROR(VLOOKUP(Tableau11[[#This Row],[Article]],'TCD journal 2018'!$B$5:$O$9000,7,FALSE),0)</f>
        <v>0</v>
      </c>
      <c r="H1066" s="60">
        <f>IFERROR(VLOOKUP(Tableau11[[#This Row],[Article]],'TCD journal 2018'!$B$5:$O$9000,8,FALSE),0)</f>
        <v>0</v>
      </c>
      <c r="I1066" s="60">
        <f>IFERROR(VLOOKUP(Tableau11[[#This Row],[Article]],'TCD journal 2018'!$B$5:$O$9000,9,FALSE),0)</f>
        <v>0</v>
      </c>
      <c r="J1066" s="60">
        <f>IFERROR(VLOOKUP(Tableau11[[#This Row],[Article]],'TCD journal 2018'!$B$5:$O$9000,10,FALSE),0)</f>
        <v>0</v>
      </c>
      <c r="K1066" s="61">
        <f>IFERROR(VLOOKUP(Tableau11[[#This Row],[Article]],'TCD journal 2018'!$B$5:$O$900,11,FALSE),0)</f>
        <v>5</v>
      </c>
      <c r="L1066" s="60">
        <f>IFERROR(VLOOKUP(Tableau11[[#This Row],[Article]],'TCD journal 2018'!$B$5:$O$9000,12,FALSE),0)</f>
        <v>0</v>
      </c>
      <c r="M1066" s="62">
        <f>IFERROR(VLOOKUP(Tableau11[[#This Row],[Article]],'TCD journal 2018'!$B$5:$O$9000,13,FALSE),0)</f>
        <v>0</v>
      </c>
      <c r="N1066" s="154">
        <f>IFERROR(VLOOKUP(Tableau11[[#This Row],[Article]],'TCD journal 2018'!$B$5:$O$9000,14,FALSE),0)</f>
        <v>5</v>
      </c>
      <c r="O1066" s="73">
        <f>Tableau11[[#This Row],[Total général]]/8</f>
        <v>0.625</v>
      </c>
      <c r="P1066" s="74">
        <f>ROUNDUP(Tableau11[[#This Row],[Conso mensuel]]/30,0)</f>
        <v>1</v>
      </c>
    </row>
    <row r="1067" spans="1:16" ht="16.5" thickTop="1" thickBot="1" x14ac:dyDescent="0.3">
      <c r="A1067" s="31">
        <v>1615</v>
      </c>
      <c r="B1067" s="34">
        <f t="shared" ref="B1067:C1067" si="724">IFERROR(B1066/$N$1066,0)</f>
        <v>0</v>
      </c>
      <c r="C1067" s="34">
        <f t="shared" si="724"/>
        <v>0</v>
      </c>
      <c r="D1067" s="34">
        <f>IFERROR(D1066/$N$1066,0)</f>
        <v>0</v>
      </c>
      <c r="E1067" s="34">
        <f t="shared" ref="E1067:M1067" si="725">IFERROR(E1066/$N$1066,0)</f>
        <v>0</v>
      </c>
      <c r="F1067" s="34">
        <f t="shared" si="725"/>
        <v>0</v>
      </c>
      <c r="G1067" s="34">
        <f t="shared" si="725"/>
        <v>0</v>
      </c>
      <c r="H1067" s="34">
        <f t="shared" si="725"/>
        <v>0</v>
      </c>
      <c r="I1067" s="34">
        <f t="shared" si="725"/>
        <v>0</v>
      </c>
      <c r="J1067" s="33">
        <f t="shared" si="725"/>
        <v>0</v>
      </c>
      <c r="K1067" s="34">
        <f t="shared" si="725"/>
        <v>1</v>
      </c>
      <c r="L1067" s="33">
        <f t="shared" si="725"/>
        <v>0</v>
      </c>
      <c r="M1067" s="36">
        <f t="shared" si="725"/>
        <v>0</v>
      </c>
      <c r="N1067" s="46">
        <f>SUM(Tableau11[[#This Row],[Janvier]:[Décembre]])</f>
        <v>1</v>
      </c>
      <c r="O1067" s="71">
        <f>ROUNDUP(Tableau11[[#This Row],[Total général]]/7,0)</f>
        <v>1</v>
      </c>
      <c r="P1067" s="70">
        <f>Tableau11[[#This Row],[Total général]]/(30*7)</f>
        <v>4.7619047619047623E-3</v>
      </c>
    </row>
    <row r="1068" spans="1:16" ht="17.25" thickTop="1" thickBot="1" x14ac:dyDescent="0.3">
      <c r="A1068" s="45">
        <v>147</v>
      </c>
      <c r="B1068" s="58">
        <f>IFERROR(VLOOKUP(Tableau11[[#This Row],[Article]],'TCD journal 2018'!$B$5:$O$9000,2,FALSE),0)</f>
        <v>0</v>
      </c>
      <c r="C1068" s="59">
        <f>IFERROR(VLOOKUP(Tableau11[[#This Row],[Article]],'TCD journal 2018'!$B$5:$O$900,3,FALSE),0)</f>
        <v>0</v>
      </c>
      <c r="D1068" s="60">
        <f>IFERROR(VLOOKUP(Tableau11[[#This Row],[Article]],'TCD journal 2018'!$B$5:$O$9000,4,FALSE),0)</f>
        <v>0</v>
      </c>
      <c r="E1068" s="60">
        <f>IFERROR(VLOOKUP(Tableau11[[#This Row],[Article]],'TCD journal 2018'!$B$5:$O$9000,5,FALSE),0)</f>
        <v>0</v>
      </c>
      <c r="F1068" s="60">
        <f>IFERROR(VLOOKUP(Tableau11[[#This Row],[Article]],'TCD journal 2018'!$B$5:$O$9000,6,FALSE),0)</f>
        <v>0</v>
      </c>
      <c r="G1068" s="60">
        <f>IFERROR(VLOOKUP(Tableau11[[#This Row],[Article]],'TCD journal 2018'!$B$5:$O$9000,7,FALSE),0)</f>
        <v>0</v>
      </c>
      <c r="H1068" s="60">
        <f>IFERROR(VLOOKUP(Tableau11[[#This Row],[Article]],'TCD journal 2018'!$B$5:$O$9000,8,FALSE),0)</f>
        <v>0</v>
      </c>
      <c r="I1068" s="60">
        <f>IFERROR(VLOOKUP(Tableau11[[#This Row],[Article]],'TCD journal 2018'!$B$5:$O$9000,9,FALSE),0)</f>
        <v>0</v>
      </c>
      <c r="J1068" s="60">
        <f>IFERROR(VLOOKUP(Tableau11[[#This Row],[Article]],'TCD journal 2018'!$B$5:$O$9000,10,FALSE),0)</f>
        <v>0</v>
      </c>
      <c r="K1068" s="61">
        <f>IFERROR(VLOOKUP(Tableau11[[#This Row],[Article]],'TCD journal 2018'!$B$5:$O$900,11,FALSE),0)</f>
        <v>0</v>
      </c>
      <c r="L1068" s="60">
        <f>IFERROR(VLOOKUP(Tableau11[[#This Row],[Article]],'TCD journal 2018'!$B$5:$O$9000,12,FALSE),0)</f>
        <v>0</v>
      </c>
      <c r="M1068" s="62">
        <f>IFERROR(VLOOKUP(Tableau11[[#This Row],[Article]],'TCD journal 2018'!$B$5:$O$9000,13,FALSE),0)</f>
        <v>0</v>
      </c>
      <c r="N1068" s="154">
        <f>IFERROR(VLOOKUP(Tableau11[[#This Row],[Article]],'TCD journal 2018'!$B$5:$O$9000,14,FALSE),0)</f>
        <v>0</v>
      </c>
      <c r="O1068" s="73">
        <f>Tableau11[[#This Row],[Total général]]/8</f>
        <v>0</v>
      </c>
      <c r="P1068" s="74">
        <f>ROUNDUP(Tableau11[[#This Row],[Conso mensuel]]/30,0)</f>
        <v>0</v>
      </c>
    </row>
    <row r="1069" spans="1:16" ht="16.5" thickTop="1" thickBot="1" x14ac:dyDescent="0.3">
      <c r="A1069" s="31">
        <v>147</v>
      </c>
      <c r="B1069" s="34">
        <f t="shared" ref="B1069:C1069" si="726">IFERROR(B1068/$N$1068,0)</f>
        <v>0</v>
      </c>
      <c r="C1069" s="34">
        <f t="shared" si="726"/>
        <v>0</v>
      </c>
      <c r="D1069" s="34">
        <f>IFERROR(D1068/$N$1068,0)</f>
        <v>0</v>
      </c>
      <c r="E1069" s="34">
        <f t="shared" ref="E1069:M1069" si="727">IFERROR(E1068/$N$1068,0)</f>
        <v>0</v>
      </c>
      <c r="F1069" s="34">
        <f t="shared" si="727"/>
        <v>0</v>
      </c>
      <c r="G1069" s="34">
        <f t="shared" si="727"/>
        <v>0</v>
      </c>
      <c r="H1069" s="34">
        <f t="shared" si="727"/>
        <v>0</v>
      </c>
      <c r="I1069" s="34">
        <f t="shared" si="727"/>
        <v>0</v>
      </c>
      <c r="J1069" s="33">
        <f t="shared" si="727"/>
        <v>0</v>
      </c>
      <c r="K1069" s="34">
        <f t="shared" si="727"/>
        <v>0</v>
      </c>
      <c r="L1069" s="33">
        <f t="shared" si="727"/>
        <v>0</v>
      </c>
      <c r="M1069" s="36">
        <f t="shared" si="727"/>
        <v>0</v>
      </c>
      <c r="N1069" s="46">
        <f>SUM(Tableau11[[#This Row],[Janvier]:[Décembre]])</f>
        <v>0</v>
      </c>
      <c r="O1069" s="71">
        <f>ROUNDUP(Tableau11[[#This Row],[Total général]]/7,0)</f>
        <v>0</v>
      </c>
      <c r="P1069" s="70">
        <f>Tableau11[[#This Row],[Total général]]/(30*7)</f>
        <v>0</v>
      </c>
    </row>
    <row r="1070" spans="1:16" ht="17.25" thickTop="1" thickBot="1" x14ac:dyDescent="0.3">
      <c r="A1070" s="45">
        <v>2188</v>
      </c>
      <c r="B1070" s="58">
        <f>IFERROR(VLOOKUP(Tableau11[[#This Row],[Article]],'TCD journal 2018'!$B$5:$O$9000,2,FALSE),0)</f>
        <v>0</v>
      </c>
      <c r="C1070" s="59">
        <f>IFERROR(VLOOKUP(Tableau11[[#This Row],[Article]],'TCD journal 2018'!$B$5:$O$900,3,FALSE),0)</f>
        <v>0</v>
      </c>
      <c r="D1070" s="60">
        <f>IFERROR(VLOOKUP(Tableau11[[#This Row],[Article]],'TCD journal 2018'!$B$5:$O$9000,4,FALSE),0)</f>
        <v>0</v>
      </c>
      <c r="E1070" s="60">
        <f>IFERROR(VLOOKUP(Tableau11[[#This Row],[Article]],'TCD journal 2018'!$B$5:$O$9000,5,FALSE),0)</f>
        <v>0</v>
      </c>
      <c r="F1070" s="60">
        <f>IFERROR(VLOOKUP(Tableau11[[#This Row],[Article]],'TCD journal 2018'!$B$5:$O$9000,6,FALSE),0)</f>
        <v>0</v>
      </c>
      <c r="G1070" s="60">
        <f>IFERROR(VLOOKUP(Tableau11[[#This Row],[Article]],'TCD journal 2018'!$B$5:$O$9000,7,FALSE),0)</f>
        <v>0</v>
      </c>
      <c r="H1070" s="60">
        <f>IFERROR(VLOOKUP(Tableau11[[#This Row],[Article]],'TCD journal 2018'!$B$5:$O$9000,8,FALSE),0)</f>
        <v>0</v>
      </c>
      <c r="I1070" s="60">
        <f>IFERROR(VLOOKUP(Tableau11[[#This Row],[Article]],'TCD journal 2018'!$B$5:$O$9000,9,FALSE),0)</f>
        <v>0</v>
      </c>
      <c r="J1070" s="60">
        <f>IFERROR(VLOOKUP(Tableau11[[#This Row],[Article]],'TCD journal 2018'!$B$5:$O$9000,10,FALSE),0)</f>
        <v>0</v>
      </c>
      <c r="K1070" s="61">
        <f>IFERROR(VLOOKUP(Tableau11[[#This Row],[Article]],'TCD journal 2018'!$B$5:$O$900,11,FALSE),0)</f>
        <v>0</v>
      </c>
      <c r="L1070" s="60">
        <f>IFERROR(VLOOKUP(Tableau11[[#This Row],[Article]],'TCD journal 2018'!$B$5:$O$9000,12,FALSE),0)</f>
        <v>0</v>
      </c>
      <c r="M1070" s="62">
        <f>IFERROR(VLOOKUP(Tableau11[[#This Row],[Article]],'TCD journal 2018'!$B$5:$O$9000,13,FALSE),0)</f>
        <v>0</v>
      </c>
      <c r="N1070" s="154">
        <f>IFERROR(VLOOKUP(Tableau11[[#This Row],[Article]],'TCD journal 2018'!$B$5:$O$9000,14,FALSE),0)</f>
        <v>0</v>
      </c>
      <c r="O1070" s="73">
        <f>Tableau11[[#This Row],[Total général]]/8</f>
        <v>0</v>
      </c>
      <c r="P1070" s="74">
        <f>ROUNDUP(Tableau11[[#This Row],[Conso mensuel]]/30,0)</f>
        <v>0</v>
      </c>
    </row>
    <row r="1071" spans="1:16" ht="16.5" thickTop="1" thickBot="1" x14ac:dyDescent="0.3">
      <c r="A1071" s="31">
        <v>2188</v>
      </c>
      <c r="B1071" s="34">
        <f t="shared" ref="B1071:C1071" si="728">IFERROR(B1070/$N$1070,0)</f>
        <v>0</v>
      </c>
      <c r="C1071" s="34">
        <f t="shared" si="728"/>
        <v>0</v>
      </c>
      <c r="D1071" s="34">
        <f>IFERROR(D1070/$N$1070,0)</f>
        <v>0</v>
      </c>
      <c r="E1071" s="34">
        <f t="shared" ref="E1071:M1071" si="729">IFERROR(E1070/$N$1070,0)</f>
        <v>0</v>
      </c>
      <c r="F1071" s="34">
        <f t="shared" si="729"/>
        <v>0</v>
      </c>
      <c r="G1071" s="34">
        <f t="shared" si="729"/>
        <v>0</v>
      </c>
      <c r="H1071" s="34">
        <f t="shared" si="729"/>
        <v>0</v>
      </c>
      <c r="I1071" s="34">
        <f t="shared" si="729"/>
        <v>0</v>
      </c>
      <c r="J1071" s="33">
        <f t="shared" si="729"/>
        <v>0</v>
      </c>
      <c r="K1071" s="34">
        <f t="shared" si="729"/>
        <v>0</v>
      </c>
      <c r="L1071" s="33">
        <f t="shared" si="729"/>
        <v>0</v>
      </c>
      <c r="M1071" s="36">
        <f t="shared" si="729"/>
        <v>0</v>
      </c>
      <c r="N1071" s="46">
        <f>SUM(Tableau11[[#This Row],[Janvier]:[Décembre]])</f>
        <v>0</v>
      </c>
      <c r="O1071" s="71">
        <f>ROUNDUP(Tableau11[[#This Row],[Total général]]/7,0)</f>
        <v>0</v>
      </c>
      <c r="P1071" s="70">
        <f>Tableau11[[#This Row],[Total général]]/(30*7)</f>
        <v>0</v>
      </c>
    </row>
    <row r="1072" spans="1:16" ht="17.25" thickTop="1" thickBot="1" x14ac:dyDescent="0.3">
      <c r="A1072" s="45">
        <v>1930</v>
      </c>
      <c r="B1072" s="58">
        <f>IFERROR(VLOOKUP(Tableau11[[#This Row],[Article]],'TCD journal 2018'!$B$5:$O$9000,2,FALSE),0)</f>
        <v>0</v>
      </c>
      <c r="C1072" s="59">
        <f>IFERROR(VLOOKUP(Tableau11[[#This Row],[Article]],'TCD journal 2018'!$B$5:$O$900,3,FALSE),0)</f>
        <v>0</v>
      </c>
      <c r="D1072" s="60">
        <f>IFERROR(VLOOKUP(Tableau11[[#This Row],[Article]],'TCD journal 2018'!$B$5:$O$9000,4,FALSE),0)</f>
        <v>0</v>
      </c>
      <c r="E1072" s="60">
        <f>IFERROR(VLOOKUP(Tableau11[[#This Row],[Article]],'TCD journal 2018'!$B$5:$O$9000,5,FALSE),0)</f>
        <v>0</v>
      </c>
      <c r="F1072" s="60">
        <f>IFERROR(VLOOKUP(Tableau11[[#This Row],[Article]],'TCD journal 2018'!$B$5:$O$9000,6,FALSE),0)</f>
        <v>0</v>
      </c>
      <c r="G1072" s="60">
        <f>IFERROR(VLOOKUP(Tableau11[[#This Row],[Article]],'TCD journal 2018'!$B$5:$O$9000,7,FALSE),0)</f>
        <v>0</v>
      </c>
      <c r="H1072" s="60">
        <f>IFERROR(VLOOKUP(Tableau11[[#This Row],[Article]],'TCD journal 2018'!$B$5:$O$9000,8,FALSE),0)</f>
        <v>0</v>
      </c>
      <c r="I1072" s="60">
        <f>IFERROR(VLOOKUP(Tableau11[[#This Row],[Article]],'TCD journal 2018'!$B$5:$O$9000,9,FALSE),0)</f>
        <v>0</v>
      </c>
      <c r="J1072" s="60">
        <f>IFERROR(VLOOKUP(Tableau11[[#This Row],[Article]],'TCD journal 2018'!$B$5:$O$9000,10,FALSE),0)</f>
        <v>0</v>
      </c>
      <c r="K1072" s="61">
        <f>IFERROR(VLOOKUP(Tableau11[[#This Row],[Article]],'TCD journal 2018'!$B$5:$O$900,11,FALSE),0)</f>
        <v>0</v>
      </c>
      <c r="L1072" s="60">
        <f>IFERROR(VLOOKUP(Tableau11[[#This Row],[Article]],'TCD journal 2018'!$B$5:$O$9000,12,FALSE),0)</f>
        <v>0</v>
      </c>
      <c r="M1072" s="62">
        <f>IFERROR(VLOOKUP(Tableau11[[#This Row],[Article]],'TCD journal 2018'!$B$5:$O$9000,13,FALSE),0)</f>
        <v>0</v>
      </c>
      <c r="N1072" s="154">
        <f>IFERROR(VLOOKUP(Tableau11[[#This Row],[Article]],'TCD journal 2018'!$B$5:$O$9000,14,FALSE),0)</f>
        <v>0</v>
      </c>
      <c r="O1072" s="73">
        <f>Tableau11[[#This Row],[Total général]]/8</f>
        <v>0</v>
      </c>
      <c r="P1072" s="74">
        <f>ROUNDUP(Tableau11[[#This Row],[Conso mensuel]]/30,0)</f>
        <v>0</v>
      </c>
    </row>
    <row r="1073" spans="1:16" ht="16.5" thickTop="1" thickBot="1" x14ac:dyDescent="0.3">
      <c r="A1073" s="31">
        <v>1930</v>
      </c>
      <c r="B1073" s="34">
        <f t="shared" ref="B1073:C1073" si="730">IFERROR(B1072/$N$1072,0)</f>
        <v>0</v>
      </c>
      <c r="C1073" s="34">
        <f t="shared" si="730"/>
        <v>0</v>
      </c>
      <c r="D1073" s="34">
        <f>IFERROR(D1072/$N$1072,0)</f>
        <v>0</v>
      </c>
      <c r="E1073" s="34">
        <f t="shared" ref="E1073:M1073" si="731">IFERROR(E1072/$N$1072,0)</f>
        <v>0</v>
      </c>
      <c r="F1073" s="34">
        <f t="shared" si="731"/>
        <v>0</v>
      </c>
      <c r="G1073" s="34">
        <f t="shared" si="731"/>
        <v>0</v>
      </c>
      <c r="H1073" s="34">
        <f t="shared" si="731"/>
        <v>0</v>
      </c>
      <c r="I1073" s="34">
        <f t="shared" si="731"/>
        <v>0</v>
      </c>
      <c r="J1073" s="33">
        <f t="shared" si="731"/>
        <v>0</v>
      </c>
      <c r="K1073" s="34">
        <f t="shared" si="731"/>
        <v>0</v>
      </c>
      <c r="L1073" s="33">
        <f t="shared" si="731"/>
        <v>0</v>
      </c>
      <c r="M1073" s="36">
        <f t="shared" si="731"/>
        <v>0</v>
      </c>
      <c r="N1073" s="46">
        <f>SUM(Tableau11[[#This Row],[Janvier]:[Décembre]])</f>
        <v>0</v>
      </c>
      <c r="O1073" s="71">
        <f>ROUNDUP(Tableau11[[#This Row],[Total général]]/7,0)</f>
        <v>0</v>
      </c>
      <c r="P1073" s="70">
        <f>Tableau11[[#This Row],[Total général]]/(30*7)</f>
        <v>0</v>
      </c>
    </row>
    <row r="1074" spans="1:16" ht="17.25" thickTop="1" thickBot="1" x14ac:dyDescent="0.3">
      <c r="A1074" s="45">
        <v>1450</v>
      </c>
      <c r="B1074" s="58">
        <f>IFERROR(VLOOKUP(Tableau11[[#This Row],[Article]],'TCD journal 2018'!$B$5:$O$9000,2,FALSE),0)</f>
        <v>0</v>
      </c>
      <c r="C1074" s="59">
        <f>IFERROR(VLOOKUP(Tableau11[[#This Row],[Article]],'TCD journal 2018'!$B$5:$O$900,3,FALSE),0)</f>
        <v>0</v>
      </c>
      <c r="D1074" s="60">
        <f>IFERROR(VLOOKUP(Tableau11[[#This Row],[Article]],'TCD journal 2018'!$B$5:$O$9000,4,FALSE),0)</f>
        <v>0</v>
      </c>
      <c r="E1074" s="60">
        <f>IFERROR(VLOOKUP(Tableau11[[#This Row],[Article]],'TCD journal 2018'!$B$5:$O$9000,5,FALSE),0)</f>
        <v>0</v>
      </c>
      <c r="F1074" s="60">
        <f>IFERROR(VLOOKUP(Tableau11[[#This Row],[Article]],'TCD journal 2018'!$B$5:$O$9000,6,FALSE),0)</f>
        <v>0</v>
      </c>
      <c r="G1074" s="60">
        <f>IFERROR(VLOOKUP(Tableau11[[#This Row],[Article]],'TCD journal 2018'!$B$5:$O$9000,7,FALSE),0)</f>
        <v>0</v>
      </c>
      <c r="H1074" s="60">
        <f>IFERROR(VLOOKUP(Tableau11[[#This Row],[Article]],'TCD journal 2018'!$B$5:$O$9000,8,FALSE),0)</f>
        <v>0</v>
      </c>
      <c r="I1074" s="60">
        <f>IFERROR(VLOOKUP(Tableau11[[#This Row],[Article]],'TCD journal 2018'!$B$5:$O$9000,9,FALSE),0)</f>
        <v>0</v>
      </c>
      <c r="J1074" s="60">
        <f>IFERROR(VLOOKUP(Tableau11[[#This Row],[Article]],'TCD journal 2018'!$B$5:$O$9000,10,FALSE),0)</f>
        <v>0</v>
      </c>
      <c r="K1074" s="61">
        <f>IFERROR(VLOOKUP(Tableau11[[#This Row],[Article]],'TCD journal 2018'!$B$5:$O$900,11,FALSE),0)</f>
        <v>0</v>
      </c>
      <c r="L1074" s="60">
        <f>IFERROR(VLOOKUP(Tableau11[[#This Row],[Article]],'TCD journal 2018'!$B$5:$O$9000,12,FALSE),0)</f>
        <v>0</v>
      </c>
      <c r="M1074" s="62">
        <f>IFERROR(VLOOKUP(Tableau11[[#This Row],[Article]],'TCD journal 2018'!$B$5:$O$9000,13,FALSE),0)</f>
        <v>0</v>
      </c>
      <c r="N1074" s="154">
        <f>IFERROR(VLOOKUP(Tableau11[[#This Row],[Article]],'TCD journal 2018'!$B$5:$O$9000,14,FALSE),0)</f>
        <v>0</v>
      </c>
      <c r="O1074" s="73">
        <f>Tableau11[[#This Row],[Total général]]/8</f>
        <v>0</v>
      </c>
      <c r="P1074" s="74">
        <f>ROUNDUP(Tableau11[[#This Row],[Conso mensuel]]/30,0)</f>
        <v>0</v>
      </c>
    </row>
    <row r="1075" spans="1:16" ht="16.5" thickTop="1" thickBot="1" x14ac:dyDescent="0.3">
      <c r="A1075" s="30">
        <v>1450</v>
      </c>
      <c r="B1075" s="33">
        <f>IFERROR(B1074/$N$1074,0)</f>
        <v>0</v>
      </c>
      <c r="C1075" s="33">
        <f t="shared" ref="C1075" si="732">IFERROR(C1074/$N$1074,0)</f>
        <v>0</v>
      </c>
      <c r="D1075" s="33">
        <f>IFERROR(D1074/$N$1074,0)</f>
        <v>0</v>
      </c>
      <c r="E1075" s="33">
        <f t="shared" ref="E1075:M1075" si="733">IFERROR(E1074/$N$1074,0)</f>
        <v>0</v>
      </c>
      <c r="F1075" s="33">
        <f t="shared" si="733"/>
        <v>0</v>
      </c>
      <c r="G1075" s="33">
        <f t="shared" si="733"/>
        <v>0</v>
      </c>
      <c r="H1075" s="33">
        <f t="shared" si="733"/>
        <v>0</v>
      </c>
      <c r="I1075" s="33">
        <f t="shared" si="733"/>
        <v>0</v>
      </c>
      <c r="J1075" s="33">
        <f t="shared" si="733"/>
        <v>0</v>
      </c>
      <c r="K1075" s="33">
        <f t="shared" si="733"/>
        <v>0</v>
      </c>
      <c r="L1075" s="33">
        <f t="shared" si="733"/>
        <v>0</v>
      </c>
      <c r="M1075" s="35">
        <f t="shared" si="733"/>
        <v>0</v>
      </c>
      <c r="N1075" s="84">
        <f>SUM(Tableau11[[#This Row],[Janvier]:[Décembre]])</f>
        <v>0</v>
      </c>
      <c r="O1075" s="71">
        <f>ROUNDUP(Tableau11[[#This Row],[Total général]]/7,0)</f>
        <v>0</v>
      </c>
      <c r="P1075" s="70">
        <f>Tableau11[[#This Row],[Total général]]/(30*7)</f>
        <v>0</v>
      </c>
    </row>
    <row r="1076" spans="1:16" ht="17.25" thickTop="1" thickBot="1" x14ac:dyDescent="0.3">
      <c r="A1076" s="89">
        <v>79</v>
      </c>
      <c r="B1076" s="58">
        <f>IFERROR(VLOOKUP(Tableau11[[#This Row],[Article]],'TCD journal 2018'!$B$5:$O$9000,2,FALSE),0)</f>
        <v>0</v>
      </c>
      <c r="C1076" s="59">
        <f>IFERROR(VLOOKUP(Tableau11[[#This Row],[Article]],'TCD journal 2018'!$B$5:$O$900,3,FALSE),0)</f>
        <v>0</v>
      </c>
      <c r="D1076" s="60">
        <f>IFERROR(VLOOKUP(Tableau11[[#This Row],[Article]],'TCD journal 2018'!$B$5:$O$9000,4,FALSE),0)</f>
        <v>0</v>
      </c>
      <c r="E1076" s="60">
        <f>IFERROR(VLOOKUP(Tableau11[[#This Row],[Article]],'TCD journal 2018'!$B$5:$O$9000,5,FALSE),0)</f>
        <v>0</v>
      </c>
      <c r="F1076" s="60">
        <f>IFERROR(VLOOKUP(Tableau11[[#This Row],[Article]],'TCD journal 2018'!$B$5:$O$9000,6,FALSE),0)</f>
        <v>0</v>
      </c>
      <c r="G1076" s="60">
        <f>IFERROR(VLOOKUP(Tableau11[[#This Row],[Article]],'TCD journal 2018'!$B$5:$O$9000,7,FALSE),0)</f>
        <v>0</v>
      </c>
      <c r="H1076" s="60">
        <f>IFERROR(VLOOKUP(Tableau11[[#This Row],[Article]],'TCD journal 2018'!$B$5:$O$9000,8,FALSE),0)</f>
        <v>0</v>
      </c>
      <c r="I1076" s="60">
        <f>IFERROR(VLOOKUP(Tableau11[[#This Row],[Article]],'TCD journal 2018'!$B$5:$O$9000,9,FALSE),0)</f>
        <v>0</v>
      </c>
      <c r="J1076" s="60">
        <f>IFERROR(VLOOKUP(Tableau11[[#This Row],[Article]],'TCD journal 2018'!$B$5:$O$9000,10,FALSE),0)</f>
        <v>0</v>
      </c>
      <c r="K1076" s="61">
        <f>IFERROR(VLOOKUP(Tableau11[[#This Row],[Article]],'TCD journal 2018'!$B$5:$O$900,11,FALSE),0)</f>
        <v>15</v>
      </c>
      <c r="L1076" s="60">
        <f>IFERROR(VLOOKUP(Tableau11[[#This Row],[Article]],'TCD journal 2018'!$B$5:$O$9000,12,FALSE),0)</f>
        <v>0</v>
      </c>
      <c r="M1076" s="62">
        <f>IFERROR(VLOOKUP(Tableau11[[#This Row],[Article]],'TCD journal 2018'!$B$5:$O$9000,13,FALSE),0)</f>
        <v>0</v>
      </c>
      <c r="N1076" s="154">
        <f>IFERROR(VLOOKUP(Tableau11[[#This Row],[Article]],'TCD journal 2018'!$B$5:$O$9000,14,FALSE),0)</f>
        <v>15</v>
      </c>
      <c r="O1076" s="73">
        <f>Tableau11[[#This Row],[Total général]]/8</f>
        <v>1.875</v>
      </c>
      <c r="P1076" s="74">
        <f>ROUNDUP(Tableau11[[#This Row],[Conso mensuel]]/30,0)</f>
        <v>1</v>
      </c>
    </row>
    <row r="1077" spans="1:16" ht="16.5" thickTop="1" thickBot="1" x14ac:dyDescent="0.3">
      <c r="A1077" s="90">
        <v>79</v>
      </c>
      <c r="B1077" s="91">
        <f>IFERROR(B1076/$N$1076,0)</f>
        <v>0</v>
      </c>
      <c r="C1077" s="91">
        <f t="shared" ref="C1077:N1077" si="734">IFERROR(C1076/$N$1076,0)</f>
        <v>0</v>
      </c>
      <c r="D1077" s="91">
        <f t="shared" si="734"/>
        <v>0</v>
      </c>
      <c r="E1077" s="91">
        <f t="shared" si="734"/>
        <v>0</v>
      </c>
      <c r="F1077" s="91">
        <f t="shared" si="734"/>
        <v>0</v>
      </c>
      <c r="G1077" s="91">
        <f t="shared" si="734"/>
        <v>0</v>
      </c>
      <c r="H1077" s="91">
        <f t="shared" si="734"/>
        <v>0</v>
      </c>
      <c r="I1077" s="91">
        <f t="shared" si="734"/>
        <v>0</v>
      </c>
      <c r="J1077" s="152">
        <f t="shared" si="734"/>
        <v>0</v>
      </c>
      <c r="K1077" s="91">
        <f t="shared" si="734"/>
        <v>1</v>
      </c>
      <c r="L1077" s="152">
        <f t="shared" si="734"/>
        <v>0</v>
      </c>
      <c r="M1077" s="91">
        <f t="shared" si="734"/>
        <v>0</v>
      </c>
      <c r="N1077" s="91">
        <f t="shared" si="734"/>
        <v>1</v>
      </c>
      <c r="O1077" s="105">
        <f>ROUNDUP(Tableau11[[#This Row],[Total général]]/7,0)</f>
        <v>1</v>
      </c>
      <c r="P1077" s="70">
        <f>Tableau11[[#This Row],[Total général]]/(30*7)</f>
        <v>4.7619047619047623E-3</v>
      </c>
    </row>
    <row r="1078" spans="1:16" ht="17.25" thickTop="1" thickBot="1" x14ac:dyDescent="0.3">
      <c r="A1078" s="89">
        <v>145</v>
      </c>
      <c r="B1078" s="58">
        <f>IFERROR(VLOOKUP(Tableau11[[#This Row],[Article]],'TCD journal 2018'!$B$5:$O$9000,2,FALSE),0)</f>
        <v>0</v>
      </c>
      <c r="C1078" s="59">
        <f>IFERROR(VLOOKUP(Tableau11[[#This Row],[Article]],'TCD journal 2018'!$B$5:$O$900,3,FALSE),0)</f>
        <v>0</v>
      </c>
      <c r="D1078" s="60">
        <f>IFERROR(VLOOKUP(Tableau11[[#This Row],[Article]],'TCD journal 2018'!$B$5:$O$9000,4,FALSE),0)</f>
        <v>0</v>
      </c>
      <c r="E1078" s="60">
        <f>IFERROR(VLOOKUP(Tableau11[[#This Row],[Article]],'TCD journal 2018'!$B$5:$O$9000,5,FALSE),0)</f>
        <v>0</v>
      </c>
      <c r="F1078" s="60">
        <f>IFERROR(VLOOKUP(Tableau11[[#This Row],[Article]],'TCD journal 2018'!$B$5:$O$9000,6,FALSE),0)</f>
        <v>0</v>
      </c>
      <c r="G1078" s="60">
        <f>IFERROR(VLOOKUP(Tableau11[[#This Row],[Article]],'TCD journal 2018'!$B$5:$O$9000,7,FALSE),0)</f>
        <v>0</v>
      </c>
      <c r="H1078" s="60">
        <f>IFERROR(VLOOKUP(Tableau11[[#This Row],[Article]],'TCD journal 2018'!$B$5:$O$9000,8,FALSE),0)</f>
        <v>0</v>
      </c>
      <c r="I1078" s="60">
        <f>IFERROR(VLOOKUP(Tableau11[[#This Row],[Article]],'TCD journal 2018'!$B$5:$O$9000,9,FALSE),0)</f>
        <v>0</v>
      </c>
      <c r="J1078" s="60">
        <f>IFERROR(VLOOKUP(Tableau11[[#This Row],[Article]],'TCD journal 2018'!$B$5:$O$9000,10,FALSE),0)</f>
        <v>0</v>
      </c>
      <c r="K1078" s="61">
        <f>IFERROR(VLOOKUP(Tableau11[[#This Row],[Article]],'TCD journal 2018'!$B$5:$O$900,11,FALSE),0)</f>
        <v>2</v>
      </c>
      <c r="L1078" s="60">
        <f>IFERROR(VLOOKUP(Tableau11[[#This Row],[Article]],'TCD journal 2018'!$B$5:$O$9000,12,FALSE),0)</f>
        <v>0</v>
      </c>
      <c r="M1078" s="62">
        <f>IFERROR(VLOOKUP(Tableau11[[#This Row],[Article]],'TCD journal 2018'!$B$5:$O$9000,13,FALSE),0)</f>
        <v>0</v>
      </c>
      <c r="N1078" s="154">
        <f>IFERROR(VLOOKUP(Tableau11[[#This Row],[Article]],'TCD journal 2018'!$B$5:$O$9000,14,FALSE),0)</f>
        <v>2</v>
      </c>
      <c r="O1078" s="73">
        <f>Tableau11[[#This Row],[Total général]]/8</f>
        <v>0.25</v>
      </c>
      <c r="P1078" s="74">
        <f>ROUNDUP(Tableau11[[#This Row],[Conso mensuel]]/30,0)</f>
        <v>1</v>
      </c>
    </row>
    <row r="1079" spans="1:16" ht="16.5" thickTop="1" thickBot="1" x14ac:dyDescent="0.3">
      <c r="A1079" s="90">
        <v>145</v>
      </c>
      <c r="B1079" s="91">
        <f>IFERROR(B1078/$N$1078,0)</f>
        <v>0</v>
      </c>
      <c r="C1079" s="91">
        <f t="shared" ref="C1079:N1079" si="735">IFERROR(C1078/$N$1078,0)</f>
        <v>0</v>
      </c>
      <c r="D1079" s="91">
        <f t="shared" si="735"/>
        <v>0</v>
      </c>
      <c r="E1079" s="91">
        <f t="shared" si="735"/>
        <v>0</v>
      </c>
      <c r="F1079" s="91">
        <f t="shared" si="735"/>
        <v>0</v>
      </c>
      <c r="G1079" s="91">
        <f t="shared" si="735"/>
        <v>0</v>
      </c>
      <c r="H1079" s="91">
        <f t="shared" si="735"/>
        <v>0</v>
      </c>
      <c r="I1079" s="91">
        <f t="shared" si="735"/>
        <v>0</v>
      </c>
      <c r="J1079" s="152">
        <f t="shared" si="735"/>
        <v>0</v>
      </c>
      <c r="K1079" s="91">
        <f t="shared" si="735"/>
        <v>1</v>
      </c>
      <c r="L1079" s="152">
        <f t="shared" si="735"/>
        <v>0</v>
      </c>
      <c r="M1079" s="91">
        <f t="shared" si="735"/>
        <v>0</v>
      </c>
      <c r="N1079" s="91">
        <f t="shared" si="735"/>
        <v>1</v>
      </c>
      <c r="O1079" s="105">
        <f>ROUNDUP(Tableau11[[#This Row],[Total général]]/7,0)</f>
        <v>1</v>
      </c>
      <c r="P1079" s="70">
        <f>Tableau11[[#This Row],[Total général]]/(30*7)</f>
        <v>4.7619047619047623E-3</v>
      </c>
    </row>
    <row r="1080" spans="1:16" ht="17.25" thickTop="1" thickBot="1" x14ac:dyDescent="0.3">
      <c r="A1080" s="89">
        <v>290</v>
      </c>
      <c r="B1080" s="58">
        <f>IFERROR(VLOOKUP(Tableau11[[#This Row],[Article]],'TCD journal 2018'!$B$5:$O$9000,2,FALSE),0)</f>
        <v>0</v>
      </c>
      <c r="C1080" s="59">
        <f>IFERROR(VLOOKUP(Tableau11[[#This Row],[Article]],'TCD journal 2018'!$B$5:$O$900,3,FALSE),0)</f>
        <v>0</v>
      </c>
      <c r="D1080" s="60">
        <f>IFERROR(VLOOKUP(Tableau11[[#This Row],[Article]],'TCD journal 2018'!$B$5:$O$9000,4,FALSE),0)</f>
        <v>0</v>
      </c>
      <c r="E1080" s="60">
        <f>IFERROR(VLOOKUP(Tableau11[[#This Row],[Article]],'TCD journal 2018'!$B$5:$O$9000,5,FALSE),0)</f>
        <v>0</v>
      </c>
      <c r="F1080" s="60">
        <f>IFERROR(VLOOKUP(Tableau11[[#This Row],[Article]],'TCD journal 2018'!$B$5:$O$9000,6,FALSE),0)</f>
        <v>0</v>
      </c>
      <c r="G1080" s="60">
        <f>IFERROR(VLOOKUP(Tableau11[[#This Row],[Article]],'TCD journal 2018'!$B$5:$O$9000,7,FALSE),0)</f>
        <v>0</v>
      </c>
      <c r="H1080" s="60">
        <f>IFERROR(VLOOKUP(Tableau11[[#This Row],[Article]],'TCD journal 2018'!$B$5:$O$9000,8,FALSE),0)</f>
        <v>0</v>
      </c>
      <c r="I1080" s="60">
        <f>IFERROR(VLOOKUP(Tableau11[[#This Row],[Article]],'TCD journal 2018'!$B$5:$O$9000,9,FALSE),0)</f>
        <v>0</v>
      </c>
      <c r="J1080" s="60">
        <f>IFERROR(VLOOKUP(Tableau11[[#This Row],[Article]],'TCD journal 2018'!$B$5:$O$9000,10,FALSE),0)</f>
        <v>0</v>
      </c>
      <c r="K1080" s="61">
        <f>IFERROR(VLOOKUP(Tableau11[[#This Row],[Article]],'TCD journal 2018'!$B$5:$O$900,11,FALSE),0)</f>
        <v>0</v>
      </c>
      <c r="L1080" s="60">
        <f>IFERROR(VLOOKUP(Tableau11[[#This Row],[Article]],'TCD journal 2018'!$B$5:$O$9000,12,FALSE),0)</f>
        <v>0</v>
      </c>
      <c r="M1080" s="62">
        <f>IFERROR(VLOOKUP(Tableau11[[#This Row],[Article]],'TCD journal 2018'!$B$5:$O$9000,13,FALSE),0)</f>
        <v>0</v>
      </c>
      <c r="N1080" s="154">
        <f>IFERROR(VLOOKUP(Tableau11[[#This Row],[Article]],'TCD journal 2018'!$B$5:$O$9000,14,FALSE),0)</f>
        <v>0</v>
      </c>
      <c r="O1080" s="73">
        <f>Tableau11[[#This Row],[Total général]]/8</f>
        <v>0</v>
      </c>
      <c r="P1080" s="74">
        <f>ROUNDUP(Tableau11[[#This Row],[Conso mensuel]]/30,0)</f>
        <v>0</v>
      </c>
    </row>
    <row r="1081" spans="1:16" ht="16.5" thickTop="1" thickBot="1" x14ac:dyDescent="0.3">
      <c r="A1081" s="90">
        <v>290</v>
      </c>
      <c r="B1081" s="91">
        <f>IFERROR(B1080/$N$1080,0)</f>
        <v>0</v>
      </c>
      <c r="C1081" s="91">
        <f t="shared" ref="C1081:N1081" si="736">IFERROR(C1080/$N$1080,0)</f>
        <v>0</v>
      </c>
      <c r="D1081" s="91">
        <f t="shared" si="736"/>
        <v>0</v>
      </c>
      <c r="E1081" s="91">
        <f t="shared" si="736"/>
        <v>0</v>
      </c>
      <c r="F1081" s="91">
        <f t="shared" si="736"/>
        <v>0</v>
      </c>
      <c r="G1081" s="91">
        <f t="shared" si="736"/>
        <v>0</v>
      </c>
      <c r="H1081" s="91">
        <f t="shared" si="736"/>
        <v>0</v>
      </c>
      <c r="I1081" s="91">
        <f t="shared" si="736"/>
        <v>0</v>
      </c>
      <c r="J1081" s="152">
        <f t="shared" si="736"/>
        <v>0</v>
      </c>
      <c r="K1081" s="91">
        <f t="shared" si="736"/>
        <v>0</v>
      </c>
      <c r="L1081" s="152">
        <f t="shared" si="736"/>
        <v>0</v>
      </c>
      <c r="M1081" s="91">
        <f t="shared" si="736"/>
        <v>0</v>
      </c>
      <c r="N1081" s="91">
        <f t="shared" si="736"/>
        <v>0</v>
      </c>
      <c r="O1081" s="105">
        <f>ROUNDUP(Tableau11[[#This Row],[Total général]]/7,0)</f>
        <v>0</v>
      </c>
      <c r="P1081" s="70">
        <f>Tableau11[[#This Row],[Total général]]/(30*7)</f>
        <v>0</v>
      </c>
    </row>
    <row r="1082" spans="1:16" ht="17.25" thickTop="1" thickBot="1" x14ac:dyDescent="0.3">
      <c r="A1082" s="89">
        <v>312</v>
      </c>
      <c r="B1082" s="58">
        <f>IFERROR(VLOOKUP(Tableau11[[#This Row],[Article]],'TCD journal 2018'!$B$5:$O$9000,2,FALSE),0)</f>
        <v>0</v>
      </c>
      <c r="C1082" s="59">
        <f>IFERROR(VLOOKUP(Tableau11[[#This Row],[Article]],'TCD journal 2018'!$B$5:$O$900,3,FALSE),0)</f>
        <v>0</v>
      </c>
      <c r="D1082" s="60">
        <f>IFERROR(VLOOKUP(Tableau11[[#This Row],[Article]],'TCD journal 2018'!$B$5:$O$9000,4,FALSE),0)</f>
        <v>0</v>
      </c>
      <c r="E1082" s="60">
        <f>IFERROR(VLOOKUP(Tableau11[[#This Row],[Article]],'TCD journal 2018'!$B$5:$O$9000,5,FALSE),0)</f>
        <v>0</v>
      </c>
      <c r="F1082" s="60">
        <f>IFERROR(VLOOKUP(Tableau11[[#This Row],[Article]],'TCD journal 2018'!$B$5:$O$9000,6,FALSE),0)</f>
        <v>0</v>
      </c>
      <c r="G1082" s="60">
        <f>IFERROR(VLOOKUP(Tableau11[[#This Row],[Article]],'TCD journal 2018'!$B$5:$O$9000,7,FALSE),0)</f>
        <v>0</v>
      </c>
      <c r="H1082" s="60">
        <f>IFERROR(VLOOKUP(Tableau11[[#This Row],[Article]],'TCD journal 2018'!$B$5:$O$9000,8,FALSE),0)</f>
        <v>0</v>
      </c>
      <c r="I1082" s="60">
        <f>IFERROR(VLOOKUP(Tableau11[[#This Row],[Article]],'TCD journal 2018'!$B$5:$O$9000,9,FALSE),0)</f>
        <v>0</v>
      </c>
      <c r="J1082" s="60">
        <f>IFERROR(VLOOKUP(Tableau11[[#This Row],[Article]],'TCD journal 2018'!$B$5:$O$9000,10,FALSE),0)</f>
        <v>0</v>
      </c>
      <c r="K1082" s="61">
        <f>IFERROR(VLOOKUP(Tableau11[[#This Row],[Article]],'TCD journal 2018'!$B$5:$O$900,11,FALSE),0)</f>
        <v>0</v>
      </c>
      <c r="L1082" s="60">
        <f>IFERROR(VLOOKUP(Tableau11[[#This Row],[Article]],'TCD journal 2018'!$B$5:$O$9000,12,FALSE),0)</f>
        <v>0</v>
      </c>
      <c r="M1082" s="62">
        <f>IFERROR(VLOOKUP(Tableau11[[#This Row],[Article]],'TCD journal 2018'!$B$5:$O$9000,13,FALSE),0)</f>
        <v>0</v>
      </c>
      <c r="N1082" s="154">
        <f>IFERROR(VLOOKUP(Tableau11[[#This Row],[Article]],'TCD journal 2018'!$B$5:$O$9000,14,FALSE),0)</f>
        <v>0</v>
      </c>
      <c r="O1082" s="73">
        <f>Tableau11[[#This Row],[Total général]]/8</f>
        <v>0</v>
      </c>
      <c r="P1082" s="74">
        <f>ROUNDUP(Tableau11[[#This Row],[Conso mensuel]]/30,0)</f>
        <v>0</v>
      </c>
    </row>
    <row r="1083" spans="1:16" ht="16.5" thickTop="1" thickBot="1" x14ac:dyDescent="0.3">
      <c r="A1083" s="90">
        <v>312</v>
      </c>
      <c r="B1083" s="91">
        <f>IFERROR(B1082/$N$1082,0)</f>
        <v>0</v>
      </c>
      <c r="C1083" s="91">
        <f t="shared" ref="C1083:N1083" si="737">IFERROR(C1082/$N$1082,0)</f>
        <v>0</v>
      </c>
      <c r="D1083" s="91">
        <f t="shared" si="737"/>
        <v>0</v>
      </c>
      <c r="E1083" s="91">
        <f t="shared" si="737"/>
        <v>0</v>
      </c>
      <c r="F1083" s="91">
        <f t="shared" si="737"/>
        <v>0</v>
      </c>
      <c r="G1083" s="91">
        <f t="shared" si="737"/>
        <v>0</v>
      </c>
      <c r="H1083" s="91">
        <f t="shared" si="737"/>
        <v>0</v>
      </c>
      <c r="I1083" s="91">
        <f t="shared" si="737"/>
        <v>0</v>
      </c>
      <c r="J1083" s="152">
        <f t="shared" si="737"/>
        <v>0</v>
      </c>
      <c r="K1083" s="91">
        <f t="shared" si="737"/>
        <v>0</v>
      </c>
      <c r="L1083" s="152">
        <f t="shared" si="737"/>
        <v>0</v>
      </c>
      <c r="M1083" s="91">
        <f t="shared" si="737"/>
        <v>0</v>
      </c>
      <c r="N1083" s="91">
        <f t="shared" si="737"/>
        <v>0</v>
      </c>
      <c r="O1083" s="105">
        <f>ROUNDUP(Tableau11[[#This Row],[Total général]]/7,0)</f>
        <v>0</v>
      </c>
      <c r="P1083" s="70">
        <f>Tableau11[[#This Row],[Total général]]/(30*7)</f>
        <v>0</v>
      </c>
    </row>
    <row r="1084" spans="1:16" ht="17.25" thickTop="1" thickBot="1" x14ac:dyDescent="0.3">
      <c r="A1084" s="89">
        <v>345</v>
      </c>
      <c r="B1084" s="58">
        <f>IFERROR(VLOOKUP(Tableau11[[#This Row],[Article]],'TCD journal 2018'!$B$5:$O$9000,2,FALSE),0)</f>
        <v>0</v>
      </c>
      <c r="C1084" s="59">
        <f>IFERROR(VLOOKUP(Tableau11[[#This Row],[Article]],'TCD journal 2018'!$B$5:$O$900,3,FALSE),0)</f>
        <v>0</v>
      </c>
      <c r="D1084" s="60">
        <f>IFERROR(VLOOKUP(Tableau11[[#This Row],[Article]],'TCD journal 2018'!$B$5:$O$9000,4,FALSE),0)</f>
        <v>0</v>
      </c>
      <c r="E1084" s="60">
        <f>IFERROR(VLOOKUP(Tableau11[[#This Row],[Article]],'TCD journal 2018'!$B$5:$O$9000,5,FALSE),0)</f>
        <v>0</v>
      </c>
      <c r="F1084" s="60">
        <f>IFERROR(VLOOKUP(Tableau11[[#This Row],[Article]],'TCD journal 2018'!$B$5:$O$9000,6,FALSE),0)</f>
        <v>0</v>
      </c>
      <c r="G1084" s="60">
        <f>IFERROR(VLOOKUP(Tableau11[[#This Row],[Article]],'TCD journal 2018'!$B$5:$O$9000,7,FALSE),0)</f>
        <v>0</v>
      </c>
      <c r="H1084" s="60">
        <f>IFERROR(VLOOKUP(Tableau11[[#This Row],[Article]],'TCD journal 2018'!$B$5:$O$9000,8,FALSE),0)</f>
        <v>0</v>
      </c>
      <c r="I1084" s="60">
        <f>IFERROR(VLOOKUP(Tableau11[[#This Row],[Article]],'TCD journal 2018'!$B$5:$O$9000,9,FALSE),0)</f>
        <v>0</v>
      </c>
      <c r="J1084" s="60">
        <f>IFERROR(VLOOKUP(Tableau11[[#This Row],[Article]],'TCD journal 2018'!$B$5:$O$9000,10,FALSE),0)</f>
        <v>0</v>
      </c>
      <c r="K1084" s="61">
        <f>IFERROR(VLOOKUP(Tableau11[[#This Row],[Article]],'TCD journal 2018'!$B$5:$O$900,11,FALSE),0)</f>
        <v>0</v>
      </c>
      <c r="L1084" s="60">
        <f>IFERROR(VLOOKUP(Tableau11[[#This Row],[Article]],'TCD journal 2018'!$B$5:$O$9000,12,FALSE),0)</f>
        <v>0</v>
      </c>
      <c r="M1084" s="62">
        <f>IFERROR(VLOOKUP(Tableau11[[#This Row],[Article]],'TCD journal 2018'!$B$5:$O$9000,13,FALSE),0)</f>
        <v>0</v>
      </c>
      <c r="N1084" s="154">
        <f>IFERROR(VLOOKUP(Tableau11[[#This Row],[Article]],'TCD journal 2018'!$B$5:$O$9000,14,FALSE),0)</f>
        <v>0</v>
      </c>
      <c r="O1084" s="73">
        <f>Tableau11[[#This Row],[Total général]]/8</f>
        <v>0</v>
      </c>
      <c r="P1084" s="74">
        <f>ROUNDUP(Tableau11[[#This Row],[Conso mensuel]]/30,0)</f>
        <v>0</v>
      </c>
    </row>
    <row r="1085" spans="1:16" ht="16.5" thickTop="1" thickBot="1" x14ac:dyDescent="0.3">
      <c r="A1085" s="90">
        <v>345</v>
      </c>
      <c r="B1085" s="91">
        <f>IFERROR(B1084/$N$1084,0)</f>
        <v>0</v>
      </c>
      <c r="C1085" s="91">
        <f t="shared" ref="C1085:N1085" si="738">IFERROR(C1084/$N$1084,0)</f>
        <v>0</v>
      </c>
      <c r="D1085" s="91">
        <f t="shared" si="738"/>
        <v>0</v>
      </c>
      <c r="E1085" s="91">
        <f t="shared" si="738"/>
        <v>0</v>
      </c>
      <c r="F1085" s="91">
        <f t="shared" si="738"/>
        <v>0</v>
      </c>
      <c r="G1085" s="91">
        <f t="shared" si="738"/>
        <v>0</v>
      </c>
      <c r="H1085" s="91">
        <f t="shared" si="738"/>
        <v>0</v>
      </c>
      <c r="I1085" s="91">
        <f t="shared" si="738"/>
        <v>0</v>
      </c>
      <c r="J1085" s="152">
        <f t="shared" si="738"/>
        <v>0</v>
      </c>
      <c r="K1085" s="91">
        <f t="shared" si="738"/>
        <v>0</v>
      </c>
      <c r="L1085" s="152">
        <f t="shared" si="738"/>
        <v>0</v>
      </c>
      <c r="M1085" s="91">
        <f t="shared" si="738"/>
        <v>0</v>
      </c>
      <c r="N1085" s="91">
        <f t="shared" si="738"/>
        <v>0</v>
      </c>
      <c r="O1085" s="105">
        <f>ROUNDUP(Tableau11[[#This Row],[Total général]]/7,0)</f>
        <v>0</v>
      </c>
      <c r="P1085" s="70">
        <f>Tableau11[[#This Row],[Total général]]/(30*7)</f>
        <v>0</v>
      </c>
    </row>
    <row r="1086" spans="1:16" ht="17.25" thickTop="1" thickBot="1" x14ac:dyDescent="0.3">
      <c r="A1086" s="89">
        <v>405</v>
      </c>
      <c r="B1086" s="58">
        <f>IFERROR(VLOOKUP(Tableau11[[#This Row],[Article]],'TCD journal 2018'!$B$5:$O$9000,2,FALSE),0)</f>
        <v>0</v>
      </c>
      <c r="C1086" s="59">
        <f>IFERROR(VLOOKUP(Tableau11[[#This Row],[Article]],'TCD journal 2018'!$B$5:$O$900,3,FALSE),0)</f>
        <v>0</v>
      </c>
      <c r="D1086" s="60">
        <f>IFERROR(VLOOKUP(Tableau11[[#This Row],[Article]],'TCD journal 2018'!$B$5:$O$9000,4,FALSE),0)</f>
        <v>0</v>
      </c>
      <c r="E1086" s="60">
        <f>IFERROR(VLOOKUP(Tableau11[[#This Row],[Article]],'TCD journal 2018'!$B$5:$O$9000,5,FALSE),0)</f>
        <v>0</v>
      </c>
      <c r="F1086" s="60">
        <f>IFERROR(VLOOKUP(Tableau11[[#This Row],[Article]],'TCD journal 2018'!$B$5:$O$9000,6,FALSE),0)</f>
        <v>0</v>
      </c>
      <c r="G1086" s="60">
        <f>IFERROR(VLOOKUP(Tableau11[[#This Row],[Article]],'TCD journal 2018'!$B$5:$O$9000,7,FALSE),0)</f>
        <v>0</v>
      </c>
      <c r="H1086" s="60">
        <f>IFERROR(VLOOKUP(Tableau11[[#This Row],[Article]],'TCD journal 2018'!$B$5:$O$9000,8,FALSE),0)</f>
        <v>0</v>
      </c>
      <c r="I1086" s="60">
        <f>IFERROR(VLOOKUP(Tableau11[[#This Row],[Article]],'TCD journal 2018'!$B$5:$O$9000,9,FALSE),0)</f>
        <v>0</v>
      </c>
      <c r="J1086" s="60">
        <f>IFERROR(VLOOKUP(Tableau11[[#This Row],[Article]],'TCD journal 2018'!$B$5:$O$9000,10,FALSE),0)</f>
        <v>0</v>
      </c>
      <c r="K1086" s="61">
        <f>IFERROR(VLOOKUP(Tableau11[[#This Row],[Article]],'TCD journal 2018'!$B$5:$O$900,11,FALSE),0)</f>
        <v>0</v>
      </c>
      <c r="L1086" s="60">
        <f>IFERROR(VLOOKUP(Tableau11[[#This Row],[Article]],'TCD journal 2018'!$B$5:$O$9000,12,FALSE),0)</f>
        <v>0</v>
      </c>
      <c r="M1086" s="62">
        <f>IFERROR(VLOOKUP(Tableau11[[#This Row],[Article]],'TCD journal 2018'!$B$5:$O$9000,13,FALSE),0)</f>
        <v>0</v>
      </c>
      <c r="N1086" s="154">
        <f>IFERROR(VLOOKUP(Tableau11[[#This Row],[Article]],'TCD journal 2018'!$B$5:$O$9000,14,FALSE),0)</f>
        <v>0</v>
      </c>
      <c r="O1086" s="73">
        <f>Tableau11[[#This Row],[Total général]]/8</f>
        <v>0</v>
      </c>
      <c r="P1086" s="74">
        <f>ROUNDUP(Tableau11[[#This Row],[Conso mensuel]]/30,0)</f>
        <v>0</v>
      </c>
    </row>
    <row r="1087" spans="1:16" ht="16.5" thickTop="1" thickBot="1" x14ac:dyDescent="0.3">
      <c r="A1087" s="90">
        <v>405</v>
      </c>
      <c r="B1087" s="91">
        <f>IFERROR(B1086/$N$1086,0)</f>
        <v>0</v>
      </c>
      <c r="C1087" s="91">
        <f t="shared" ref="C1087:N1087" si="739">IFERROR(C1086/$N$1086,0)</f>
        <v>0</v>
      </c>
      <c r="D1087" s="91">
        <f t="shared" si="739"/>
        <v>0</v>
      </c>
      <c r="E1087" s="91">
        <f t="shared" si="739"/>
        <v>0</v>
      </c>
      <c r="F1087" s="91">
        <f t="shared" si="739"/>
        <v>0</v>
      </c>
      <c r="G1087" s="91">
        <f t="shared" si="739"/>
        <v>0</v>
      </c>
      <c r="H1087" s="91">
        <f t="shared" si="739"/>
        <v>0</v>
      </c>
      <c r="I1087" s="91">
        <f t="shared" si="739"/>
        <v>0</v>
      </c>
      <c r="J1087" s="152">
        <f t="shared" si="739"/>
        <v>0</v>
      </c>
      <c r="K1087" s="91">
        <f t="shared" si="739"/>
        <v>0</v>
      </c>
      <c r="L1087" s="152">
        <f t="shared" si="739"/>
        <v>0</v>
      </c>
      <c r="M1087" s="91">
        <f t="shared" si="739"/>
        <v>0</v>
      </c>
      <c r="N1087" s="91">
        <f t="shared" si="739"/>
        <v>0</v>
      </c>
      <c r="O1087" s="105">
        <f>ROUNDUP(Tableau11[[#This Row],[Total général]]/7,0)</f>
        <v>0</v>
      </c>
      <c r="P1087" s="70">
        <f>Tableau11[[#This Row],[Total général]]/(30*7)</f>
        <v>0</v>
      </c>
    </row>
    <row r="1088" spans="1:16" ht="17.25" thickTop="1" thickBot="1" x14ac:dyDescent="0.3">
      <c r="A1088" s="92">
        <v>470</v>
      </c>
      <c r="B1088" s="58">
        <f>IFERROR(VLOOKUP(Tableau11[[#This Row],[Article]],'TCD journal 2018'!$B$5:$O$9000,2,FALSE),0)</f>
        <v>0</v>
      </c>
      <c r="C1088" s="59">
        <f>IFERROR(VLOOKUP(Tableau11[[#This Row],[Article]],'TCD journal 2018'!$B$5:$O$900,3,FALSE),0)</f>
        <v>0</v>
      </c>
      <c r="D1088" s="60">
        <f>IFERROR(VLOOKUP(Tableau11[[#This Row],[Article]],'TCD journal 2018'!$B$5:$O$9000,4,FALSE),0)</f>
        <v>0</v>
      </c>
      <c r="E1088" s="60">
        <f>IFERROR(VLOOKUP(Tableau11[[#This Row],[Article]],'TCD journal 2018'!$B$5:$O$9000,5,FALSE),0)</f>
        <v>0</v>
      </c>
      <c r="F1088" s="60">
        <f>IFERROR(VLOOKUP(Tableau11[[#This Row],[Article]],'TCD journal 2018'!$B$5:$O$9000,6,FALSE),0)</f>
        <v>0</v>
      </c>
      <c r="G1088" s="60">
        <f>IFERROR(VLOOKUP(Tableau11[[#This Row],[Article]],'TCD journal 2018'!$B$5:$O$9000,7,FALSE),0)</f>
        <v>0</v>
      </c>
      <c r="H1088" s="60">
        <f>IFERROR(VLOOKUP(Tableau11[[#This Row],[Article]],'TCD journal 2018'!$B$5:$O$9000,8,FALSE),0)</f>
        <v>0</v>
      </c>
      <c r="I1088" s="60">
        <f>IFERROR(VLOOKUP(Tableau11[[#This Row],[Article]],'TCD journal 2018'!$B$5:$O$9000,9,FALSE),0)</f>
        <v>0</v>
      </c>
      <c r="J1088" s="60">
        <f>IFERROR(VLOOKUP(Tableau11[[#This Row],[Article]],'TCD journal 2018'!$B$5:$O$9000,10,FALSE),0)</f>
        <v>0</v>
      </c>
      <c r="K1088" s="61">
        <f>IFERROR(VLOOKUP(Tableau11[[#This Row],[Article]],'TCD journal 2018'!$B$5:$O$900,11,FALSE),0)</f>
        <v>10</v>
      </c>
      <c r="L1088" s="60">
        <f>IFERROR(VLOOKUP(Tableau11[[#This Row],[Article]],'TCD journal 2018'!$B$5:$O$9000,12,FALSE),0)</f>
        <v>0</v>
      </c>
      <c r="M1088" s="62">
        <f>IFERROR(VLOOKUP(Tableau11[[#This Row],[Article]],'TCD journal 2018'!$B$5:$O$9000,13,FALSE),0)</f>
        <v>0</v>
      </c>
      <c r="N1088" s="154">
        <f>IFERROR(VLOOKUP(Tableau11[[#This Row],[Article]],'TCD journal 2018'!$B$5:$O$9000,14,FALSE),0)</f>
        <v>10</v>
      </c>
      <c r="O1088" s="73">
        <f>Tableau11[[#This Row],[Total général]]/8</f>
        <v>1.25</v>
      </c>
      <c r="P1088" s="74">
        <f>ROUNDUP(Tableau11[[#This Row],[Conso mensuel]]/30,0)</f>
        <v>1</v>
      </c>
    </row>
    <row r="1089" spans="1:16" ht="16.5" thickTop="1" thickBot="1" x14ac:dyDescent="0.3">
      <c r="A1089" s="93">
        <v>470</v>
      </c>
      <c r="B1089" s="91">
        <f>IFERROR(B1088/$N$1088,0)</f>
        <v>0</v>
      </c>
      <c r="C1089" s="91">
        <f t="shared" ref="C1089:N1089" si="740">IFERROR(C1088/$N$1088,0)</f>
        <v>0</v>
      </c>
      <c r="D1089" s="91">
        <f t="shared" si="740"/>
        <v>0</v>
      </c>
      <c r="E1089" s="91">
        <f t="shared" si="740"/>
        <v>0</v>
      </c>
      <c r="F1089" s="91">
        <f t="shared" si="740"/>
        <v>0</v>
      </c>
      <c r="G1089" s="91">
        <f t="shared" si="740"/>
        <v>0</v>
      </c>
      <c r="H1089" s="91">
        <f t="shared" si="740"/>
        <v>0</v>
      </c>
      <c r="I1089" s="91">
        <f t="shared" si="740"/>
        <v>0</v>
      </c>
      <c r="J1089" s="152">
        <f t="shared" si="740"/>
        <v>0</v>
      </c>
      <c r="K1089" s="91">
        <f t="shared" si="740"/>
        <v>1</v>
      </c>
      <c r="L1089" s="152">
        <f t="shared" si="740"/>
        <v>0</v>
      </c>
      <c r="M1089" s="91">
        <f t="shared" si="740"/>
        <v>0</v>
      </c>
      <c r="N1089" s="91">
        <f t="shared" si="740"/>
        <v>1</v>
      </c>
      <c r="O1089" s="105">
        <f>ROUNDUP(Tableau11[[#This Row],[Total général]]/7,0)</f>
        <v>1</v>
      </c>
      <c r="P1089" s="70">
        <f>Tableau11[[#This Row],[Total général]]/(30*7)</f>
        <v>4.7619047619047623E-3</v>
      </c>
    </row>
    <row r="1090" spans="1:16" ht="17.25" thickTop="1" thickBot="1" x14ac:dyDescent="0.3">
      <c r="A1090" s="89">
        <v>471</v>
      </c>
      <c r="B1090" s="58">
        <f>IFERROR(VLOOKUP(Tableau11[[#This Row],[Article]],'TCD journal 2018'!$B$5:$O$9000,2,FALSE),0)</f>
        <v>0</v>
      </c>
      <c r="C1090" s="59">
        <f>IFERROR(VLOOKUP(Tableau11[[#This Row],[Article]],'TCD journal 2018'!$B$5:$O$900,3,FALSE),0)</f>
        <v>0</v>
      </c>
      <c r="D1090" s="60">
        <f>IFERROR(VLOOKUP(Tableau11[[#This Row],[Article]],'TCD journal 2018'!$B$5:$O$9000,4,FALSE),0)</f>
        <v>0</v>
      </c>
      <c r="E1090" s="60">
        <f>IFERROR(VLOOKUP(Tableau11[[#This Row],[Article]],'TCD journal 2018'!$B$5:$O$9000,5,FALSE),0)</f>
        <v>0</v>
      </c>
      <c r="F1090" s="60">
        <f>IFERROR(VLOOKUP(Tableau11[[#This Row],[Article]],'TCD journal 2018'!$B$5:$O$9000,6,FALSE),0)</f>
        <v>0</v>
      </c>
      <c r="G1090" s="60">
        <f>IFERROR(VLOOKUP(Tableau11[[#This Row],[Article]],'TCD journal 2018'!$B$5:$O$9000,7,FALSE),0)</f>
        <v>0</v>
      </c>
      <c r="H1090" s="60">
        <f>IFERROR(VLOOKUP(Tableau11[[#This Row],[Article]],'TCD journal 2018'!$B$5:$O$9000,8,FALSE),0)</f>
        <v>0</v>
      </c>
      <c r="I1090" s="60">
        <f>IFERROR(VLOOKUP(Tableau11[[#This Row],[Article]],'TCD journal 2018'!$B$5:$O$9000,9,FALSE),0)</f>
        <v>0</v>
      </c>
      <c r="J1090" s="60">
        <f>IFERROR(VLOOKUP(Tableau11[[#This Row],[Article]],'TCD journal 2018'!$B$5:$O$9000,10,FALSE),0)</f>
        <v>0</v>
      </c>
      <c r="K1090" s="61">
        <f>IFERROR(VLOOKUP(Tableau11[[#This Row],[Article]],'TCD journal 2018'!$B$5:$O$900,11,FALSE),0)</f>
        <v>0</v>
      </c>
      <c r="L1090" s="60">
        <f>IFERROR(VLOOKUP(Tableau11[[#This Row],[Article]],'TCD journal 2018'!$B$5:$O$9000,12,FALSE),0)</f>
        <v>0</v>
      </c>
      <c r="M1090" s="62">
        <f>IFERROR(VLOOKUP(Tableau11[[#This Row],[Article]],'TCD journal 2018'!$B$5:$O$9000,13,FALSE),0)</f>
        <v>0</v>
      </c>
      <c r="N1090" s="154">
        <f>IFERROR(VLOOKUP(Tableau11[[#This Row],[Article]],'TCD journal 2018'!$B$5:$O$9000,14,FALSE),0)</f>
        <v>0</v>
      </c>
      <c r="O1090" s="73">
        <f>Tableau11[[#This Row],[Total général]]/8</f>
        <v>0</v>
      </c>
      <c r="P1090" s="74">
        <f>ROUNDUP(Tableau11[[#This Row],[Conso mensuel]]/30,0)</f>
        <v>0</v>
      </c>
    </row>
    <row r="1091" spans="1:16" ht="16.5" thickTop="1" thickBot="1" x14ac:dyDescent="0.3">
      <c r="A1091" s="90">
        <v>471</v>
      </c>
      <c r="B1091" s="91">
        <f>IFERROR(B1090/$N$1090,0)</f>
        <v>0</v>
      </c>
      <c r="C1091" s="91">
        <f t="shared" ref="C1091:N1091" si="741">IFERROR(C1090/$N$1090,0)</f>
        <v>0</v>
      </c>
      <c r="D1091" s="91">
        <f t="shared" si="741"/>
        <v>0</v>
      </c>
      <c r="E1091" s="91">
        <f t="shared" si="741"/>
        <v>0</v>
      </c>
      <c r="F1091" s="91">
        <f t="shared" si="741"/>
        <v>0</v>
      </c>
      <c r="G1091" s="91">
        <f t="shared" si="741"/>
        <v>0</v>
      </c>
      <c r="H1091" s="91">
        <f t="shared" si="741"/>
        <v>0</v>
      </c>
      <c r="I1091" s="91">
        <f t="shared" si="741"/>
        <v>0</v>
      </c>
      <c r="J1091" s="152">
        <f t="shared" si="741"/>
        <v>0</v>
      </c>
      <c r="K1091" s="91">
        <f t="shared" si="741"/>
        <v>0</v>
      </c>
      <c r="L1091" s="152">
        <f t="shared" si="741"/>
        <v>0</v>
      </c>
      <c r="M1091" s="91">
        <f t="shared" si="741"/>
        <v>0</v>
      </c>
      <c r="N1091" s="91">
        <f t="shared" si="741"/>
        <v>0</v>
      </c>
      <c r="O1091" s="105">
        <f>ROUNDUP(Tableau11[[#This Row],[Total général]]/7,0)</f>
        <v>0</v>
      </c>
      <c r="P1091" s="70">
        <f>Tableau11[[#This Row],[Total général]]/(30*7)</f>
        <v>0</v>
      </c>
    </row>
    <row r="1092" spans="1:16" ht="17.25" thickTop="1" thickBot="1" x14ac:dyDescent="0.3">
      <c r="A1092" s="89">
        <v>533</v>
      </c>
      <c r="B1092" s="58">
        <f>IFERROR(VLOOKUP(Tableau11[[#This Row],[Article]],'TCD journal 2018'!$B$5:$O$9000,2,FALSE),0)</f>
        <v>0</v>
      </c>
      <c r="C1092" s="59">
        <f>IFERROR(VLOOKUP(Tableau11[[#This Row],[Article]],'TCD journal 2018'!$B$5:$O$900,3,FALSE),0)</f>
        <v>0</v>
      </c>
      <c r="D1092" s="60">
        <f>IFERROR(VLOOKUP(Tableau11[[#This Row],[Article]],'TCD journal 2018'!$B$5:$O$9000,4,FALSE),0)</f>
        <v>0</v>
      </c>
      <c r="E1092" s="60">
        <f>IFERROR(VLOOKUP(Tableau11[[#This Row],[Article]],'TCD journal 2018'!$B$5:$O$9000,5,FALSE),0)</f>
        <v>0</v>
      </c>
      <c r="F1092" s="60">
        <f>IFERROR(VLOOKUP(Tableau11[[#This Row],[Article]],'TCD journal 2018'!$B$5:$O$9000,6,FALSE),0)</f>
        <v>0</v>
      </c>
      <c r="G1092" s="60">
        <f>IFERROR(VLOOKUP(Tableau11[[#This Row],[Article]],'TCD journal 2018'!$B$5:$O$9000,7,FALSE),0)</f>
        <v>0</v>
      </c>
      <c r="H1092" s="60">
        <f>IFERROR(VLOOKUP(Tableau11[[#This Row],[Article]],'TCD journal 2018'!$B$5:$O$9000,8,FALSE),0)</f>
        <v>0</v>
      </c>
      <c r="I1092" s="60">
        <f>IFERROR(VLOOKUP(Tableau11[[#This Row],[Article]],'TCD journal 2018'!$B$5:$O$9000,9,FALSE),0)</f>
        <v>0</v>
      </c>
      <c r="J1092" s="60">
        <f>IFERROR(VLOOKUP(Tableau11[[#This Row],[Article]],'TCD journal 2018'!$B$5:$O$9000,10,FALSE),0)</f>
        <v>0</v>
      </c>
      <c r="K1092" s="61">
        <f>IFERROR(VLOOKUP(Tableau11[[#This Row],[Article]],'TCD journal 2018'!$B$5:$O$900,11,FALSE),0)</f>
        <v>0</v>
      </c>
      <c r="L1092" s="60">
        <f>IFERROR(VLOOKUP(Tableau11[[#This Row],[Article]],'TCD journal 2018'!$B$5:$O$9000,12,FALSE),0)</f>
        <v>0</v>
      </c>
      <c r="M1092" s="62">
        <f>IFERROR(VLOOKUP(Tableau11[[#This Row],[Article]],'TCD journal 2018'!$B$5:$O$9000,13,FALSE),0)</f>
        <v>0</v>
      </c>
      <c r="N1092" s="154">
        <f>IFERROR(VLOOKUP(Tableau11[[#This Row],[Article]],'TCD journal 2018'!$B$5:$O$9000,14,FALSE),0)</f>
        <v>0</v>
      </c>
      <c r="O1092" s="73">
        <f>Tableau11[[#This Row],[Total général]]/8</f>
        <v>0</v>
      </c>
      <c r="P1092" s="74">
        <f>ROUNDUP(Tableau11[[#This Row],[Conso mensuel]]/30,0)</f>
        <v>0</v>
      </c>
    </row>
    <row r="1093" spans="1:16" ht="16.5" thickTop="1" thickBot="1" x14ac:dyDescent="0.3">
      <c r="A1093" s="90">
        <v>533</v>
      </c>
      <c r="B1093" s="91">
        <f>IFERROR(B1092/$N$1092,0)</f>
        <v>0</v>
      </c>
      <c r="C1093" s="91">
        <f t="shared" ref="C1093:N1093" si="742">IFERROR(C1092/$N$1092,0)</f>
        <v>0</v>
      </c>
      <c r="D1093" s="91">
        <f t="shared" si="742"/>
        <v>0</v>
      </c>
      <c r="E1093" s="91">
        <f t="shared" si="742"/>
        <v>0</v>
      </c>
      <c r="F1093" s="91">
        <f t="shared" si="742"/>
        <v>0</v>
      </c>
      <c r="G1093" s="91">
        <f t="shared" si="742"/>
        <v>0</v>
      </c>
      <c r="H1093" s="91">
        <f t="shared" si="742"/>
        <v>0</v>
      </c>
      <c r="I1093" s="91">
        <f t="shared" si="742"/>
        <v>0</v>
      </c>
      <c r="J1093" s="152">
        <f t="shared" si="742"/>
        <v>0</v>
      </c>
      <c r="K1093" s="91">
        <f t="shared" si="742"/>
        <v>0</v>
      </c>
      <c r="L1093" s="152">
        <f t="shared" si="742"/>
        <v>0</v>
      </c>
      <c r="M1093" s="91">
        <f t="shared" si="742"/>
        <v>0</v>
      </c>
      <c r="N1093" s="91">
        <f t="shared" si="742"/>
        <v>0</v>
      </c>
      <c r="O1093" s="105">
        <f>ROUNDUP(Tableau11[[#This Row],[Total général]]/7,0)</f>
        <v>0</v>
      </c>
      <c r="P1093" s="70">
        <f>Tableau11[[#This Row],[Total général]]/(30*7)</f>
        <v>0</v>
      </c>
    </row>
    <row r="1094" spans="1:16" ht="17.25" thickTop="1" thickBot="1" x14ac:dyDescent="0.3">
      <c r="A1094" s="92">
        <v>702</v>
      </c>
      <c r="B1094" s="58">
        <f>IFERROR(VLOOKUP(Tableau11[[#This Row],[Article]],'TCD journal 2018'!$B$5:$O$9000,2,FALSE),0)</f>
        <v>0</v>
      </c>
      <c r="C1094" s="59">
        <f>IFERROR(VLOOKUP(Tableau11[[#This Row],[Article]],'TCD journal 2018'!$B$5:$O$900,3,FALSE),0)</f>
        <v>0</v>
      </c>
      <c r="D1094" s="60">
        <f>IFERROR(VLOOKUP(Tableau11[[#This Row],[Article]],'TCD journal 2018'!$B$5:$O$9000,4,FALSE),0)</f>
        <v>0</v>
      </c>
      <c r="E1094" s="60">
        <f>IFERROR(VLOOKUP(Tableau11[[#This Row],[Article]],'TCD journal 2018'!$B$5:$O$9000,5,FALSE),0)</f>
        <v>0</v>
      </c>
      <c r="F1094" s="60">
        <f>IFERROR(VLOOKUP(Tableau11[[#This Row],[Article]],'TCD journal 2018'!$B$5:$O$9000,6,FALSE),0)</f>
        <v>0</v>
      </c>
      <c r="G1094" s="60">
        <f>IFERROR(VLOOKUP(Tableau11[[#This Row],[Article]],'TCD journal 2018'!$B$5:$O$9000,7,FALSE),0)</f>
        <v>0</v>
      </c>
      <c r="H1094" s="60">
        <f>IFERROR(VLOOKUP(Tableau11[[#This Row],[Article]],'TCD journal 2018'!$B$5:$O$9000,8,FALSE),0)</f>
        <v>0</v>
      </c>
      <c r="I1094" s="60">
        <f>IFERROR(VLOOKUP(Tableau11[[#This Row],[Article]],'TCD journal 2018'!$B$5:$O$9000,9,FALSE),0)</f>
        <v>0</v>
      </c>
      <c r="J1094" s="60">
        <f>IFERROR(VLOOKUP(Tableau11[[#This Row],[Article]],'TCD journal 2018'!$B$5:$O$9000,10,FALSE),0)</f>
        <v>0</v>
      </c>
      <c r="K1094" s="61">
        <f>IFERROR(VLOOKUP(Tableau11[[#This Row],[Article]],'TCD journal 2018'!$B$5:$O$900,11,FALSE),0)</f>
        <v>2</v>
      </c>
      <c r="L1094" s="60">
        <f>IFERROR(VLOOKUP(Tableau11[[#This Row],[Article]],'TCD journal 2018'!$B$5:$O$9000,12,FALSE),0)</f>
        <v>0</v>
      </c>
      <c r="M1094" s="62">
        <f>IFERROR(VLOOKUP(Tableau11[[#This Row],[Article]],'TCD journal 2018'!$B$5:$O$9000,13,FALSE),0)</f>
        <v>0</v>
      </c>
      <c r="N1094" s="154">
        <f>IFERROR(VLOOKUP(Tableau11[[#This Row],[Article]],'TCD journal 2018'!$B$5:$O$9000,14,FALSE),0)</f>
        <v>2</v>
      </c>
      <c r="O1094" s="73">
        <f>Tableau11[[#This Row],[Total général]]/8</f>
        <v>0.25</v>
      </c>
      <c r="P1094" s="74">
        <f>ROUNDUP(Tableau11[[#This Row],[Conso mensuel]]/30,0)</f>
        <v>1</v>
      </c>
    </row>
    <row r="1095" spans="1:16" ht="16.5" thickTop="1" thickBot="1" x14ac:dyDescent="0.3">
      <c r="A1095" s="93">
        <v>702</v>
      </c>
      <c r="B1095" s="91">
        <f>IFERROR(B1094/$N$1094,0)</f>
        <v>0</v>
      </c>
      <c r="C1095" s="91">
        <f t="shared" ref="C1095:N1095" si="743">IFERROR(C1094/$N$1094,0)</f>
        <v>0</v>
      </c>
      <c r="D1095" s="91">
        <f t="shared" si="743"/>
        <v>0</v>
      </c>
      <c r="E1095" s="91">
        <f t="shared" si="743"/>
        <v>0</v>
      </c>
      <c r="F1095" s="91">
        <f t="shared" si="743"/>
        <v>0</v>
      </c>
      <c r="G1095" s="91">
        <f t="shared" si="743"/>
        <v>0</v>
      </c>
      <c r="H1095" s="91">
        <f t="shared" si="743"/>
        <v>0</v>
      </c>
      <c r="I1095" s="91">
        <f t="shared" si="743"/>
        <v>0</v>
      </c>
      <c r="J1095" s="152">
        <f t="shared" si="743"/>
        <v>0</v>
      </c>
      <c r="K1095" s="91">
        <f t="shared" si="743"/>
        <v>1</v>
      </c>
      <c r="L1095" s="152">
        <f t="shared" si="743"/>
        <v>0</v>
      </c>
      <c r="M1095" s="91">
        <f t="shared" si="743"/>
        <v>0</v>
      </c>
      <c r="N1095" s="91">
        <f t="shared" si="743"/>
        <v>1</v>
      </c>
      <c r="O1095" s="105">
        <f>ROUNDUP(Tableau11[[#This Row],[Total général]]/7,0)</f>
        <v>1</v>
      </c>
      <c r="P1095" s="70">
        <f>Tableau11[[#This Row],[Total général]]/(30*7)</f>
        <v>4.7619047619047623E-3</v>
      </c>
    </row>
    <row r="1096" spans="1:16" ht="17.25" thickTop="1" thickBot="1" x14ac:dyDescent="0.3">
      <c r="A1096" s="92">
        <v>840</v>
      </c>
      <c r="B1096" s="58">
        <f>IFERROR(VLOOKUP(Tableau11[[#This Row],[Article]],'TCD journal 2018'!$B$5:$O$9000,2,FALSE),0)</f>
        <v>0</v>
      </c>
      <c r="C1096" s="59">
        <f>IFERROR(VLOOKUP(Tableau11[[#This Row],[Article]],'TCD journal 2018'!$B$5:$O$900,3,FALSE),0)</f>
        <v>0</v>
      </c>
      <c r="D1096" s="60">
        <f>IFERROR(VLOOKUP(Tableau11[[#This Row],[Article]],'TCD journal 2018'!$B$5:$O$9000,4,FALSE),0)</f>
        <v>0</v>
      </c>
      <c r="E1096" s="60">
        <f>IFERROR(VLOOKUP(Tableau11[[#This Row],[Article]],'TCD journal 2018'!$B$5:$O$9000,5,FALSE),0)</f>
        <v>0</v>
      </c>
      <c r="F1096" s="60">
        <f>IFERROR(VLOOKUP(Tableau11[[#This Row],[Article]],'TCD journal 2018'!$B$5:$O$9000,6,FALSE),0)</f>
        <v>0</v>
      </c>
      <c r="G1096" s="60">
        <f>IFERROR(VLOOKUP(Tableau11[[#This Row],[Article]],'TCD journal 2018'!$B$5:$O$9000,7,FALSE),0)</f>
        <v>0</v>
      </c>
      <c r="H1096" s="60">
        <f>IFERROR(VLOOKUP(Tableau11[[#This Row],[Article]],'TCD journal 2018'!$B$5:$O$9000,8,FALSE),0)</f>
        <v>0</v>
      </c>
      <c r="I1096" s="60">
        <f>IFERROR(VLOOKUP(Tableau11[[#This Row],[Article]],'TCD journal 2018'!$B$5:$O$9000,9,FALSE),0)</f>
        <v>0</v>
      </c>
      <c r="J1096" s="60">
        <f>IFERROR(VLOOKUP(Tableau11[[#This Row],[Article]],'TCD journal 2018'!$B$5:$O$9000,10,FALSE),0)</f>
        <v>0</v>
      </c>
      <c r="K1096" s="61">
        <f>IFERROR(VLOOKUP(Tableau11[[#This Row],[Article]],'TCD journal 2018'!$B$5:$O$900,11,FALSE),0)</f>
        <v>0</v>
      </c>
      <c r="L1096" s="60">
        <f>IFERROR(VLOOKUP(Tableau11[[#This Row],[Article]],'TCD journal 2018'!$B$5:$O$9000,12,FALSE),0)</f>
        <v>0</v>
      </c>
      <c r="M1096" s="62">
        <f>IFERROR(VLOOKUP(Tableau11[[#This Row],[Article]],'TCD journal 2018'!$B$5:$O$9000,13,FALSE),0)</f>
        <v>0</v>
      </c>
      <c r="N1096" s="154">
        <f>IFERROR(VLOOKUP(Tableau11[[#This Row],[Article]],'TCD journal 2018'!$B$5:$O$9000,14,FALSE),0)</f>
        <v>0</v>
      </c>
      <c r="O1096" s="73">
        <f>Tableau11[[#This Row],[Total général]]/8</f>
        <v>0</v>
      </c>
      <c r="P1096" s="74">
        <f>ROUNDUP(Tableau11[[#This Row],[Conso mensuel]]/30,0)</f>
        <v>0</v>
      </c>
    </row>
    <row r="1097" spans="1:16" ht="16.5" thickTop="1" thickBot="1" x14ac:dyDescent="0.3">
      <c r="A1097" s="93">
        <v>840</v>
      </c>
      <c r="B1097" s="91">
        <f>IFERROR(B1096/$N$1096,0)</f>
        <v>0</v>
      </c>
      <c r="C1097" s="91">
        <f t="shared" ref="C1097:N1097" si="744">IFERROR(C1096/$N$1096,0)</f>
        <v>0</v>
      </c>
      <c r="D1097" s="91">
        <f t="shared" si="744"/>
        <v>0</v>
      </c>
      <c r="E1097" s="91">
        <f t="shared" si="744"/>
        <v>0</v>
      </c>
      <c r="F1097" s="91">
        <f t="shared" si="744"/>
        <v>0</v>
      </c>
      <c r="G1097" s="91">
        <f t="shared" si="744"/>
        <v>0</v>
      </c>
      <c r="H1097" s="91">
        <f t="shared" si="744"/>
        <v>0</v>
      </c>
      <c r="I1097" s="91">
        <f t="shared" si="744"/>
        <v>0</v>
      </c>
      <c r="J1097" s="152">
        <f t="shared" si="744"/>
        <v>0</v>
      </c>
      <c r="K1097" s="91">
        <f t="shared" si="744"/>
        <v>0</v>
      </c>
      <c r="L1097" s="152">
        <f t="shared" si="744"/>
        <v>0</v>
      </c>
      <c r="M1097" s="91">
        <f t="shared" si="744"/>
        <v>0</v>
      </c>
      <c r="N1097" s="91">
        <f t="shared" si="744"/>
        <v>0</v>
      </c>
      <c r="O1097" s="105">
        <f>ROUNDUP(Tableau11[[#This Row],[Total général]]/7,0)</f>
        <v>0</v>
      </c>
      <c r="P1097" s="70">
        <f>Tableau11[[#This Row],[Total général]]/(30*7)</f>
        <v>0</v>
      </c>
    </row>
    <row r="1098" spans="1:16" ht="17.25" thickTop="1" thickBot="1" x14ac:dyDescent="0.3">
      <c r="A1098" s="89">
        <v>1011</v>
      </c>
      <c r="B1098" s="58">
        <f>IFERROR(VLOOKUP(Tableau11[[#This Row],[Article]],'TCD journal 2018'!$B$5:$O$9000,2,FALSE),0)</f>
        <v>0</v>
      </c>
      <c r="C1098" s="59">
        <f>IFERROR(VLOOKUP(Tableau11[[#This Row],[Article]],'TCD journal 2018'!$B$5:$O$900,3,FALSE),0)</f>
        <v>0</v>
      </c>
      <c r="D1098" s="60">
        <f>IFERROR(VLOOKUP(Tableau11[[#This Row],[Article]],'TCD journal 2018'!$B$5:$O$9000,4,FALSE),0)</f>
        <v>0</v>
      </c>
      <c r="E1098" s="60">
        <f>IFERROR(VLOOKUP(Tableau11[[#This Row],[Article]],'TCD journal 2018'!$B$5:$O$9000,5,FALSE),0)</f>
        <v>0</v>
      </c>
      <c r="F1098" s="60">
        <f>IFERROR(VLOOKUP(Tableau11[[#This Row],[Article]],'TCD journal 2018'!$B$5:$O$9000,6,FALSE),0)</f>
        <v>0</v>
      </c>
      <c r="G1098" s="60">
        <f>IFERROR(VLOOKUP(Tableau11[[#This Row],[Article]],'TCD journal 2018'!$B$5:$O$9000,7,FALSE),0)</f>
        <v>0</v>
      </c>
      <c r="H1098" s="60">
        <f>IFERROR(VLOOKUP(Tableau11[[#This Row],[Article]],'TCD journal 2018'!$B$5:$O$9000,8,FALSE),0)</f>
        <v>0</v>
      </c>
      <c r="I1098" s="60">
        <f>IFERROR(VLOOKUP(Tableau11[[#This Row],[Article]],'TCD journal 2018'!$B$5:$O$9000,9,FALSE),0)</f>
        <v>0</v>
      </c>
      <c r="J1098" s="60">
        <f>IFERROR(VLOOKUP(Tableau11[[#This Row],[Article]],'TCD journal 2018'!$B$5:$O$9000,10,FALSE),0)</f>
        <v>0</v>
      </c>
      <c r="K1098" s="61">
        <f>IFERROR(VLOOKUP(Tableau11[[#This Row],[Article]],'TCD journal 2018'!$B$5:$O$900,11,FALSE),0)</f>
        <v>0</v>
      </c>
      <c r="L1098" s="60">
        <f>IFERROR(VLOOKUP(Tableau11[[#This Row],[Article]],'TCD journal 2018'!$B$5:$O$9000,12,FALSE),0)</f>
        <v>0</v>
      </c>
      <c r="M1098" s="62">
        <f>IFERROR(VLOOKUP(Tableau11[[#This Row],[Article]],'TCD journal 2018'!$B$5:$O$9000,13,FALSE),0)</f>
        <v>0</v>
      </c>
      <c r="N1098" s="154">
        <f>IFERROR(VLOOKUP(Tableau11[[#This Row],[Article]],'TCD journal 2018'!$B$5:$O$9000,14,FALSE),0)</f>
        <v>0</v>
      </c>
      <c r="O1098" s="73">
        <f>Tableau11[[#This Row],[Total général]]/8</f>
        <v>0</v>
      </c>
      <c r="P1098" s="74">
        <f>ROUNDUP(Tableau11[[#This Row],[Conso mensuel]]/30,0)</f>
        <v>0</v>
      </c>
    </row>
    <row r="1099" spans="1:16" ht="16.5" thickTop="1" thickBot="1" x14ac:dyDescent="0.3">
      <c r="A1099" s="90">
        <v>1011</v>
      </c>
      <c r="B1099" s="91">
        <f>IFERROR(B1098/$N$1098,0)</f>
        <v>0</v>
      </c>
      <c r="C1099" s="91">
        <f t="shared" ref="C1099:N1099" si="745">IFERROR(C1098/$N$1098,0)</f>
        <v>0</v>
      </c>
      <c r="D1099" s="91">
        <f t="shared" si="745"/>
        <v>0</v>
      </c>
      <c r="E1099" s="91">
        <f t="shared" si="745"/>
        <v>0</v>
      </c>
      <c r="F1099" s="91">
        <f t="shared" si="745"/>
        <v>0</v>
      </c>
      <c r="G1099" s="91">
        <f t="shared" si="745"/>
        <v>0</v>
      </c>
      <c r="H1099" s="91">
        <f t="shared" si="745"/>
        <v>0</v>
      </c>
      <c r="I1099" s="91">
        <f t="shared" si="745"/>
        <v>0</v>
      </c>
      <c r="J1099" s="152">
        <f t="shared" si="745"/>
        <v>0</v>
      </c>
      <c r="K1099" s="91">
        <f t="shared" si="745"/>
        <v>0</v>
      </c>
      <c r="L1099" s="152">
        <f t="shared" si="745"/>
        <v>0</v>
      </c>
      <c r="M1099" s="91">
        <f t="shared" si="745"/>
        <v>0</v>
      </c>
      <c r="N1099" s="91">
        <f t="shared" si="745"/>
        <v>0</v>
      </c>
      <c r="O1099" s="105">
        <f>ROUNDUP(Tableau11[[#This Row],[Total général]]/7,0)</f>
        <v>0</v>
      </c>
      <c r="P1099" s="70">
        <f>Tableau11[[#This Row],[Total général]]/(30*7)</f>
        <v>0</v>
      </c>
    </row>
    <row r="1100" spans="1:16" ht="17.25" thickTop="1" thickBot="1" x14ac:dyDescent="0.3">
      <c r="A1100" s="89">
        <v>1304</v>
      </c>
      <c r="B1100" s="58">
        <f>IFERROR(VLOOKUP(Tableau11[[#This Row],[Article]],'TCD journal 2018'!$B$5:$O$9000,2,FALSE),0)</f>
        <v>0</v>
      </c>
      <c r="C1100" s="59">
        <f>IFERROR(VLOOKUP(Tableau11[[#This Row],[Article]],'TCD journal 2018'!$B$5:$O$900,3,FALSE),0)</f>
        <v>0</v>
      </c>
      <c r="D1100" s="60">
        <f>IFERROR(VLOOKUP(Tableau11[[#This Row],[Article]],'TCD journal 2018'!$B$5:$O$9000,4,FALSE),0)</f>
        <v>0</v>
      </c>
      <c r="E1100" s="60">
        <f>IFERROR(VLOOKUP(Tableau11[[#This Row],[Article]],'TCD journal 2018'!$B$5:$O$9000,5,FALSE),0)</f>
        <v>0</v>
      </c>
      <c r="F1100" s="60">
        <f>IFERROR(VLOOKUP(Tableau11[[#This Row],[Article]],'TCD journal 2018'!$B$5:$O$9000,6,FALSE),0)</f>
        <v>0</v>
      </c>
      <c r="G1100" s="60">
        <f>IFERROR(VLOOKUP(Tableau11[[#This Row],[Article]],'TCD journal 2018'!$B$5:$O$9000,7,FALSE),0)</f>
        <v>0</v>
      </c>
      <c r="H1100" s="60">
        <f>IFERROR(VLOOKUP(Tableau11[[#This Row],[Article]],'TCD journal 2018'!$B$5:$O$9000,8,FALSE),0)</f>
        <v>0</v>
      </c>
      <c r="I1100" s="60">
        <f>IFERROR(VLOOKUP(Tableau11[[#This Row],[Article]],'TCD journal 2018'!$B$5:$O$9000,9,FALSE),0)</f>
        <v>0</v>
      </c>
      <c r="J1100" s="60">
        <f>IFERROR(VLOOKUP(Tableau11[[#This Row],[Article]],'TCD journal 2018'!$B$5:$O$9000,10,FALSE),0)</f>
        <v>0</v>
      </c>
      <c r="K1100" s="61">
        <f>IFERROR(VLOOKUP(Tableau11[[#This Row],[Article]],'TCD journal 2018'!$B$5:$O$900,11,FALSE),0)</f>
        <v>100</v>
      </c>
      <c r="L1100" s="60">
        <f>IFERROR(VLOOKUP(Tableau11[[#This Row],[Article]],'TCD journal 2018'!$B$5:$O$9000,12,FALSE),0)</f>
        <v>0</v>
      </c>
      <c r="M1100" s="62">
        <f>IFERROR(VLOOKUP(Tableau11[[#This Row],[Article]],'TCD journal 2018'!$B$5:$O$9000,13,FALSE),0)</f>
        <v>0</v>
      </c>
      <c r="N1100" s="154">
        <f>IFERROR(VLOOKUP(Tableau11[[#This Row],[Article]],'TCD journal 2018'!$B$5:$O$9000,14,FALSE),0)</f>
        <v>100</v>
      </c>
      <c r="O1100" s="73">
        <f>Tableau11[[#This Row],[Total général]]/8</f>
        <v>12.5</v>
      </c>
      <c r="P1100" s="74">
        <f>ROUNDUP(Tableau11[[#This Row],[Conso mensuel]]/30,0)</f>
        <v>1</v>
      </c>
    </row>
    <row r="1101" spans="1:16" ht="16.5" thickTop="1" thickBot="1" x14ac:dyDescent="0.3">
      <c r="A1101" s="90">
        <v>1304</v>
      </c>
      <c r="B1101" s="91">
        <f>IFERROR(B1100/$N$1100,0)</f>
        <v>0</v>
      </c>
      <c r="C1101" s="91">
        <f t="shared" ref="C1101:N1101" si="746">IFERROR(C1100/$N$1100,0)</f>
        <v>0</v>
      </c>
      <c r="D1101" s="91">
        <f t="shared" si="746"/>
        <v>0</v>
      </c>
      <c r="E1101" s="91">
        <f t="shared" si="746"/>
        <v>0</v>
      </c>
      <c r="F1101" s="91">
        <f t="shared" si="746"/>
        <v>0</v>
      </c>
      <c r="G1101" s="91">
        <f t="shared" si="746"/>
        <v>0</v>
      </c>
      <c r="H1101" s="91">
        <f t="shared" si="746"/>
        <v>0</v>
      </c>
      <c r="I1101" s="91">
        <f t="shared" si="746"/>
        <v>0</v>
      </c>
      <c r="J1101" s="152">
        <f t="shared" si="746"/>
        <v>0</v>
      </c>
      <c r="K1101" s="91">
        <f t="shared" si="746"/>
        <v>1</v>
      </c>
      <c r="L1101" s="152">
        <f t="shared" si="746"/>
        <v>0</v>
      </c>
      <c r="M1101" s="91">
        <f t="shared" si="746"/>
        <v>0</v>
      </c>
      <c r="N1101" s="91">
        <f t="shared" si="746"/>
        <v>1</v>
      </c>
      <c r="O1101" s="105">
        <f>ROUNDUP(Tableau11[[#This Row],[Total général]]/7,0)</f>
        <v>1</v>
      </c>
      <c r="P1101" s="70">
        <f>Tableau11[[#This Row],[Total général]]/(30*7)</f>
        <v>4.7619047619047623E-3</v>
      </c>
    </row>
    <row r="1102" spans="1:16" ht="17.25" thickTop="1" thickBot="1" x14ac:dyDescent="0.3">
      <c r="A1102" s="89">
        <v>1306</v>
      </c>
      <c r="B1102" s="58">
        <f>IFERROR(VLOOKUP(Tableau11[[#This Row],[Article]],'TCD journal 2018'!$B$5:$O$9000,2,FALSE),0)</f>
        <v>0</v>
      </c>
      <c r="C1102" s="59">
        <f>IFERROR(VLOOKUP(Tableau11[[#This Row],[Article]],'TCD journal 2018'!$B$5:$O$900,3,FALSE),0)</f>
        <v>0</v>
      </c>
      <c r="D1102" s="60">
        <f>IFERROR(VLOOKUP(Tableau11[[#This Row],[Article]],'TCD journal 2018'!$B$5:$O$9000,4,FALSE),0)</f>
        <v>0</v>
      </c>
      <c r="E1102" s="60">
        <f>IFERROR(VLOOKUP(Tableau11[[#This Row],[Article]],'TCD journal 2018'!$B$5:$O$9000,5,FALSE),0)</f>
        <v>0</v>
      </c>
      <c r="F1102" s="60">
        <f>IFERROR(VLOOKUP(Tableau11[[#This Row],[Article]],'TCD journal 2018'!$B$5:$O$9000,6,FALSE),0)</f>
        <v>0</v>
      </c>
      <c r="G1102" s="60">
        <f>IFERROR(VLOOKUP(Tableau11[[#This Row],[Article]],'TCD journal 2018'!$B$5:$O$9000,7,FALSE),0)</f>
        <v>0</v>
      </c>
      <c r="H1102" s="60">
        <f>IFERROR(VLOOKUP(Tableau11[[#This Row],[Article]],'TCD journal 2018'!$B$5:$O$9000,8,FALSE),0)</f>
        <v>0</v>
      </c>
      <c r="I1102" s="60">
        <f>IFERROR(VLOOKUP(Tableau11[[#This Row],[Article]],'TCD journal 2018'!$B$5:$O$9000,9,FALSE),0)</f>
        <v>0</v>
      </c>
      <c r="J1102" s="60">
        <f>IFERROR(VLOOKUP(Tableau11[[#This Row],[Article]],'TCD journal 2018'!$B$5:$O$9000,10,FALSE),0)</f>
        <v>0</v>
      </c>
      <c r="K1102" s="61">
        <f>IFERROR(VLOOKUP(Tableau11[[#This Row],[Article]],'TCD journal 2018'!$B$5:$O$900,11,FALSE),0)</f>
        <v>0</v>
      </c>
      <c r="L1102" s="60">
        <f>IFERROR(VLOOKUP(Tableau11[[#This Row],[Article]],'TCD journal 2018'!$B$5:$O$9000,12,FALSE),0)</f>
        <v>0</v>
      </c>
      <c r="M1102" s="62">
        <f>IFERROR(VLOOKUP(Tableau11[[#This Row],[Article]],'TCD journal 2018'!$B$5:$O$9000,13,FALSE),0)</f>
        <v>0</v>
      </c>
      <c r="N1102" s="154">
        <f>IFERROR(VLOOKUP(Tableau11[[#This Row],[Article]],'TCD journal 2018'!$B$5:$O$9000,14,FALSE),0)</f>
        <v>0</v>
      </c>
      <c r="O1102" s="73">
        <f>Tableau11[[#This Row],[Total général]]/8</f>
        <v>0</v>
      </c>
      <c r="P1102" s="74">
        <f>ROUNDUP(Tableau11[[#This Row],[Conso mensuel]]/30,0)</f>
        <v>0</v>
      </c>
    </row>
    <row r="1103" spans="1:16" ht="16.5" thickTop="1" thickBot="1" x14ac:dyDescent="0.3">
      <c r="A1103" s="90">
        <v>1306</v>
      </c>
      <c r="B1103" s="91">
        <f>IFERROR(B1102/$N$1102,0)</f>
        <v>0</v>
      </c>
      <c r="C1103" s="91">
        <f t="shared" ref="C1103:N1103" si="747">IFERROR(C1102/$N$1102,0)</f>
        <v>0</v>
      </c>
      <c r="D1103" s="91">
        <f t="shared" si="747"/>
        <v>0</v>
      </c>
      <c r="E1103" s="91">
        <f t="shared" si="747"/>
        <v>0</v>
      </c>
      <c r="F1103" s="91">
        <f t="shared" si="747"/>
        <v>0</v>
      </c>
      <c r="G1103" s="91">
        <f t="shared" si="747"/>
        <v>0</v>
      </c>
      <c r="H1103" s="91">
        <f t="shared" si="747"/>
        <v>0</v>
      </c>
      <c r="I1103" s="91">
        <f t="shared" si="747"/>
        <v>0</v>
      </c>
      <c r="J1103" s="152">
        <f t="shared" si="747"/>
        <v>0</v>
      </c>
      <c r="K1103" s="91">
        <f t="shared" si="747"/>
        <v>0</v>
      </c>
      <c r="L1103" s="152">
        <f t="shared" si="747"/>
        <v>0</v>
      </c>
      <c r="M1103" s="91">
        <f t="shared" si="747"/>
        <v>0</v>
      </c>
      <c r="N1103" s="91">
        <f t="shared" si="747"/>
        <v>0</v>
      </c>
      <c r="O1103" s="105">
        <f>ROUNDUP(Tableau11[[#This Row],[Total général]]/7,0)</f>
        <v>0</v>
      </c>
      <c r="P1103" s="70">
        <f>Tableau11[[#This Row],[Total général]]/(30*7)</f>
        <v>0</v>
      </c>
    </row>
    <row r="1104" spans="1:16" ht="17.25" thickTop="1" thickBot="1" x14ac:dyDescent="0.3">
      <c r="A1104" s="89">
        <v>1425</v>
      </c>
      <c r="B1104" s="58">
        <f>IFERROR(VLOOKUP(Tableau11[[#This Row],[Article]],'TCD journal 2018'!$B$5:$O$9000,2,FALSE),0)</f>
        <v>0</v>
      </c>
      <c r="C1104" s="59">
        <f>IFERROR(VLOOKUP(Tableau11[[#This Row],[Article]],'TCD journal 2018'!$B$5:$O$900,3,FALSE),0)</f>
        <v>0</v>
      </c>
      <c r="D1104" s="60">
        <f>IFERROR(VLOOKUP(Tableau11[[#This Row],[Article]],'TCD journal 2018'!$B$5:$O$9000,4,FALSE),0)</f>
        <v>0</v>
      </c>
      <c r="E1104" s="60">
        <f>IFERROR(VLOOKUP(Tableau11[[#This Row],[Article]],'TCD journal 2018'!$B$5:$O$9000,5,FALSE),0)</f>
        <v>0</v>
      </c>
      <c r="F1104" s="60">
        <f>IFERROR(VLOOKUP(Tableau11[[#This Row],[Article]],'TCD journal 2018'!$B$5:$O$9000,6,FALSE),0)</f>
        <v>0</v>
      </c>
      <c r="G1104" s="60">
        <f>IFERROR(VLOOKUP(Tableau11[[#This Row],[Article]],'TCD journal 2018'!$B$5:$O$9000,7,FALSE),0)</f>
        <v>0</v>
      </c>
      <c r="H1104" s="60">
        <f>IFERROR(VLOOKUP(Tableau11[[#This Row],[Article]],'TCD journal 2018'!$B$5:$O$9000,8,FALSE),0)</f>
        <v>0</v>
      </c>
      <c r="I1104" s="60">
        <f>IFERROR(VLOOKUP(Tableau11[[#This Row],[Article]],'TCD journal 2018'!$B$5:$O$9000,9,FALSE),0)</f>
        <v>0</v>
      </c>
      <c r="J1104" s="60">
        <f>IFERROR(VLOOKUP(Tableau11[[#This Row],[Article]],'TCD journal 2018'!$B$5:$O$9000,10,FALSE),0)</f>
        <v>0</v>
      </c>
      <c r="K1104" s="61">
        <f>IFERROR(VLOOKUP(Tableau11[[#This Row],[Article]],'TCD journal 2018'!$B$5:$O$900,11,FALSE),0)</f>
        <v>3</v>
      </c>
      <c r="L1104" s="60">
        <f>IFERROR(VLOOKUP(Tableau11[[#This Row],[Article]],'TCD journal 2018'!$B$5:$O$9000,12,FALSE),0)</f>
        <v>0</v>
      </c>
      <c r="M1104" s="62">
        <f>IFERROR(VLOOKUP(Tableau11[[#This Row],[Article]],'TCD journal 2018'!$B$5:$O$9000,13,FALSE),0)</f>
        <v>0</v>
      </c>
      <c r="N1104" s="154">
        <f>IFERROR(VLOOKUP(Tableau11[[#This Row],[Article]],'TCD journal 2018'!$B$5:$O$9000,14,FALSE),0)</f>
        <v>3</v>
      </c>
      <c r="O1104" s="73">
        <f>Tableau11[[#This Row],[Total général]]/8</f>
        <v>0.375</v>
      </c>
      <c r="P1104" s="74">
        <f>ROUNDUP(Tableau11[[#This Row],[Conso mensuel]]/30,0)</f>
        <v>1</v>
      </c>
    </row>
    <row r="1105" spans="1:16" ht="16.5" thickTop="1" thickBot="1" x14ac:dyDescent="0.3">
      <c r="A1105" s="90">
        <v>1425</v>
      </c>
      <c r="B1105" s="91">
        <f>IFERROR(B1104/$N$1104,0)</f>
        <v>0</v>
      </c>
      <c r="C1105" s="91">
        <f t="shared" ref="C1105:N1105" si="748">IFERROR(C1104/$N$1104,0)</f>
        <v>0</v>
      </c>
      <c r="D1105" s="91">
        <f t="shared" si="748"/>
        <v>0</v>
      </c>
      <c r="E1105" s="91">
        <f t="shared" si="748"/>
        <v>0</v>
      </c>
      <c r="F1105" s="91">
        <f t="shared" si="748"/>
        <v>0</v>
      </c>
      <c r="G1105" s="91">
        <f t="shared" si="748"/>
        <v>0</v>
      </c>
      <c r="H1105" s="91">
        <f t="shared" si="748"/>
        <v>0</v>
      </c>
      <c r="I1105" s="91">
        <f t="shared" si="748"/>
        <v>0</v>
      </c>
      <c r="J1105" s="152">
        <f t="shared" si="748"/>
        <v>0</v>
      </c>
      <c r="K1105" s="91">
        <f t="shared" si="748"/>
        <v>1</v>
      </c>
      <c r="L1105" s="152">
        <f t="shared" si="748"/>
        <v>0</v>
      </c>
      <c r="M1105" s="91">
        <f t="shared" si="748"/>
        <v>0</v>
      </c>
      <c r="N1105" s="91">
        <f t="shared" si="748"/>
        <v>1</v>
      </c>
      <c r="O1105" s="105">
        <f>ROUNDUP(Tableau11[[#This Row],[Total général]]/7,0)</f>
        <v>1</v>
      </c>
      <c r="P1105" s="70">
        <f>Tableau11[[#This Row],[Total général]]/(30*7)</f>
        <v>4.7619047619047623E-3</v>
      </c>
    </row>
    <row r="1106" spans="1:16" ht="17.25" thickTop="1" thickBot="1" x14ac:dyDescent="0.3">
      <c r="A1106" s="89">
        <v>1458</v>
      </c>
      <c r="B1106" s="58">
        <f>IFERROR(VLOOKUP(Tableau11[[#This Row],[Article]],'TCD journal 2018'!$B$5:$O$9000,2,FALSE),0)</f>
        <v>0</v>
      </c>
      <c r="C1106" s="59">
        <f>IFERROR(VLOOKUP(Tableau11[[#This Row],[Article]],'TCD journal 2018'!$B$5:$O$900,3,FALSE),0)</f>
        <v>0</v>
      </c>
      <c r="D1106" s="60">
        <f>IFERROR(VLOOKUP(Tableau11[[#This Row],[Article]],'TCD journal 2018'!$B$5:$O$9000,4,FALSE),0)</f>
        <v>0</v>
      </c>
      <c r="E1106" s="60">
        <f>IFERROR(VLOOKUP(Tableau11[[#This Row],[Article]],'TCD journal 2018'!$B$5:$O$9000,5,FALSE),0)</f>
        <v>0</v>
      </c>
      <c r="F1106" s="60">
        <f>IFERROR(VLOOKUP(Tableau11[[#This Row],[Article]],'TCD journal 2018'!$B$5:$O$9000,6,FALSE),0)</f>
        <v>0</v>
      </c>
      <c r="G1106" s="60">
        <f>IFERROR(VLOOKUP(Tableau11[[#This Row],[Article]],'TCD journal 2018'!$B$5:$O$9000,7,FALSE),0)</f>
        <v>0</v>
      </c>
      <c r="H1106" s="60">
        <f>IFERROR(VLOOKUP(Tableau11[[#This Row],[Article]],'TCD journal 2018'!$B$5:$O$9000,8,FALSE),0)</f>
        <v>0</v>
      </c>
      <c r="I1106" s="60">
        <f>IFERROR(VLOOKUP(Tableau11[[#This Row],[Article]],'TCD journal 2018'!$B$5:$O$9000,9,FALSE),0)</f>
        <v>0</v>
      </c>
      <c r="J1106" s="60">
        <f>IFERROR(VLOOKUP(Tableau11[[#This Row],[Article]],'TCD journal 2018'!$B$5:$O$9000,10,FALSE),0)</f>
        <v>0</v>
      </c>
      <c r="K1106" s="61">
        <f>IFERROR(VLOOKUP(Tableau11[[#This Row],[Article]],'TCD journal 2018'!$B$5:$O$900,11,FALSE),0)</f>
        <v>0</v>
      </c>
      <c r="L1106" s="60">
        <f>IFERROR(VLOOKUP(Tableau11[[#This Row],[Article]],'TCD journal 2018'!$B$5:$O$9000,12,FALSE),0)</f>
        <v>0</v>
      </c>
      <c r="M1106" s="62">
        <f>IFERROR(VLOOKUP(Tableau11[[#This Row],[Article]],'TCD journal 2018'!$B$5:$O$9000,13,FALSE),0)</f>
        <v>0</v>
      </c>
      <c r="N1106" s="154">
        <f>IFERROR(VLOOKUP(Tableau11[[#This Row],[Article]],'TCD journal 2018'!$B$5:$O$9000,14,FALSE),0)</f>
        <v>0</v>
      </c>
      <c r="O1106" s="73">
        <f>Tableau11[[#This Row],[Total général]]/8</f>
        <v>0</v>
      </c>
      <c r="P1106" s="74">
        <f>ROUNDUP(Tableau11[[#This Row],[Conso mensuel]]/30,0)</f>
        <v>0</v>
      </c>
    </row>
    <row r="1107" spans="1:16" ht="16.5" thickTop="1" thickBot="1" x14ac:dyDescent="0.3">
      <c r="A1107" s="90">
        <v>1458</v>
      </c>
      <c r="B1107" s="91">
        <f>IFERROR(B1106/$N$1106,0)</f>
        <v>0</v>
      </c>
      <c r="C1107" s="91">
        <f t="shared" ref="C1107:N1107" si="749">IFERROR(C1106/$N$1106,0)</f>
        <v>0</v>
      </c>
      <c r="D1107" s="91">
        <f t="shared" si="749"/>
        <v>0</v>
      </c>
      <c r="E1107" s="91">
        <f t="shared" si="749"/>
        <v>0</v>
      </c>
      <c r="F1107" s="91">
        <f t="shared" si="749"/>
        <v>0</v>
      </c>
      <c r="G1107" s="91">
        <f t="shared" si="749"/>
        <v>0</v>
      </c>
      <c r="H1107" s="91">
        <f t="shared" si="749"/>
        <v>0</v>
      </c>
      <c r="I1107" s="91">
        <f t="shared" si="749"/>
        <v>0</v>
      </c>
      <c r="J1107" s="152">
        <f t="shared" si="749"/>
        <v>0</v>
      </c>
      <c r="K1107" s="91">
        <f t="shared" si="749"/>
        <v>0</v>
      </c>
      <c r="L1107" s="152">
        <f t="shared" si="749"/>
        <v>0</v>
      </c>
      <c r="M1107" s="91">
        <f t="shared" si="749"/>
        <v>0</v>
      </c>
      <c r="N1107" s="91">
        <f t="shared" si="749"/>
        <v>0</v>
      </c>
      <c r="O1107" s="105">
        <f>ROUNDUP(Tableau11[[#This Row],[Total général]]/7,0)</f>
        <v>0</v>
      </c>
      <c r="P1107" s="70">
        <f>Tableau11[[#This Row],[Total général]]/(30*7)</f>
        <v>0</v>
      </c>
    </row>
    <row r="1108" spans="1:16" ht="17.25" thickTop="1" thickBot="1" x14ac:dyDescent="0.3">
      <c r="A1108" s="94">
        <v>1571</v>
      </c>
      <c r="B1108" s="58">
        <f>IFERROR(VLOOKUP(Tableau11[[#This Row],[Article]],'TCD journal 2018'!$B$5:$O$9000,2,FALSE),0)</f>
        <v>0</v>
      </c>
      <c r="C1108" s="59">
        <f>IFERROR(VLOOKUP(Tableau11[[#This Row],[Article]],'TCD journal 2018'!$B$5:$O$900,3,FALSE),0)</f>
        <v>0</v>
      </c>
      <c r="D1108" s="60">
        <f>IFERROR(VLOOKUP(Tableau11[[#This Row],[Article]],'TCD journal 2018'!$B$5:$O$9000,4,FALSE),0)</f>
        <v>0</v>
      </c>
      <c r="E1108" s="60">
        <f>IFERROR(VLOOKUP(Tableau11[[#This Row],[Article]],'TCD journal 2018'!$B$5:$O$9000,5,FALSE),0)</f>
        <v>0</v>
      </c>
      <c r="F1108" s="60">
        <f>IFERROR(VLOOKUP(Tableau11[[#This Row],[Article]],'TCD journal 2018'!$B$5:$O$9000,6,FALSE),0)</f>
        <v>0</v>
      </c>
      <c r="G1108" s="60">
        <f>IFERROR(VLOOKUP(Tableau11[[#This Row],[Article]],'TCD journal 2018'!$B$5:$O$9000,7,FALSE),0)</f>
        <v>0</v>
      </c>
      <c r="H1108" s="60">
        <f>IFERROR(VLOOKUP(Tableau11[[#This Row],[Article]],'TCD journal 2018'!$B$5:$O$9000,8,FALSE),0)</f>
        <v>0</v>
      </c>
      <c r="I1108" s="60">
        <f>IFERROR(VLOOKUP(Tableau11[[#This Row],[Article]],'TCD journal 2018'!$B$5:$O$9000,9,FALSE),0)</f>
        <v>0</v>
      </c>
      <c r="J1108" s="60">
        <f>IFERROR(VLOOKUP(Tableau11[[#This Row],[Article]],'TCD journal 2018'!$B$5:$O$9000,10,FALSE),0)</f>
        <v>0</v>
      </c>
      <c r="K1108" s="61">
        <f>IFERROR(VLOOKUP(Tableau11[[#This Row],[Article]],'TCD journal 2018'!$B$5:$O$900,11,FALSE),0)</f>
        <v>0</v>
      </c>
      <c r="L1108" s="60">
        <f>IFERROR(VLOOKUP(Tableau11[[#This Row],[Article]],'TCD journal 2018'!$B$5:$O$9000,12,FALSE),0)</f>
        <v>0</v>
      </c>
      <c r="M1108" s="62">
        <f>IFERROR(VLOOKUP(Tableau11[[#This Row],[Article]],'TCD journal 2018'!$B$5:$O$9000,13,FALSE),0)</f>
        <v>0</v>
      </c>
      <c r="N1108" s="154">
        <f>IFERROR(VLOOKUP(Tableau11[[#This Row],[Article]],'TCD journal 2018'!$B$5:$O$9000,14,FALSE),0)</f>
        <v>0</v>
      </c>
      <c r="O1108" s="73">
        <f>Tableau11[[#This Row],[Total général]]/8</f>
        <v>0</v>
      </c>
      <c r="P1108" s="74">
        <f>ROUNDUP(Tableau11[[#This Row],[Conso mensuel]]/30,0)</f>
        <v>0</v>
      </c>
    </row>
    <row r="1109" spans="1:16" ht="16.5" thickTop="1" thickBot="1" x14ac:dyDescent="0.3">
      <c r="A1109" s="95">
        <v>1571</v>
      </c>
      <c r="B1109" s="91">
        <f>IFERROR(B1108/$N$1108,0)</f>
        <v>0</v>
      </c>
      <c r="C1109" s="91">
        <f t="shared" ref="C1109:N1109" si="750">IFERROR(C1108/$N$1108,0)</f>
        <v>0</v>
      </c>
      <c r="D1109" s="91">
        <f t="shared" si="750"/>
        <v>0</v>
      </c>
      <c r="E1109" s="91">
        <f t="shared" si="750"/>
        <v>0</v>
      </c>
      <c r="F1109" s="91">
        <f t="shared" si="750"/>
        <v>0</v>
      </c>
      <c r="G1109" s="91">
        <f t="shared" si="750"/>
        <v>0</v>
      </c>
      <c r="H1109" s="91">
        <f t="shared" si="750"/>
        <v>0</v>
      </c>
      <c r="I1109" s="91">
        <f t="shared" si="750"/>
        <v>0</v>
      </c>
      <c r="J1109" s="152">
        <f t="shared" si="750"/>
        <v>0</v>
      </c>
      <c r="K1109" s="91">
        <f t="shared" si="750"/>
        <v>0</v>
      </c>
      <c r="L1109" s="152">
        <f t="shared" si="750"/>
        <v>0</v>
      </c>
      <c r="M1109" s="91">
        <f t="shared" si="750"/>
        <v>0</v>
      </c>
      <c r="N1109" s="91">
        <f t="shared" si="750"/>
        <v>0</v>
      </c>
      <c r="O1109" s="105">
        <f>ROUNDUP(Tableau11[[#This Row],[Total général]]/7,0)</f>
        <v>0</v>
      </c>
      <c r="P1109" s="70">
        <f>Tableau11[[#This Row],[Total général]]/(30*7)</f>
        <v>0</v>
      </c>
    </row>
    <row r="1110" spans="1:16" ht="17.25" thickTop="1" thickBot="1" x14ac:dyDescent="0.3">
      <c r="A1110" s="89">
        <v>1572</v>
      </c>
      <c r="B1110" s="58">
        <f>IFERROR(VLOOKUP(Tableau11[[#This Row],[Article]],'TCD journal 2018'!$B$5:$O$9000,2,FALSE),0)</f>
        <v>0</v>
      </c>
      <c r="C1110" s="59">
        <f>IFERROR(VLOOKUP(Tableau11[[#This Row],[Article]],'TCD journal 2018'!$B$5:$O$900,3,FALSE),0)</f>
        <v>0</v>
      </c>
      <c r="D1110" s="60">
        <f>IFERROR(VLOOKUP(Tableau11[[#This Row],[Article]],'TCD journal 2018'!$B$5:$O$9000,4,FALSE),0)</f>
        <v>0</v>
      </c>
      <c r="E1110" s="60">
        <f>IFERROR(VLOOKUP(Tableau11[[#This Row],[Article]],'TCD journal 2018'!$B$5:$O$9000,5,FALSE),0)</f>
        <v>0</v>
      </c>
      <c r="F1110" s="60">
        <f>IFERROR(VLOOKUP(Tableau11[[#This Row],[Article]],'TCD journal 2018'!$B$5:$O$9000,6,FALSE),0)</f>
        <v>0</v>
      </c>
      <c r="G1110" s="60">
        <f>IFERROR(VLOOKUP(Tableau11[[#This Row],[Article]],'TCD journal 2018'!$B$5:$O$9000,7,FALSE),0)</f>
        <v>0</v>
      </c>
      <c r="H1110" s="60">
        <f>IFERROR(VLOOKUP(Tableau11[[#This Row],[Article]],'TCD journal 2018'!$B$5:$O$9000,8,FALSE),0)</f>
        <v>0</v>
      </c>
      <c r="I1110" s="60">
        <f>IFERROR(VLOOKUP(Tableau11[[#This Row],[Article]],'TCD journal 2018'!$B$5:$O$9000,9,FALSE),0)</f>
        <v>0</v>
      </c>
      <c r="J1110" s="60">
        <f>IFERROR(VLOOKUP(Tableau11[[#This Row],[Article]],'TCD journal 2018'!$B$5:$O$9000,10,FALSE),0)</f>
        <v>0</v>
      </c>
      <c r="K1110" s="61">
        <f>IFERROR(VLOOKUP(Tableau11[[#This Row],[Article]],'TCD journal 2018'!$B$5:$O$900,11,FALSE),0)</f>
        <v>0</v>
      </c>
      <c r="L1110" s="60">
        <f>IFERROR(VLOOKUP(Tableau11[[#This Row],[Article]],'TCD journal 2018'!$B$5:$O$9000,12,FALSE),0)</f>
        <v>0</v>
      </c>
      <c r="M1110" s="62">
        <f>IFERROR(VLOOKUP(Tableau11[[#This Row],[Article]],'TCD journal 2018'!$B$5:$O$9000,13,FALSE),0)</f>
        <v>0</v>
      </c>
      <c r="N1110" s="154">
        <f>IFERROR(VLOOKUP(Tableau11[[#This Row],[Article]],'TCD journal 2018'!$B$5:$O$9000,14,FALSE),0)</f>
        <v>0</v>
      </c>
      <c r="O1110" s="73">
        <f>Tableau11[[#This Row],[Total général]]/8</f>
        <v>0</v>
      </c>
      <c r="P1110" s="74">
        <f>ROUNDUP(Tableau11[[#This Row],[Conso mensuel]]/30,0)</f>
        <v>0</v>
      </c>
    </row>
    <row r="1111" spans="1:16" ht="16.5" thickTop="1" thickBot="1" x14ac:dyDescent="0.3">
      <c r="A1111" s="90">
        <v>1572</v>
      </c>
      <c r="B1111" s="91">
        <f>IFERROR(B1110/$N$1110,0)</f>
        <v>0</v>
      </c>
      <c r="C1111" s="91">
        <f t="shared" ref="C1111:N1111" si="751">IFERROR(C1110/$N$1110,0)</f>
        <v>0</v>
      </c>
      <c r="D1111" s="91">
        <f t="shared" si="751"/>
        <v>0</v>
      </c>
      <c r="E1111" s="91">
        <f t="shared" si="751"/>
        <v>0</v>
      </c>
      <c r="F1111" s="91">
        <f t="shared" si="751"/>
        <v>0</v>
      </c>
      <c r="G1111" s="91">
        <f t="shared" si="751"/>
        <v>0</v>
      </c>
      <c r="H1111" s="91">
        <f t="shared" si="751"/>
        <v>0</v>
      </c>
      <c r="I1111" s="91">
        <f t="shared" si="751"/>
        <v>0</v>
      </c>
      <c r="J1111" s="152">
        <f t="shared" si="751"/>
        <v>0</v>
      </c>
      <c r="K1111" s="91">
        <f t="shared" si="751"/>
        <v>0</v>
      </c>
      <c r="L1111" s="152">
        <f t="shared" si="751"/>
        <v>0</v>
      </c>
      <c r="M1111" s="91">
        <f t="shared" si="751"/>
        <v>0</v>
      </c>
      <c r="N1111" s="91">
        <f t="shared" si="751"/>
        <v>0</v>
      </c>
      <c r="O1111" s="105">
        <f>ROUNDUP(Tableau11[[#This Row],[Total général]]/7,0)</f>
        <v>0</v>
      </c>
      <c r="P1111" s="70">
        <f>Tableau11[[#This Row],[Total général]]/(30*7)</f>
        <v>0</v>
      </c>
    </row>
    <row r="1112" spans="1:16" ht="17.25" thickTop="1" thickBot="1" x14ac:dyDescent="0.3">
      <c r="A1112" s="89">
        <v>1576</v>
      </c>
      <c r="B1112" s="58">
        <f>IFERROR(VLOOKUP(Tableau11[[#This Row],[Article]],'TCD journal 2018'!$B$5:$O$9000,2,FALSE),0)</f>
        <v>0</v>
      </c>
      <c r="C1112" s="59">
        <f>IFERROR(VLOOKUP(Tableau11[[#This Row],[Article]],'TCD journal 2018'!$B$5:$O$900,3,FALSE),0)</f>
        <v>0</v>
      </c>
      <c r="D1112" s="60">
        <f>IFERROR(VLOOKUP(Tableau11[[#This Row],[Article]],'TCD journal 2018'!$B$5:$O$9000,4,FALSE),0)</f>
        <v>0</v>
      </c>
      <c r="E1112" s="60">
        <f>IFERROR(VLOOKUP(Tableau11[[#This Row],[Article]],'TCD journal 2018'!$B$5:$O$9000,5,FALSE),0)</f>
        <v>0</v>
      </c>
      <c r="F1112" s="60">
        <f>IFERROR(VLOOKUP(Tableau11[[#This Row],[Article]],'TCD journal 2018'!$B$5:$O$9000,6,FALSE),0)</f>
        <v>0</v>
      </c>
      <c r="G1112" s="60">
        <f>IFERROR(VLOOKUP(Tableau11[[#This Row],[Article]],'TCD journal 2018'!$B$5:$O$9000,7,FALSE),0)</f>
        <v>0</v>
      </c>
      <c r="H1112" s="60">
        <f>IFERROR(VLOOKUP(Tableau11[[#This Row],[Article]],'TCD journal 2018'!$B$5:$O$9000,8,FALSE),0)</f>
        <v>0</v>
      </c>
      <c r="I1112" s="60">
        <f>IFERROR(VLOOKUP(Tableau11[[#This Row],[Article]],'TCD journal 2018'!$B$5:$O$9000,9,FALSE),0)</f>
        <v>0</v>
      </c>
      <c r="J1112" s="60">
        <f>IFERROR(VLOOKUP(Tableau11[[#This Row],[Article]],'TCD journal 2018'!$B$5:$O$9000,10,FALSE),0)</f>
        <v>0</v>
      </c>
      <c r="K1112" s="61">
        <f>IFERROR(VLOOKUP(Tableau11[[#This Row],[Article]],'TCD journal 2018'!$B$5:$O$900,11,FALSE),0)</f>
        <v>0</v>
      </c>
      <c r="L1112" s="60">
        <f>IFERROR(VLOOKUP(Tableau11[[#This Row],[Article]],'TCD journal 2018'!$B$5:$O$9000,12,FALSE),0)</f>
        <v>0</v>
      </c>
      <c r="M1112" s="62">
        <f>IFERROR(VLOOKUP(Tableau11[[#This Row],[Article]],'TCD journal 2018'!$B$5:$O$9000,13,FALSE),0)</f>
        <v>0</v>
      </c>
      <c r="N1112" s="154">
        <f>IFERROR(VLOOKUP(Tableau11[[#This Row],[Article]],'TCD journal 2018'!$B$5:$O$9000,14,FALSE),0)</f>
        <v>0</v>
      </c>
      <c r="O1112" s="73">
        <f>Tableau11[[#This Row],[Total général]]/8</f>
        <v>0</v>
      </c>
      <c r="P1112" s="74">
        <f>ROUNDUP(Tableau11[[#This Row],[Conso mensuel]]/30,0)</f>
        <v>0</v>
      </c>
    </row>
    <row r="1113" spans="1:16" ht="16.5" thickTop="1" thickBot="1" x14ac:dyDescent="0.3">
      <c r="A1113" s="90">
        <v>1576</v>
      </c>
      <c r="B1113" s="91">
        <f>IFERROR(B1112/$N$1112,0)</f>
        <v>0</v>
      </c>
      <c r="C1113" s="91">
        <f t="shared" ref="C1113:N1113" si="752">IFERROR(C1112/$N$1112,0)</f>
        <v>0</v>
      </c>
      <c r="D1113" s="91">
        <f t="shared" si="752"/>
        <v>0</v>
      </c>
      <c r="E1113" s="91">
        <f t="shared" si="752"/>
        <v>0</v>
      </c>
      <c r="F1113" s="91">
        <f t="shared" si="752"/>
        <v>0</v>
      </c>
      <c r="G1113" s="91">
        <f t="shared" si="752"/>
        <v>0</v>
      </c>
      <c r="H1113" s="91">
        <f t="shared" si="752"/>
        <v>0</v>
      </c>
      <c r="I1113" s="91">
        <f t="shared" si="752"/>
        <v>0</v>
      </c>
      <c r="J1113" s="152">
        <f t="shared" si="752"/>
        <v>0</v>
      </c>
      <c r="K1113" s="91">
        <f t="shared" si="752"/>
        <v>0</v>
      </c>
      <c r="L1113" s="152">
        <f t="shared" si="752"/>
        <v>0</v>
      </c>
      <c r="M1113" s="91">
        <f t="shared" si="752"/>
        <v>0</v>
      </c>
      <c r="N1113" s="91">
        <f t="shared" si="752"/>
        <v>0</v>
      </c>
      <c r="O1113" s="105">
        <f>ROUNDUP(Tableau11[[#This Row],[Total général]]/7,0)</f>
        <v>0</v>
      </c>
      <c r="P1113" s="70">
        <f>Tableau11[[#This Row],[Total général]]/(30*7)</f>
        <v>0</v>
      </c>
    </row>
    <row r="1114" spans="1:16" ht="17.25" thickTop="1" thickBot="1" x14ac:dyDescent="0.3">
      <c r="A1114" s="89">
        <v>1594</v>
      </c>
      <c r="B1114" s="58">
        <f>IFERROR(VLOOKUP(Tableau11[[#This Row],[Article]],'TCD journal 2018'!$B$5:$O$9000,2,FALSE),0)</f>
        <v>0</v>
      </c>
      <c r="C1114" s="59">
        <f>IFERROR(VLOOKUP(Tableau11[[#This Row],[Article]],'TCD journal 2018'!$B$5:$O$900,3,FALSE),0)</f>
        <v>0</v>
      </c>
      <c r="D1114" s="60">
        <f>IFERROR(VLOOKUP(Tableau11[[#This Row],[Article]],'TCD journal 2018'!$B$5:$O$9000,4,FALSE),0)</f>
        <v>0</v>
      </c>
      <c r="E1114" s="60">
        <f>IFERROR(VLOOKUP(Tableau11[[#This Row],[Article]],'TCD journal 2018'!$B$5:$O$9000,5,FALSE),0)</f>
        <v>0</v>
      </c>
      <c r="F1114" s="60">
        <f>IFERROR(VLOOKUP(Tableau11[[#This Row],[Article]],'TCD journal 2018'!$B$5:$O$9000,6,FALSE),0)</f>
        <v>0</v>
      </c>
      <c r="G1114" s="60">
        <f>IFERROR(VLOOKUP(Tableau11[[#This Row],[Article]],'TCD journal 2018'!$B$5:$O$9000,7,FALSE),0)</f>
        <v>0</v>
      </c>
      <c r="H1114" s="60">
        <f>IFERROR(VLOOKUP(Tableau11[[#This Row],[Article]],'TCD journal 2018'!$B$5:$O$9000,8,FALSE),0)</f>
        <v>0</v>
      </c>
      <c r="I1114" s="60">
        <f>IFERROR(VLOOKUP(Tableau11[[#This Row],[Article]],'TCD journal 2018'!$B$5:$O$9000,9,FALSE),0)</f>
        <v>0</v>
      </c>
      <c r="J1114" s="60">
        <f>IFERROR(VLOOKUP(Tableau11[[#This Row],[Article]],'TCD journal 2018'!$B$5:$O$9000,10,FALSE),0)</f>
        <v>0</v>
      </c>
      <c r="K1114" s="61">
        <f>IFERROR(VLOOKUP(Tableau11[[#This Row],[Article]],'TCD journal 2018'!$B$5:$O$900,11,FALSE),0)</f>
        <v>0</v>
      </c>
      <c r="L1114" s="60">
        <f>IFERROR(VLOOKUP(Tableau11[[#This Row],[Article]],'TCD journal 2018'!$B$5:$O$9000,12,FALSE),0)</f>
        <v>0</v>
      </c>
      <c r="M1114" s="62">
        <f>IFERROR(VLOOKUP(Tableau11[[#This Row],[Article]],'TCD journal 2018'!$B$5:$O$9000,13,FALSE),0)</f>
        <v>0</v>
      </c>
      <c r="N1114" s="154">
        <f>IFERROR(VLOOKUP(Tableau11[[#This Row],[Article]],'TCD journal 2018'!$B$5:$O$9000,14,FALSE),0)</f>
        <v>0</v>
      </c>
      <c r="O1114" s="73">
        <f>Tableau11[[#This Row],[Total général]]/8</f>
        <v>0</v>
      </c>
      <c r="P1114" s="74">
        <f>ROUNDUP(Tableau11[[#This Row],[Conso mensuel]]/30,0)</f>
        <v>0</v>
      </c>
    </row>
    <row r="1115" spans="1:16" ht="16.5" thickTop="1" thickBot="1" x14ac:dyDescent="0.3">
      <c r="A1115" s="90">
        <v>1594</v>
      </c>
      <c r="B1115" s="91">
        <f>IFERROR(B1114/$N$1114,0)</f>
        <v>0</v>
      </c>
      <c r="C1115" s="91">
        <f t="shared" ref="C1115:N1115" si="753">IFERROR(C1114/$N$1114,0)</f>
        <v>0</v>
      </c>
      <c r="D1115" s="91">
        <f t="shared" si="753"/>
        <v>0</v>
      </c>
      <c r="E1115" s="91">
        <f t="shared" si="753"/>
        <v>0</v>
      </c>
      <c r="F1115" s="91">
        <f t="shared" si="753"/>
        <v>0</v>
      </c>
      <c r="G1115" s="91">
        <f t="shared" si="753"/>
        <v>0</v>
      </c>
      <c r="H1115" s="91">
        <f t="shared" si="753"/>
        <v>0</v>
      </c>
      <c r="I1115" s="91">
        <f t="shared" si="753"/>
        <v>0</v>
      </c>
      <c r="J1115" s="152">
        <f t="shared" si="753"/>
        <v>0</v>
      </c>
      <c r="K1115" s="91">
        <f t="shared" si="753"/>
        <v>0</v>
      </c>
      <c r="L1115" s="152">
        <f t="shared" si="753"/>
        <v>0</v>
      </c>
      <c r="M1115" s="91">
        <f t="shared" si="753"/>
        <v>0</v>
      </c>
      <c r="N1115" s="91">
        <f t="shared" si="753"/>
        <v>0</v>
      </c>
      <c r="O1115" s="105">
        <f>ROUNDUP(Tableau11[[#This Row],[Total général]]/7,0)</f>
        <v>0</v>
      </c>
      <c r="P1115" s="70">
        <f>Tableau11[[#This Row],[Total général]]/(30*7)</f>
        <v>0</v>
      </c>
    </row>
    <row r="1116" spans="1:16" ht="17.25" thickTop="1" thickBot="1" x14ac:dyDescent="0.3">
      <c r="A1116" s="89">
        <v>1603</v>
      </c>
      <c r="B1116" s="58">
        <f>IFERROR(VLOOKUP(Tableau11[[#This Row],[Article]],'TCD journal 2018'!$B$5:$O$9000,2,FALSE),0)</f>
        <v>0</v>
      </c>
      <c r="C1116" s="59">
        <f>IFERROR(VLOOKUP(Tableau11[[#This Row],[Article]],'TCD journal 2018'!$B$5:$O$900,3,FALSE),0)</f>
        <v>0</v>
      </c>
      <c r="D1116" s="60">
        <f>IFERROR(VLOOKUP(Tableau11[[#This Row],[Article]],'TCD journal 2018'!$B$5:$O$9000,4,FALSE),0)</f>
        <v>0</v>
      </c>
      <c r="E1116" s="60">
        <f>IFERROR(VLOOKUP(Tableau11[[#This Row],[Article]],'TCD journal 2018'!$B$5:$O$9000,5,FALSE),0)</f>
        <v>0</v>
      </c>
      <c r="F1116" s="60">
        <f>IFERROR(VLOOKUP(Tableau11[[#This Row],[Article]],'TCD journal 2018'!$B$5:$O$9000,6,FALSE),0)</f>
        <v>0</v>
      </c>
      <c r="G1116" s="60">
        <f>IFERROR(VLOOKUP(Tableau11[[#This Row],[Article]],'TCD journal 2018'!$B$5:$O$9000,7,FALSE),0)</f>
        <v>0</v>
      </c>
      <c r="H1116" s="60">
        <f>IFERROR(VLOOKUP(Tableau11[[#This Row],[Article]],'TCD journal 2018'!$B$5:$O$9000,8,FALSE),0)</f>
        <v>0</v>
      </c>
      <c r="I1116" s="60">
        <f>IFERROR(VLOOKUP(Tableau11[[#This Row],[Article]],'TCD journal 2018'!$B$5:$O$9000,9,FALSE),0)</f>
        <v>0</v>
      </c>
      <c r="J1116" s="60">
        <f>IFERROR(VLOOKUP(Tableau11[[#This Row],[Article]],'TCD journal 2018'!$B$5:$O$9000,10,FALSE),0)</f>
        <v>0</v>
      </c>
      <c r="K1116" s="61">
        <f>IFERROR(VLOOKUP(Tableau11[[#This Row],[Article]],'TCD journal 2018'!$B$5:$O$900,11,FALSE),0)</f>
        <v>0</v>
      </c>
      <c r="L1116" s="60">
        <f>IFERROR(VLOOKUP(Tableau11[[#This Row],[Article]],'TCD journal 2018'!$B$5:$O$9000,12,FALSE),0)</f>
        <v>0</v>
      </c>
      <c r="M1116" s="62">
        <f>IFERROR(VLOOKUP(Tableau11[[#This Row],[Article]],'TCD journal 2018'!$B$5:$O$9000,13,FALSE),0)</f>
        <v>0</v>
      </c>
      <c r="N1116" s="154">
        <f>IFERROR(VLOOKUP(Tableau11[[#This Row],[Article]],'TCD journal 2018'!$B$5:$O$9000,14,FALSE),0)</f>
        <v>0</v>
      </c>
      <c r="O1116" s="73">
        <f>Tableau11[[#This Row],[Total général]]/8</f>
        <v>0</v>
      </c>
      <c r="P1116" s="74">
        <f>ROUNDUP(Tableau11[[#This Row],[Conso mensuel]]/30,0)</f>
        <v>0</v>
      </c>
    </row>
    <row r="1117" spans="1:16" ht="16.5" thickTop="1" thickBot="1" x14ac:dyDescent="0.3">
      <c r="A1117" s="90">
        <v>1603</v>
      </c>
      <c r="B1117" s="91">
        <f>IFERROR(B1116/$N$1116,0)</f>
        <v>0</v>
      </c>
      <c r="C1117" s="91">
        <f t="shared" ref="C1117:N1117" si="754">IFERROR(C1116/$N$1116,0)</f>
        <v>0</v>
      </c>
      <c r="D1117" s="91">
        <f t="shared" si="754"/>
        <v>0</v>
      </c>
      <c r="E1117" s="91">
        <f t="shared" si="754"/>
        <v>0</v>
      </c>
      <c r="F1117" s="91">
        <f t="shared" si="754"/>
        <v>0</v>
      </c>
      <c r="G1117" s="91">
        <f t="shared" si="754"/>
        <v>0</v>
      </c>
      <c r="H1117" s="91">
        <f t="shared" si="754"/>
        <v>0</v>
      </c>
      <c r="I1117" s="91">
        <f t="shared" si="754"/>
        <v>0</v>
      </c>
      <c r="J1117" s="152">
        <f t="shared" si="754"/>
        <v>0</v>
      </c>
      <c r="K1117" s="91">
        <f t="shared" si="754"/>
        <v>0</v>
      </c>
      <c r="L1117" s="152">
        <f t="shared" si="754"/>
        <v>0</v>
      </c>
      <c r="M1117" s="91">
        <f t="shared" si="754"/>
        <v>0</v>
      </c>
      <c r="N1117" s="91">
        <f t="shared" si="754"/>
        <v>0</v>
      </c>
      <c r="O1117" s="105">
        <f>ROUNDUP(Tableau11[[#This Row],[Total général]]/7,0)</f>
        <v>0</v>
      </c>
      <c r="P1117" s="70">
        <f>Tableau11[[#This Row],[Total général]]/(30*7)</f>
        <v>0</v>
      </c>
    </row>
    <row r="1118" spans="1:16" ht="17.25" thickTop="1" thickBot="1" x14ac:dyDescent="0.3">
      <c r="A1118" s="89">
        <v>1630</v>
      </c>
      <c r="B1118" s="58">
        <f>IFERROR(VLOOKUP(Tableau11[[#This Row],[Article]],'TCD journal 2018'!$B$5:$O$9000,2,FALSE),0)</f>
        <v>0</v>
      </c>
      <c r="C1118" s="59">
        <f>IFERROR(VLOOKUP(Tableau11[[#This Row],[Article]],'TCD journal 2018'!$B$5:$O$900,3,FALSE),0)</f>
        <v>0</v>
      </c>
      <c r="D1118" s="60">
        <f>IFERROR(VLOOKUP(Tableau11[[#This Row],[Article]],'TCD journal 2018'!$B$5:$O$9000,4,FALSE),0)</f>
        <v>0</v>
      </c>
      <c r="E1118" s="60">
        <f>IFERROR(VLOOKUP(Tableau11[[#This Row],[Article]],'TCD journal 2018'!$B$5:$O$9000,5,FALSE),0)</f>
        <v>0</v>
      </c>
      <c r="F1118" s="60">
        <f>IFERROR(VLOOKUP(Tableau11[[#This Row],[Article]],'TCD journal 2018'!$B$5:$O$9000,6,FALSE),0)</f>
        <v>0</v>
      </c>
      <c r="G1118" s="60">
        <f>IFERROR(VLOOKUP(Tableau11[[#This Row],[Article]],'TCD journal 2018'!$B$5:$O$9000,7,FALSE),0)</f>
        <v>0</v>
      </c>
      <c r="H1118" s="60">
        <f>IFERROR(VLOOKUP(Tableau11[[#This Row],[Article]],'TCD journal 2018'!$B$5:$O$9000,8,FALSE),0)</f>
        <v>0</v>
      </c>
      <c r="I1118" s="60">
        <f>IFERROR(VLOOKUP(Tableau11[[#This Row],[Article]],'TCD journal 2018'!$B$5:$O$9000,9,FALSE),0)</f>
        <v>0</v>
      </c>
      <c r="J1118" s="60">
        <f>IFERROR(VLOOKUP(Tableau11[[#This Row],[Article]],'TCD journal 2018'!$B$5:$O$9000,10,FALSE),0)</f>
        <v>0</v>
      </c>
      <c r="K1118" s="61">
        <f>IFERROR(VLOOKUP(Tableau11[[#This Row],[Article]],'TCD journal 2018'!$B$5:$O$900,11,FALSE),0)</f>
        <v>0</v>
      </c>
      <c r="L1118" s="60">
        <f>IFERROR(VLOOKUP(Tableau11[[#This Row],[Article]],'TCD journal 2018'!$B$5:$O$9000,12,FALSE),0)</f>
        <v>0</v>
      </c>
      <c r="M1118" s="62">
        <f>IFERROR(VLOOKUP(Tableau11[[#This Row],[Article]],'TCD journal 2018'!$B$5:$O$9000,13,FALSE),0)</f>
        <v>0</v>
      </c>
      <c r="N1118" s="154">
        <f>IFERROR(VLOOKUP(Tableau11[[#This Row],[Article]],'TCD journal 2018'!$B$5:$O$9000,14,FALSE),0)</f>
        <v>0</v>
      </c>
      <c r="O1118" s="73">
        <f>Tableau11[[#This Row],[Total général]]/8</f>
        <v>0</v>
      </c>
      <c r="P1118" s="74">
        <f>ROUNDUP(Tableau11[[#This Row],[Conso mensuel]]/30,0)</f>
        <v>0</v>
      </c>
    </row>
    <row r="1119" spans="1:16" ht="16.5" thickTop="1" thickBot="1" x14ac:dyDescent="0.3">
      <c r="A1119" s="90">
        <v>1630</v>
      </c>
      <c r="B1119" s="91">
        <f>IFERROR(B1118/N1118,0)</f>
        <v>0</v>
      </c>
      <c r="C1119" s="91">
        <f t="shared" ref="C1119:N1119" si="755">IFERROR(C1118/O1118,0)</f>
        <v>0</v>
      </c>
      <c r="D1119" s="91">
        <f t="shared" si="755"/>
        <v>0</v>
      </c>
      <c r="E1119" s="91">
        <f t="shared" si="755"/>
        <v>0</v>
      </c>
      <c r="F1119" s="91">
        <f t="shared" si="755"/>
        <v>0</v>
      </c>
      <c r="G1119" s="91">
        <f t="shared" si="755"/>
        <v>0</v>
      </c>
      <c r="H1119" s="91">
        <f t="shared" si="755"/>
        <v>0</v>
      </c>
      <c r="I1119" s="91">
        <f t="shared" si="755"/>
        <v>0</v>
      </c>
      <c r="J1119" s="152">
        <f t="shared" si="755"/>
        <v>0</v>
      </c>
      <c r="K1119" s="91">
        <f t="shared" si="755"/>
        <v>0</v>
      </c>
      <c r="L1119" s="152">
        <f t="shared" si="755"/>
        <v>0</v>
      </c>
      <c r="M1119" s="91">
        <f t="shared" si="755"/>
        <v>0</v>
      </c>
      <c r="N1119" s="91">
        <f t="shared" si="755"/>
        <v>0</v>
      </c>
      <c r="O1119" s="105">
        <f>ROUNDUP(Tableau11[[#This Row],[Total général]]/7,0)</f>
        <v>0</v>
      </c>
      <c r="P1119" s="70">
        <f>Tableau11[[#This Row],[Total général]]/(30*7)</f>
        <v>0</v>
      </c>
    </row>
    <row r="1120" spans="1:16" ht="17.25" thickTop="1" thickBot="1" x14ac:dyDescent="0.3">
      <c r="A1120" s="89">
        <v>1909</v>
      </c>
      <c r="B1120" s="58">
        <f>IFERROR(VLOOKUP(Tableau11[[#This Row],[Article]],'TCD journal 2018'!$B$5:$O$9000,2,FALSE),0)</f>
        <v>0</v>
      </c>
      <c r="C1120" s="59">
        <f>IFERROR(VLOOKUP(Tableau11[[#This Row],[Article]],'TCD journal 2018'!$B$5:$O$900,3,FALSE),0)</f>
        <v>0</v>
      </c>
      <c r="D1120" s="60">
        <f>IFERROR(VLOOKUP(Tableau11[[#This Row],[Article]],'TCD journal 2018'!$B$5:$O$9000,4,FALSE),0)</f>
        <v>0</v>
      </c>
      <c r="E1120" s="60">
        <f>IFERROR(VLOOKUP(Tableau11[[#This Row],[Article]],'TCD journal 2018'!$B$5:$O$9000,5,FALSE),0)</f>
        <v>0</v>
      </c>
      <c r="F1120" s="60">
        <f>IFERROR(VLOOKUP(Tableau11[[#This Row],[Article]],'TCD journal 2018'!$B$5:$O$9000,6,FALSE),0)</f>
        <v>0</v>
      </c>
      <c r="G1120" s="60">
        <f>IFERROR(VLOOKUP(Tableau11[[#This Row],[Article]],'TCD journal 2018'!$B$5:$O$9000,7,FALSE),0)</f>
        <v>0</v>
      </c>
      <c r="H1120" s="60">
        <f>IFERROR(VLOOKUP(Tableau11[[#This Row],[Article]],'TCD journal 2018'!$B$5:$O$9000,8,FALSE),0)</f>
        <v>0</v>
      </c>
      <c r="I1120" s="60">
        <f>IFERROR(VLOOKUP(Tableau11[[#This Row],[Article]],'TCD journal 2018'!$B$5:$O$9000,9,FALSE),0)</f>
        <v>0</v>
      </c>
      <c r="J1120" s="60">
        <f>IFERROR(VLOOKUP(Tableau11[[#This Row],[Article]],'TCD journal 2018'!$B$5:$O$9000,10,FALSE),0)</f>
        <v>0</v>
      </c>
      <c r="K1120" s="61">
        <f>IFERROR(VLOOKUP(Tableau11[[#This Row],[Article]],'TCD journal 2018'!$B$5:$O$900,11,FALSE),0)</f>
        <v>0</v>
      </c>
      <c r="L1120" s="60">
        <f>IFERROR(VLOOKUP(Tableau11[[#This Row],[Article]],'TCD journal 2018'!$B$5:$O$9000,12,FALSE),0)</f>
        <v>0</v>
      </c>
      <c r="M1120" s="62">
        <f>IFERROR(VLOOKUP(Tableau11[[#This Row],[Article]],'TCD journal 2018'!$B$5:$O$9000,13,FALSE),0)</f>
        <v>0</v>
      </c>
      <c r="N1120" s="154">
        <f>IFERROR(VLOOKUP(Tableau11[[#This Row],[Article]],'TCD journal 2018'!$B$5:$O$9000,14,FALSE),0)</f>
        <v>0</v>
      </c>
      <c r="O1120" s="73">
        <f>Tableau11[[#This Row],[Total général]]/8</f>
        <v>0</v>
      </c>
      <c r="P1120" s="74">
        <f>ROUNDUP(Tableau11[[#This Row],[Conso mensuel]]/30,0)</f>
        <v>0</v>
      </c>
    </row>
    <row r="1121" spans="1:16" ht="16.5" thickTop="1" thickBot="1" x14ac:dyDescent="0.3">
      <c r="A1121" s="90">
        <v>1909</v>
      </c>
      <c r="B1121" s="91">
        <f>IFERROR(B1120/$N$1120,0)</f>
        <v>0</v>
      </c>
      <c r="C1121" s="91">
        <f t="shared" ref="C1121:N1121" si="756">IFERROR(C1120/$N$1120,0)</f>
        <v>0</v>
      </c>
      <c r="D1121" s="91">
        <f t="shared" si="756"/>
        <v>0</v>
      </c>
      <c r="E1121" s="91">
        <f t="shared" si="756"/>
        <v>0</v>
      </c>
      <c r="F1121" s="91">
        <f t="shared" si="756"/>
        <v>0</v>
      </c>
      <c r="G1121" s="91">
        <f t="shared" si="756"/>
        <v>0</v>
      </c>
      <c r="H1121" s="91">
        <f t="shared" si="756"/>
        <v>0</v>
      </c>
      <c r="I1121" s="91">
        <f t="shared" si="756"/>
        <v>0</v>
      </c>
      <c r="J1121" s="152">
        <f t="shared" si="756"/>
        <v>0</v>
      </c>
      <c r="K1121" s="91">
        <f t="shared" si="756"/>
        <v>0</v>
      </c>
      <c r="L1121" s="152">
        <f t="shared" si="756"/>
        <v>0</v>
      </c>
      <c r="M1121" s="91">
        <f t="shared" si="756"/>
        <v>0</v>
      </c>
      <c r="N1121" s="91">
        <f t="shared" si="756"/>
        <v>0</v>
      </c>
      <c r="O1121" s="105">
        <f>ROUNDUP(Tableau11[[#This Row],[Total général]]/7,0)</f>
        <v>0</v>
      </c>
      <c r="P1121" s="70">
        <f>Tableau11[[#This Row],[Total général]]/(30*7)</f>
        <v>0</v>
      </c>
    </row>
    <row r="1122" spans="1:16" ht="17.25" thickTop="1" thickBot="1" x14ac:dyDescent="0.3">
      <c r="A1122" s="89">
        <v>2057</v>
      </c>
      <c r="B1122" s="58">
        <f>IFERROR(VLOOKUP(Tableau11[[#This Row],[Article]],'TCD journal 2018'!$B$5:$O$9000,2,FALSE),0)</f>
        <v>0</v>
      </c>
      <c r="C1122" s="59">
        <f>IFERROR(VLOOKUP(Tableau11[[#This Row],[Article]],'TCD journal 2018'!$B$5:$O$900,3,FALSE),0)</f>
        <v>0</v>
      </c>
      <c r="D1122" s="60">
        <f>IFERROR(VLOOKUP(Tableau11[[#This Row],[Article]],'TCD journal 2018'!$B$5:$O$9000,4,FALSE),0)</f>
        <v>0</v>
      </c>
      <c r="E1122" s="60">
        <f>IFERROR(VLOOKUP(Tableau11[[#This Row],[Article]],'TCD journal 2018'!$B$5:$O$9000,5,FALSE),0)</f>
        <v>0</v>
      </c>
      <c r="F1122" s="60">
        <f>IFERROR(VLOOKUP(Tableau11[[#This Row],[Article]],'TCD journal 2018'!$B$5:$O$9000,6,FALSE),0)</f>
        <v>0</v>
      </c>
      <c r="G1122" s="60">
        <f>IFERROR(VLOOKUP(Tableau11[[#This Row],[Article]],'TCD journal 2018'!$B$5:$O$9000,7,FALSE),0)</f>
        <v>0</v>
      </c>
      <c r="H1122" s="60">
        <f>IFERROR(VLOOKUP(Tableau11[[#This Row],[Article]],'TCD journal 2018'!$B$5:$O$9000,8,FALSE),0)</f>
        <v>0</v>
      </c>
      <c r="I1122" s="60">
        <f>IFERROR(VLOOKUP(Tableau11[[#This Row],[Article]],'TCD journal 2018'!$B$5:$O$9000,9,FALSE),0)</f>
        <v>0</v>
      </c>
      <c r="J1122" s="60">
        <f>IFERROR(VLOOKUP(Tableau11[[#This Row],[Article]],'TCD journal 2018'!$B$5:$O$9000,10,FALSE),0)</f>
        <v>0</v>
      </c>
      <c r="K1122" s="61">
        <f>IFERROR(VLOOKUP(Tableau11[[#This Row],[Article]],'TCD journal 2018'!$B$5:$O$900,11,FALSE),0)</f>
        <v>0</v>
      </c>
      <c r="L1122" s="60">
        <f>IFERROR(VLOOKUP(Tableau11[[#This Row],[Article]],'TCD journal 2018'!$B$5:$O$9000,12,FALSE),0)</f>
        <v>0</v>
      </c>
      <c r="M1122" s="62">
        <f>IFERROR(VLOOKUP(Tableau11[[#This Row],[Article]],'TCD journal 2018'!$B$5:$O$9000,13,FALSE),0)</f>
        <v>0</v>
      </c>
      <c r="N1122" s="154">
        <f>IFERROR(VLOOKUP(Tableau11[[#This Row],[Article]],'TCD journal 2018'!$B$5:$O$9000,14,FALSE),0)</f>
        <v>0</v>
      </c>
      <c r="O1122" s="73">
        <f>Tableau11[[#This Row],[Total général]]/8</f>
        <v>0</v>
      </c>
      <c r="P1122" s="74">
        <f>ROUNDUP(Tableau11[[#This Row],[Conso mensuel]]/30,0)</f>
        <v>0</v>
      </c>
    </row>
    <row r="1123" spans="1:16" ht="16.5" thickTop="1" thickBot="1" x14ac:dyDescent="0.3">
      <c r="A1123" s="90">
        <v>2057</v>
      </c>
      <c r="B1123" s="91">
        <f>IFERROR(B1122/$N$1122,0)</f>
        <v>0</v>
      </c>
      <c r="C1123" s="91">
        <f t="shared" ref="C1123:N1123" si="757">IFERROR(C1122/$N$1122,0)</f>
        <v>0</v>
      </c>
      <c r="D1123" s="91">
        <f t="shared" si="757"/>
        <v>0</v>
      </c>
      <c r="E1123" s="91">
        <f t="shared" si="757"/>
        <v>0</v>
      </c>
      <c r="F1123" s="91">
        <f t="shared" si="757"/>
        <v>0</v>
      </c>
      <c r="G1123" s="91">
        <f t="shared" si="757"/>
        <v>0</v>
      </c>
      <c r="H1123" s="91">
        <f t="shared" si="757"/>
        <v>0</v>
      </c>
      <c r="I1123" s="91">
        <f t="shared" si="757"/>
        <v>0</v>
      </c>
      <c r="J1123" s="152">
        <f t="shared" si="757"/>
        <v>0</v>
      </c>
      <c r="K1123" s="91">
        <f t="shared" si="757"/>
        <v>0</v>
      </c>
      <c r="L1123" s="152">
        <f t="shared" si="757"/>
        <v>0</v>
      </c>
      <c r="M1123" s="91">
        <f t="shared" si="757"/>
        <v>0</v>
      </c>
      <c r="N1123" s="91">
        <f t="shared" si="757"/>
        <v>0</v>
      </c>
      <c r="O1123" s="105">
        <f>ROUNDUP(Tableau11[[#This Row],[Total général]]/7,0)</f>
        <v>0</v>
      </c>
      <c r="P1123" s="70">
        <f>Tableau11[[#This Row],[Total général]]/(30*7)</f>
        <v>0</v>
      </c>
    </row>
    <row r="1124" spans="1:16" ht="17.25" thickTop="1" thickBot="1" x14ac:dyDescent="0.3">
      <c r="A1124" s="89">
        <v>2058</v>
      </c>
      <c r="B1124" s="58">
        <f>IFERROR(VLOOKUP(Tableau11[[#This Row],[Article]],'TCD journal 2018'!$B$5:$O$9000,2,FALSE),0)</f>
        <v>0</v>
      </c>
      <c r="C1124" s="59">
        <f>IFERROR(VLOOKUP(Tableau11[[#This Row],[Article]],'TCD journal 2018'!$B$5:$O$900,3,FALSE),0)</f>
        <v>0</v>
      </c>
      <c r="D1124" s="60">
        <f>IFERROR(VLOOKUP(Tableau11[[#This Row],[Article]],'TCD journal 2018'!$B$5:$O$9000,4,FALSE),0)</f>
        <v>0</v>
      </c>
      <c r="E1124" s="60">
        <f>IFERROR(VLOOKUP(Tableau11[[#This Row],[Article]],'TCD journal 2018'!$B$5:$O$9000,5,FALSE),0)</f>
        <v>0</v>
      </c>
      <c r="F1124" s="60">
        <f>IFERROR(VLOOKUP(Tableau11[[#This Row],[Article]],'TCD journal 2018'!$B$5:$O$9000,6,FALSE),0)</f>
        <v>0</v>
      </c>
      <c r="G1124" s="60">
        <f>IFERROR(VLOOKUP(Tableau11[[#This Row],[Article]],'TCD journal 2018'!$B$5:$O$9000,7,FALSE),0)</f>
        <v>0</v>
      </c>
      <c r="H1124" s="60">
        <f>IFERROR(VLOOKUP(Tableau11[[#This Row],[Article]],'TCD journal 2018'!$B$5:$O$9000,8,FALSE),0)</f>
        <v>0</v>
      </c>
      <c r="I1124" s="60">
        <f>IFERROR(VLOOKUP(Tableau11[[#This Row],[Article]],'TCD journal 2018'!$B$5:$O$9000,9,FALSE),0)</f>
        <v>0</v>
      </c>
      <c r="J1124" s="60">
        <f>IFERROR(VLOOKUP(Tableau11[[#This Row],[Article]],'TCD journal 2018'!$B$5:$O$9000,10,FALSE),0)</f>
        <v>0</v>
      </c>
      <c r="K1124" s="61">
        <f>IFERROR(VLOOKUP(Tableau11[[#This Row],[Article]],'TCD journal 2018'!$B$5:$O$900,11,FALSE),0)</f>
        <v>0</v>
      </c>
      <c r="L1124" s="60">
        <f>IFERROR(VLOOKUP(Tableau11[[#This Row],[Article]],'TCD journal 2018'!$B$5:$O$9000,12,FALSE),0)</f>
        <v>0</v>
      </c>
      <c r="M1124" s="62">
        <f>IFERROR(VLOOKUP(Tableau11[[#This Row],[Article]],'TCD journal 2018'!$B$5:$O$9000,13,FALSE),0)</f>
        <v>0</v>
      </c>
      <c r="N1124" s="154">
        <f>IFERROR(VLOOKUP(Tableau11[[#This Row],[Article]],'TCD journal 2018'!$B$5:$O$9000,14,FALSE),0)</f>
        <v>0</v>
      </c>
      <c r="O1124" s="73">
        <f>Tableau11[[#This Row],[Total général]]/8</f>
        <v>0</v>
      </c>
      <c r="P1124" s="74">
        <f>ROUNDUP(Tableau11[[#This Row],[Conso mensuel]]/30,0)</f>
        <v>0</v>
      </c>
    </row>
    <row r="1125" spans="1:16" ht="16.5" thickTop="1" thickBot="1" x14ac:dyDescent="0.3">
      <c r="A1125" s="90">
        <v>2058</v>
      </c>
      <c r="B1125" s="91">
        <f>IFERROR(B1124/N1124,0)</f>
        <v>0</v>
      </c>
      <c r="C1125" s="91">
        <f t="shared" ref="C1125:N1125" si="758">IFERROR(C1124/O1124,0)</f>
        <v>0</v>
      </c>
      <c r="D1125" s="91">
        <f t="shared" si="758"/>
        <v>0</v>
      </c>
      <c r="E1125" s="91">
        <f t="shared" si="758"/>
        <v>0</v>
      </c>
      <c r="F1125" s="91">
        <f t="shared" si="758"/>
        <v>0</v>
      </c>
      <c r="G1125" s="91">
        <f t="shared" si="758"/>
        <v>0</v>
      </c>
      <c r="H1125" s="91">
        <f t="shared" si="758"/>
        <v>0</v>
      </c>
      <c r="I1125" s="91">
        <f t="shared" si="758"/>
        <v>0</v>
      </c>
      <c r="J1125" s="152">
        <f t="shared" si="758"/>
        <v>0</v>
      </c>
      <c r="K1125" s="91">
        <f t="shared" si="758"/>
        <v>0</v>
      </c>
      <c r="L1125" s="152">
        <f t="shared" si="758"/>
        <v>0</v>
      </c>
      <c r="M1125" s="91">
        <f t="shared" si="758"/>
        <v>0</v>
      </c>
      <c r="N1125" s="91">
        <f t="shared" si="758"/>
        <v>0</v>
      </c>
      <c r="O1125" s="105">
        <f>ROUNDUP(Tableau11[[#This Row],[Total général]]/7,0)</f>
        <v>0</v>
      </c>
      <c r="P1125" s="70">
        <f>Tableau11[[#This Row],[Total général]]/(30*7)</f>
        <v>0</v>
      </c>
    </row>
    <row r="1126" spans="1:16" ht="17.25" thickTop="1" thickBot="1" x14ac:dyDescent="0.3">
      <c r="A1126" s="89">
        <v>2126</v>
      </c>
      <c r="B1126" s="58">
        <f>IFERROR(VLOOKUP(Tableau11[[#This Row],[Article]],'TCD journal 2018'!$B$5:$O$9000,2,FALSE),0)</f>
        <v>0</v>
      </c>
      <c r="C1126" s="59">
        <f>IFERROR(VLOOKUP(Tableau11[[#This Row],[Article]],'TCD journal 2018'!$B$5:$O$900,3,FALSE),0)</f>
        <v>0</v>
      </c>
      <c r="D1126" s="60">
        <f>IFERROR(VLOOKUP(Tableau11[[#This Row],[Article]],'TCD journal 2018'!$B$5:$O$9000,4,FALSE),0)</f>
        <v>0</v>
      </c>
      <c r="E1126" s="60">
        <f>IFERROR(VLOOKUP(Tableau11[[#This Row],[Article]],'TCD journal 2018'!$B$5:$O$9000,5,FALSE),0)</f>
        <v>0</v>
      </c>
      <c r="F1126" s="60">
        <f>IFERROR(VLOOKUP(Tableau11[[#This Row],[Article]],'TCD journal 2018'!$B$5:$O$9000,6,FALSE),0)</f>
        <v>0</v>
      </c>
      <c r="G1126" s="60">
        <f>IFERROR(VLOOKUP(Tableau11[[#This Row],[Article]],'TCD journal 2018'!$B$5:$O$9000,7,FALSE),0)</f>
        <v>0</v>
      </c>
      <c r="H1126" s="60">
        <f>IFERROR(VLOOKUP(Tableau11[[#This Row],[Article]],'TCD journal 2018'!$B$5:$O$9000,8,FALSE),0)</f>
        <v>0</v>
      </c>
      <c r="I1126" s="60">
        <f>IFERROR(VLOOKUP(Tableau11[[#This Row],[Article]],'TCD journal 2018'!$B$5:$O$9000,9,FALSE),0)</f>
        <v>0</v>
      </c>
      <c r="J1126" s="60">
        <f>IFERROR(VLOOKUP(Tableau11[[#This Row],[Article]],'TCD journal 2018'!$B$5:$O$9000,10,FALSE),0)</f>
        <v>0</v>
      </c>
      <c r="K1126" s="61">
        <f>IFERROR(VLOOKUP(Tableau11[[#This Row],[Article]],'TCD journal 2018'!$B$5:$O$900,11,FALSE),0)</f>
        <v>1</v>
      </c>
      <c r="L1126" s="60">
        <f>IFERROR(VLOOKUP(Tableau11[[#This Row],[Article]],'TCD journal 2018'!$B$5:$O$9000,12,FALSE),0)</f>
        <v>0</v>
      </c>
      <c r="M1126" s="62">
        <f>IFERROR(VLOOKUP(Tableau11[[#This Row],[Article]],'TCD journal 2018'!$B$5:$O$9000,13,FALSE),0)</f>
        <v>0</v>
      </c>
      <c r="N1126" s="154">
        <f>IFERROR(VLOOKUP(Tableau11[[#This Row],[Article]],'TCD journal 2018'!$B$5:$O$9000,14,FALSE),0)</f>
        <v>1</v>
      </c>
      <c r="O1126" s="73">
        <f>Tableau11[[#This Row],[Total général]]/8</f>
        <v>0.125</v>
      </c>
      <c r="P1126" s="74">
        <f>ROUNDUP(Tableau11[[#This Row],[Conso mensuel]]/30,0)</f>
        <v>1</v>
      </c>
    </row>
    <row r="1127" spans="1:16" ht="16.5" thickTop="1" thickBot="1" x14ac:dyDescent="0.3">
      <c r="A1127" s="90">
        <v>2126</v>
      </c>
      <c r="B1127" s="91">
        <f>IFERROR(B1126/$N$1126,0)</f>
        <v>0</v>
      </c>
      <c r="C1127" s="91">
        <f t="shared" ref="C1127:N1127" si="759">IFERROR(C1126/$N$1126,0)</f>
        <v>0</v>
      </c>
      <c r="D1127" s="91">
        <f t="shared" si="759"/>
        <v>0</v>
      </c>
      <c r="E1127" s="91">
        <f t="shared" si="759"/>
        <v>0</v>
      </c>
      <c r="F1127" s="91">
        <f t="shared" si="759"/>
        <v>0</v>
      </c>
      <c r="G1127" s="91">
        <f t="shared" si="759"/>
        <v>0</v>
      </c>
      <c r="H1127" s="91">
        <f t="shared" si="759"/>
        <v>0</v>
      </c>
      <c r="I1127" s="91">
        <f t="shared" si="759"/>
        <v>0</v>
      </c>
      <c r="J1127" s="152">
        <f t="shared" si="759"/>
        <v>0</v>
      </c>
      <c r="K1127" s="91">
        <f t="shared" si="759"/>
        <v>1</v>
      </c>
      <c r="L1127" s="152">
        <f t="shared" si="759"/>
        <v>0</v>
      </c>
      <c r="M1127" s="91">
        <f t="shared" si="759"/>
        <v>0</v>
      </c>
      <c r="N1127" s="91">
        <f t="shared" si="759"/>
        <v>1</v>
      </c>
      <c r="O1127" s="105">
        <f>ROUNDUP(Tableau11[[#This Row],[Total général]]/7,0)</f>
        <v>1</v>
      </c>
      <c r="P1127" s="70">
        <f>Tableau11[[#This Row],[Total général]]/(30*7)</f>
        <v>4.7619047619047623E-3</v>
      </c>
    </row>
    <row r="1128" spans="1:16" ht="17.25" thickTop="1" thickBot="1" x14ac:dyDescent="0.3">
      <c r="A1128" s="89">
        <v>2127</v>
      </c>
      <c r="B1128" s="58">
        <f>IFERROR(VLOOKUP(Tableau11[[#This Row],[Article]],'TCD journal 2018'!$B$5:$O$9000,2,FALSE),0)</f>
        <v>0</v>
      </c>
      <c r="C1128" s="59">
        <f>IFERROR(VLOOKUP(Tableau11[[#This Row],[Article]],'TCD journal 2018'!$B$5:$O$900,3,FALSE),0)</f>
        <v>0</v>
      </c>
      <c r="D1128" s="60">
        <f>IFERROR(VLOOKUP(Tableau11[[#This Row],[Article]],'TCD journal 2018'!$B$5:$O$9000,4,FALSE),0)</f>
        <v>0</v>
      </c>
      <c r="E1128" s="60">
        <f>IFERROR(VLOOKUP(Tableau11[[#This Row],[Article]],'TCD journal 2018'!$B$5:$O$9000,5,FALSE),0)</f>
        <v>0</v>
      </c>
      <c r="F1128" s="60">
        <f>IFERROR(VLOOKUP(Tableau11[[#This Row],[Article]],'TCD journal 2018'!$B$5:$O$9000,6,FALSE),0)</f>
        <v>0</v>
      </c>
      <c r="G1128" s="60">
        <f>IFERROR(VLOOKUP(Tableau11[[#This Row],[Article]],'TCD journal 2018'!$B$5:$O$9000,7,FALSE),0)</f>
        <v>0</v>
      </c>
      <c r="H1128" s="60">
        <f>IFERROR(VLOOKUP(Tableau11[[#This Row],[Article]],'TCD journal 2018'!$B$5:$O$9000,8,FALSE),0)</f>
        <v>0</v>
      </c>
      <c r="I1128" s="60">
        <f>IFERROR(VLOOKUP(Tableau11[[#This Row],[Article]],'TCD journal 2018'!$B$5:$O$9000,9,FALSE),0)</f>
        <v>0</v>
      </c>
      <c r="J1128" s="60">
        <f>IFERROR(VLOOKUP(Tableau11[[#This Row],[Article]],'TCD journal 2018'!$B$5:$O$9000,10,FALSE),0)</f>
        <v>0</v>
      </c>
      <c r="K1128" s="61">
        <f>IFERROR(VLOOKUP(Tableau11[[#This Row],[Article]],'TCD journal 2018'!$B$5:$O$900,11,FALSE),0)</f>
        <v>0</v>
      </c>
      <c r="L1128" s="60">
        <f>IFERROR(VLOOKUP(Tableau11[[#This Row],[Article]],'TCD journal 2018'!$B$5:$O$9000,12,FALSE),0)</f>
        <v>0</v>
      </c>
      <c r="M1128" s="62">
        <f>IFERROR(VLOOKUP(Tableau11[[#This Row],[Article]],'TCD journal 2018'!$B$5:$O$9000,13,FALSE),0)</f>
        <v>0</v>
      </c>
      <c r="N1128" s="154">
        <f>IFERROR(VLOOKUP(Tableau11[[#This Row],[Article]],'TCD journal 2018'!$B$5:$O$9000,14,FALSE),0)</f>
        <v>0</v>
      </c>
      <c r="O1128" s="73">
        <f>Tableau11[[#This Row],[Total général]]/8</f>
        <v>0</v>
      </c>
      <c r="P1128" s="74">
        <f>ROUNDUP(Tableau11[[#This Row],[Conso mensuel]]/30,0)</f>
        <v>0</v>
      </c>
    </row>
    <row r="1129" spans="1:16" ht="16.5" thickTop="1" thickBot="1" x14ac:dyDescent="0.3">
      <c r="A1129" s="90">
        <v>2127</v>
      </c>
      <c r="B1129" s="91">
        <f>IFERROR(B1128/$N$1128,0)</f>
        <v>0</v>
      </c>
      <c r="C1129" s="91">
        <f t="shared" ref="C1129:N1129" si="760">IFERROR(C1128/$N$1128,0)</f>
        <v>0</v>
      </c>
      <c r="D1129" s="91">
        <f t="shared" si="760"/>
        <v>0</v>
      </c>
      <c r="E1129" s="91">
        <f t="shared" si="760"/>
        <v>0</v>
      </c>
      <c r="F1129" s="91">
        <f t="shared" si="760"/>
        <v>0</v>
      </c>
      <c r="G1129" s="91">
        <f t="shared" si="760"/>
        <v>0</v>
      </c>
      <c r="H1129" s="91">
        <f t="shared" si="760"/>
        <v>0</v>
      </c>
      <c r="I1129" s="91">
        <f t="shared" si="760"/>
        <v>0</v>
      </c>
      <c r="J1129" s="152">
        <f t="shared" si="760"/>
        <v>0</v>
      </c>
      <c r="K1129" s="91">
        <f t="shared" si="760"/>
        <v>0</v>
      </c>
      <c r="L1129" s="152">
        <f t="shared" si="760"/>
        <v>0</v>
      </c>
      <c r="M1129" s="91">
        <f t="shared" si="760"/>
        <v>0</v>
      </c>
      <c r="N1129" s="91">
        <f t="shared" si="760"/>
        <v>0</v>
      </c>
      <c r="O1129" s="105">
        <f>ROUNDUP(Tableau11[[#This Row],[Total général]]/7,0)</f>
        <v>0</v>
      </c>
      <c r="P1129" s="70">
        <f>Tableau11[[#This Row],[Total général]]/(30*7)</f>
        <v>0</v>
      </c>
    </row>
    <row r="1130" spans="1:16" ht="17.25" thickTop="1" thickBot="1" x14ac:dyDescent="0.3">
      <c r="A1130" s="89">
        <v>2129</v>
      </c>
      <c r="B1130" s="58">
        <f>IFERROR(VLOOKUP(Tableau11[[#This Row],[Article]],'TCD journal 2018'!$B$5:$O$9000,2,FALSE),0)</f>
        <v>0</v>
      </c>
      <c r="C1130" s="59">
        <f>IFERROR(VLOOKUP(Tableau11[[#This Row],[Article]],'TCD journal 2018'!$B$5:$O$900,3,FALSE),0)</f>
        <v>0</v>
      </c>
      <c r="D1130" s="60">
        <f>IFERROR(VLOOKUP(Tableau11[[#This Row],[Article]],'TCD journal 2018'!$B$5:$O$9000,4,FALSE),0)</f>
        <v>0</v>
      </c>
      <c r="E1130" s="60">
        <f>IFERROR(VLOOKUP(Tableau11[[#This Row],[Article]],'TCD journal 2018'!$B$5:$O$9000,5,FALSE),0)</f>
        <v>0</v>
      </c>
      <c r="F1130" s="60">
        <f>IFERROR(VLOOKUP(Tableau11[[#This Row],[Article]],'TCD journal 2018'!$B$5:$O$9000,6,FALSE),0)</f>
        <v>0</v>
      </c>
      <c r="G1130" s="60">
        <f>IFERROR(VLOOKUP(Tableau11[[#This Row],[Article]],'TCD journal 2018'!$B$5:$O$9000,7,FALSE),0)</f>
        <v>0</v>
      </c>
      <c r="H1130" s="60">
        <f>IFERROR(VLOOKUP(Tableau11[[#This Row],[Article]],'TCD journal 2018'!$B$5:$O$9000,8,FALSE),0)</f>
        <v>0</v>
      </c>
      <c r="I1130" s="60">
        <f>IFERROR(VLOOKUP(Tableau11[[#This Row],[Article]],'TCD journal 2018'!$B$5:$O$9000,9,FALSE),0)</f>
        <v>0</v>
      </c>
      <c r="J1130" s="60">
        <f>IFERROR(VLOOKUP(Tableau11[[#This Row],[Article]],'TCD journal 2018'!$B$5:$O$9000,10,FALSE),0)</f>
        <v>0</v>
      </c>
      <c r="K1130" s="61">
        <f>IFERROR(VLOOKUP(Tableau11[[#This Row],[Article]],'TCD journal 2018'!$B$5:$O$900,11,FALSE),0)</f>
        <v>0</v>
      </c>
      <c r="L1130" s="60">
        <f>IFERROR(VLOOKUP(Tableau11[[#This Row],[Article]],'TCD journal 2018'!$B$5:$O$9000,12,FALSE),0)</f>
        <v>0</v>
      </c>
      <c r="M1130" s="62">
        <f>IFERROR(VLOOKUP(Tableau11[[#This Row],[Article]],'TCD journal 2018'!$B$5:$O$9000,13,FALSE),0)</f>
        <v>0</v>
      </c>
      <c r="N1130" s="154">
        <f>IFERROR(VLOOKUP(Tableau11[[#This Row],[Article]],'TCD journal 2018'!$B$5:$O$9000,14,FALSE),0)</f>
        <v>0</v>
      </c>
      <c r="O1130" s="73">
        <f>Tableau11[[#This Row],[Total général]]/8</f>
        <v>0</v>
      </c>
      <c r="P1130" s="74">
        <f>ROUNDUP(Tableau11[[#This Row],[Conso mensuel]]/30,0)</f>
        <v>0</v>
      </c>
    </row>
    <row r="1131" spans="1:16" ht="16.5" thickTop="1" thickBot="1" x14ac:dyDescent="0.3">
      <c r="A1131" s="90">
        <v>2129</v>
      </c>
      <c r="B1131" s="91">
        <f>IFERROR(B1130/$N$1130,0)</f>
        <v>0</v>
      </c>
      <c r="C1131" s="91">
        <f t="shared" ref="C1131:N1131" si="761">IFERROR(C1130/$N$1130,0)</f>
        <v>0</v>
      </c>
      <c r="D1131" s="91">
        <f t="shared" si="761"/>
        <v>0</v>
      </c>
      <c r="E1131" s="91">
        <f t="shared" si="761"/>
        <v>0</v>
      </c>
      <c r="F1131" s="91">
        <f t="shared" si="761"/>
        <v>0</v>
      </c>
      <c r="G1131" s="91">
        <f t="shared" si="761"/>
        <v>0</v>
      </c>
      <c r="H1131" s="91">
        <f t="shared" si="761"/>
        <v>0</v>
      </c>
      <c r="I1131" s="91">
        <f t="shared" si="761"/>
        <v>0</v>
      </c>
      <c r="J1131" s="152">
        <f t="shared" si="761"/>
        <v>0</v>
      </c>
      <c r="K1131" s="91">
        <f t="shared" si="761"/>
        <v>0</v>
      </c>
      <c r="L1131" s="152">
        <f t="shared" si="761"/>
        <v>0</v>
      </c>
      <c r="M1131" s="91">
        <f t="shared" si="761"/>
        <v>0</v>
      </c>
      <c r="N1131" s="91">
        <f t="shared" si="761"/>
        <v>0</v>
      </c>
      <c r="O1131" s="105">
        <f>ROUNDUP(Tableau11[[#This Row],[Total général]]/7,0)</f>
        <v>0</v>
      </c>
      <c r="P1131" s="70">
        <f>Tableau11[[#This Row],[Total général]]/(30*7)</f>
        <v>0</v>
      </c>
    </row>
    <row r="1132" spans="1:16" ht="17.25" thickTop="1" thickBot="1" x14ac:dyDescent="0.3">
      <c r="A1132" s="89">
        <v>2131</v>
      </c>
      <c r="B1132" s="58">
        <f>IFERROR(VLOOKUP(Tableau11[[#This Row],[Article]],'TCD journal 2018'!$B$5:$O$9000,2,FALSE),0)</f>
        <v>0</v>
      </c>
      <c r="C1132" s="59">
        <f>IFERROR(VLOOKUP(Tableau11[[#This Row],[Article]],'TCD journal 2018'!$B$5:$O$900,3,FALSE),0)</f>
        <v>0</v>
      </c>
      <c r="D1132" s="60">
        <f>IFERROR(VLOOKUP(Tableau11[[#This Row],[Article]],'TCD journal 2018'!$B$5:$O$9000,4,FALSE),0)</f>
        <v>0</v>
      </c>
      <c r="E1132" s="60">
        <f>IFERROR(VLOOKUP(Tableau11[[#This Row],[Article]],'TCD journal 2018'!$B$5:$O$9000,5,FALSE),0)</f>
        <v>0</v>
      </c>
      <c r="F1132" s="60">
        <f>IFERROR(VLOOKUP(Tableau11[[#This Row],[Article]],'TCD journal 2018'!$B$5:$O$9000,6,FALSE),0)</f>
        <v>0</v>
      </c>
      <c r="G1132" s="60">
        <f>IFERROR(VLOOKUP(Tableau11[[#This Row],[Article]],'TCD journal 2018'!$B$5:$O$9000,7,FALSE),0)</f>
        <v>0</v>
      </c>
      <c r="H1132" s="60">
        <f>IFERROR(VLOOKUP(Tableau11[[#This Row],[Article]],'TCD journal 2018'!$B$5:$O$9000,8,FALSE),0)</f>
        <v>0</v>
      </c>
      <c r="I1132" s="60">
        <f>IFERROR(VLOOKUP(Tableau11[[#This Row],[Article]],'TCD journal 2018'!$B$5:$O$9000,9,FALSE),0)</f>
        <v>0</v>
      </c>
      <c r="J1132" s="60">
        <f>IFERROR(VLOOKUP(Tableau11[[#This Row],[Article]],'TCD journal 2018'!$B$5:$O$9000,10,FALSE),0)</f>
        <v>0</v>
      </c>
      <c r="K1132" s="61">
        <f>IFERROR(VLOOKUP(Tableau11[[#This Row],[Article]],'TCD journal 2018'!$B$5:$O$900,11,FALSE),0)</f>
        <v>0</v>
      </c>
      <c r="L1132" s="60">
        <f>IFERROR(VLOOKUP(Tableau11[[#This Row],[Article]],'TCD journal 2018'!$B$5:$O$9000,12,FALSE),0)</f>
        <v>0</v>
      </c>
      <c r="M1132" s="62">
        <f>IFERROR(VLOOKUP(Tableau11[[#This Row],[Article]],'TCD journal 2018'!$B$5:$O$9000,13,FALSE),0)</f>
        <v>0</v>
      </c>
      <c r="N1132" s="154">
        <f>IFERROR(VLOOKUP(Tableau11[[#This Row],[Article]],'TCD journal 2018'!$B$5:$O$9000,14,FALSE),0)</f>
        <v>0</v>
      </c>
      <c r="O1132" s="73">
        <f>Tableau11[[#This Row],[Total général]]/8</f>
        <v>0</v>
      </c>
      <c r="P1132" s="74">
        <f>ROUNDUP(Tableau11[[#This Row],[Conso mensuel]]/30,0)</f>
        <v>0</v>
      </c>
    </row>
    <row r="1133" spans="1:16" ht="16.5" thickTop="1" thickBot="1" x14ac:dyDescent="0.3">
      <c r="A1133" s="90">
        <v>2131</v>
      </c>
      <c r="B1133" s="91">
        <f>IFERROR(B1132/$N$1132,0)</f>
        <v>0</v>
      </c>
      <c r="C1133" s="91">
        <f t="shared" ref="C1133:N1133" si="762">IFERROR(C1132/$N$1132,0)</f>
        <v>0</v>
      </c>
      <c r="D1133" s="91">
        <f t="shared" si="762"/>
        <v>0</v>
      </c>
      <c r="E1133" s="91">
        <f t="shared" si="762"/>
        <v>0</v>
      </c>
      <c r="F1133" s="91">
        <f t="shared" si="762"/>
        <v>0</v>
      </c>
      <c r="G1133" s="91">
        <f t="shared" si="762"/>
        <v>0</v>
      </c>
      <c r="H1133" s="91">
        <f t="shared" si="762"/>
        <v>0</v>
      </c>
      <c r="I1133" s="91">
        <f t="shared" si="762"/>
        <v>0</v>
      </c>
      <c r="J1133" s="152">
        <f t="shared" si="762"/>
        <v>0</v>
      </c>
      <c r="K1133" s="91">
        <f t="shared" si="762"/>
        <v>0</v>
      </c>
      <c r="L1133" s="152">
        <f t="shared" si="762"/>
        <v>0</v>
      </c>
      <c r="M1133" s="91">
        <f t="shared" si="762"/>
        <v>0</v>
      </c>
      <c r="N1133" s="91">
        <f t="shared" si="762"/>
        <v>0</v>
      </c>
      <c r="O1133" s="105">
        <f>ROUNDUP(Tableau11[[#This Row],[Total général]]/7,0)</f>
        <v>0</v>
      </c>
      <c r="P1133" s="70">
        <f>Tableau11[[#This Row],[Total général]]/(30*7)</f>
        <v>0</v>
      </c>
    </row>
    <row r="1134" spans="1:16" ht="17.25" thickTop="1" thickBot="1" x14ac:dyDescent="0.3">
      <c r="A1134" s="89">
        <v>2132</v>
      </c>
      <c r="B1134" s="58">
        <f>IFERROR(VLOOKUP(Tableau11[[#This Row],[Article]],'TCD journal 2018'!$B$5:$O$9000,2,FALSE),0)</f>
        <v>0</v>
      </c>
      <c r="C1134" s="59">
        <f>IFERROR(VLOOKUP(Tableau11[[#This Row],[Article]],'TCD journal 2018'!$B$5:$O$900,3,FALSE),0)</f>
        <v>0</v>
      </c>
      <c r="D1134" s="60">
        <f>IFERROR(VLOOKUP(Tableau11[[#This Row],[Article]],'TCD journal 2018'!$B$5:$O$9000,4,FALSE),0)</f>
        <v>0</v>
      </c>
      <c r="E1134" s="60">
        <f>IFERROR(VLOOKUP(Tableau11[[#This Row],[Article]],'TCD journal 2018'!$B$5:$O$9000,5,FALSE),0)</f>
        <v>0</v>
      </c>
      <c r="F1134" s="60">
        <f>IFERROR(VLOOKUP(Tableau11[[#This Row],[Article]],'TCD journal 2018'!$B$5:$O$9000,6,FALSE),0)</f>
        <v>0</v>
      </c>
      <c r="G1134" s="60">
        <f>IFERROR(VLOOKUP(Tableau11[[#This Row],[Article]],'TCD journal 2018'!$B$5:$O$9000,7,FALSE),0)</f>
        <v>0</v>
      </c>
      <c r="H1134" s="60">
        <f>IFERROR(VLOOKUP(Tableau11[[#This Row],[Article]],'TCD journal 2018'!$B$5:$O$9000,8,FALSE),0)</f>
        <v>0</v>
      </c>
      <c r="I1134" s="60">
        <f>IFERROR(VLOOKUP(Tableau11[[#This Row],[Article]],'TCD journal 2018'!$B$5:$O$9000,9,FALSE),0)</f>
        <v>0</v>
      </c>
      <c r="J1134" s="60">
        <f>IFERROR(VLOOKUP(Tableau11[[#This Row],[Article]],'TCD journal 2018'!$B$5:$O$9000,10,FALSE),0)</f>
        <v>0</v>
      </c>
      <c r="K1134" s="61">
        <f>IFERROR(VLOOKUP(Tableau11[[#This Row],[Article]],'TCD journal 2018'!$B$5:$O$900,11,FALSE),0)</f>
        <v>0</v>
      </c>
      <c r="L1134" s="60">
        <f>IFERROR(VLOOKUP(Tableau11[[#This Row],[Article]],'TCD journal 2018'!$B$5:$O$9000,12,FALSE),0)</f>
        <v>0</v>
      </c>
      <c r="M1134" s="62">
        <f>IFERROR(VLOOKUP(Tableau11[[#This Row],[Article]],'TCD journal 2018'!$B$5:$O$9000,13,FALSE),0)</f>
        <v>0</v>
      </c>
      <c r="N1134" s="154">
        <f>IFERROR(VLOOKUP(Tableau11[[#This Row],[Article]],'TCD journal 2018'!$B$5:$O$9000,14,FALSE),0)</f>
        <v>0</v>
      </c>
      <c r="O1134" s="73">
        <f>Tableau11[[#This Row],[Total général]]/8</f>
        <v>0</v>
      </c>
      <c r="P1134" s="74">
        <f>ROUNDUP(Tableau11[[#This Row],[Conso mensuel]]/30,0)</f>
        <v>0</v>
      </c>
    </row>
    <row r="1135" spans="1:16" ht="16.5" thickTop="1" thickBot="1" x14ac:dyDescent="0.3">
      <c r="A1135" s="90">
        <v>2132</v>
      </c>
      <c r="B1135" s="91">
        <f>IFERROR(B1134/$N$1134,0)</f>
        <v>0</v>
      </c>
      <c r="C1135" s="91">
        <f t="shared" ref="C1135:N1135" si="763">IFERROR(C1134/$N$1134,0)</f>
        <v>0</v>
      </c>
      <c r="D1135" s="91">
        <f t="shared" si="763"/>
        <v>0</v>
      </c>
      <c r="E1135" s="91">
        <f t="shared" si="763"/>
        <v>0</v>
      </c>
      <c r="F1135" s="91">
        <f t="shared" si="763"/>
        <v>0</v>
      </c>
      <c r="G1135" s="91">
        <f t="shared" si="763"/>
        <v>0</v>
      </c>
      <c r="H1135" s="91">
        <f t="shared" si="763"/>
        <v>0</v>
      </c>
      <c r="I1135" s="91">
        <f t="shared" si="763"/>
        <v>0</v>
      </c>
      <c r="J1135" s="152">
        <f t="shared" si="763"/>
        <v>0</v>
      </c>
      <c r="K1135" s="91">
        <f t="shared" si="763"/>
        <v>0</v>
      </c>
      <c r="L1135" s="152">
        <f t="shared" si="763"/>
        <v>0</v>
      </c>
      <c r="M1135" s="91">
        <f t="shared" si="763"/>
        <v>0</v>
      </c>
      <c r="N1135" s="91">
        <f t="shared" si="763"/>
        <v>0</v>
      </c>
      <c r="O1135" s="105">
        <f>ROUNDUP(Tableau11[[#This Row],[Total général]]/7,0)</f>
        <v>0</v>
      </c>
      <c r="P1135" s="70">
        <f>Tableau11[[#This Row],[Total général]]/(30*7)</f>
        <v>0</v>
      </c>
    </row>
    <row r="1136" spans="1:16" ht="17.25" thickTop="1" thickBot="1" x14ac:dyDescent="0.3">
      <c r="A1136" s="89">
        <v>2186</v>
      </c>
      <c r="B1136" s="58">
        <f>IFERROR(VLOOKUP(Tableau11[[#This Row],[Article]],'TCD journal 2018'!$B$5:$O$9000,2,FALSE),0)</f>
        <v>0</v>
      </c>
      <c r="C1136" s="59">
        <f>IFERROR(VLOOKUP(Tableau11[[#This Row],[Article]],'TCD journal 2018'!$B$5:$O$900,3,FALSE),0)</f>
        <v>0</v>
      </c>
      <c r="D1136" s="60">
        <f>IFERROR(VLOOKUP(Tableau11[[#This Row],[Article]],'TCD journal 2018'!$B$5:$O$9000,4,FALSE),0)</f>
        <v>0</v>
      </c>
      <c r="E1136" s="60">
        <f>IFERROR(VLOOKUP(Tableau11[[#This Row],[Article]],'TCD journal 2018'!$B$5:$O$9000,5,FALSE),0)</f>
        <v>0</v>
      </c>
      <c r="F1136" s="60">
        <f>IFERROR(VLOOKUP(Tableau11[[#This Row],[Article]],'TCD journal 2018'!$B$5:$O$9000,6,FALSE),0)</f>
        <v>0</v>
      </c>
      <c r="G1136" s="60">
        <f>IFERROR(VLOOKUP(Tableau11[[#This Row],[Article]],'TCD journal 2018'!$B$5:$O$9000,7,FALSE),0)</f>
        <v>0</v>
      </c>
      <c r="H1136" s="60">
        <f>IFERROR(VLOOKUP(Tableau11[[#This Row],[Article]],'TCD journal 2018'!$B$5:$O$9000,8,FALSE),0)</f>
        <v>0</v>
      </c>
      <c r="I1136" s="60">
        <f>IFERROR(VLOOKUP(Tableau11[[#This Row],[Article]],'TCD journal 2018'!$B$5:$O$9000,9,FALSE),0)</f>
        <v>0</v>
      </c>
      <c r="J1136" s="60">
        <f>IFERROR(VLOOKUP(Tableau11[[#This Row],[Article]],'TCD journal 2018'!$B$5:$O$9000,10,FALSE),0)</f>
        <v>0</v>
      </c>
      <c r="K1136" s="61">
        <f>IFERROR(VLOOKUP(Tableau11[[#This Row],[Article]],'TCD journal 2018'!$B$5:$O$900,11,FALSE),0)</f>
        <v>0</v>
      </c>
      <c r="L1136" s="60">
        <f>IFERROR(VLOOKUP(Tableau11[[#This Row],[Article]],'TCD journal 2018'!$B$5:$O$9000,12,FALSE),0)</f>
        <v>0</v>
      </c>
      <c r="M1136" s="62">
        <f>IFERROR(VLOOKUP(Tableau11[[#This Row],[Article]],'TCD journal 2018'!$B$5:$O$9000,13,FALSE),0)</f>
        <v>0</v>
      </c>
      <c r="N1136" s="154">
        <f>IFERROR(VLOOKUP(Tableau11[[#This Row],[Article]],'TCD journal 2018'!$B$5:$O$9000,14,FALSE),0)</f>
        <v>0</v>
      </c>
      <c r="O1136" s="73">
        <f>Tableau11[[#This Row],[Total général]]/8</f>
        <v>0</v>
      </c>
      <c r="P1136" s="74">
        <f>ROUNDUP(Tableau11[[#This Row],[Conso mensuel]]/30,0)</f>
        <v>0</v>
      </c>
    </row>
    <row r="1137" spans="1:16" ht="16.5" thickTop="1" thickBot="1" x14ac:dyDescent="0.3">
      <c r="A1137" s="90">
        <v>2186</v>
      </c>
      <c r="B1137" s="91">
        <f>IFERROR(B1136/$N$1136,0)</f>
        <v>0</v>
      </c>
      <c r="C1137" s="91">
        <f t="shared" ref="C1137:N1137" si="764">IFERROR(C1136/$N$1136,0)</f>
        <v>0</v>
      </c>
      <c r="D1137" s="91">
        <f t="shared" si="764"/>
        <v>0</v>
      </c>
      <c r="E1137" s="91">
        <f t="shared" si="764"/>
        <v>0</v>
      </c>
      <c r="F1137" s="91">
        <f t="shared" si="764"/>
        <v>0</v>
      </c>
      <c r="G1137" s="91">
        <f t="shared" si="764"/>
        <v>0</v>
      </c>
      <c r="H1137" s="91">
        <f t="shared" si="764"/>
        <v>0</v>
      </c>
      <c r="I1137" s="91">
        <f t="shared" si="764"/>
        <v>0</v>
      </c>
      <c r="J1137" s="152">
        <f t="shared" si="764"/>
        <v>0</v>
      </c>
      <c r="K1137" s="91">
        <f t="shared" si="764"/>
        <v>0</v>
      </c>
      <c r="L1137" s="152">
        <f t="shared" si="764"/>
        <v>0</v>
      </c>
      <c r="M1137" s="91">
        <f t="shared" si="764"/>
        <v>0</v>
      </c>
      <c r="N1137" s="91">
        <f t="shared" si="764"/>
        <v>0</v>
      </c>
      <c r="O1137" s="105">
        <f>ROUNDUP(Tableau11[[#This Row],[Total général]]/7,0)</f>
        <v>0</v>
      </c>
      <c r="P1137" s="70">
        <f>Tableau11[[#This Row],[Total général]]/(30*7)</f>
        <v>0</v>
      </c>
    </row>
    <row r="1138" spans="1:16" ht="17.25" thickTop="1" thickBot="1" x14ac:dyDescent="0.3">
      <c r="A1138" s="89">
        <v>2187</v>
      </c>
      <c r="B1138" s="58">
        <f>IFERROR(VLOOKUP(Tableau11[[#This Row],[Article]],'TCD journal 2018'!$B$5:$O$9000,2,FALSE),0)</f>
        <v>0</v>
      </c>
      <c r="C1138" s="59">
        <f>IFERROR(VLOOKUP(Tableau11[[#This Row],[Article]],'TCD journal 2018'!$B$5:$O$900,3,FALSE),0)</f>
        <v>0</v>
      </c>
      <c r="D1138" s="60">
        <f>IFERROR(VLOOKUP(Tableau11[[#This Row],[Article]],'TCD journal 2018'!$B$5:$O$9000,4,FALSE),0)</f>
        <v>0</v>
      </c>
      <c r="E1138" s="60">
        <f>IFERROR(VLOOKUP(Tableau11[[#This Row],[Article]],'TCD journal 2018'!$B$5:$O$9000,5,FALSE),0)</f>
        <v>0</v>
      </c>
      <c r="F1138" s="60">
        <f>IFERROR(VLOOKUP(Tableau11[[#This Row],[Article]],'TCD journal 2018'!$B$5:$O$9000,6,FALSE),0)</f>
        <v>0</v>
      </c>
      <c r="G1138" s="60">
        <f>IFERROR(VLOOKUP(Tableau11[[#This Row],[Article]],'TCD journal 2018'!$B$5:$O$9000,7,FALSE),0)</f>
        <v>0</v>
      </c>
      <c r="H1138" s="60">
        <f>IFERROR(VLOOKUP(Tableau11[[#This Row],[Article]],'TCD journal 2018'!$B$5:$O$9000,8,FALSE),0)</f>
        <v>0</v>
      </c>
      <c r="I1138" s="60">
        <f>IFERROR(VLOOKUP(Tableau11[[#This Row],[Article]],'TCD journal 2018'!$B$5:$O$9000,9,FALSE),0)</f>
        <v>0</v>
      </c>
      <c r="J1138" s="60">
        <f>IFERROR(VLOOKUP(Tableau11[[#This Row],[Article]],'TCD journal 2018'!$B$5:$O$9000,10,FALSE),0)</f>
        <v>0</v>
      </c>
      <c r="K1138" s="61">
        <f>IFERROR(VLOOKUP(Tableau11[[#This Row],[Article]],'TCD journal 2018'!$B$5:$O$900,11,FALSE),0)</f>
        <v>0</v>
      </c>
      <c r="L1138" s="60">
        <f>IFERROR(VLOOKUP(Tableau11[[#This Row],[Article]],'TCD journal 2018'!$B$5:$O$9000,12,FALSE),0)</f>
        <v>0</v>
      </c>
      <c r="M1138" s="62">
        <f>IFERROR(VLOOKUP(Tableau11[[#This Row],[Article]],'TCD journal 2018'!$B$5:$O$9000,13,FALSE),0)</f>
        <v>0</v>
      </c>
      <c r="N1138" s="154">
        <f>IFERROR(VLOOKUP(Tableau11[[#This Row],[Article]],'TCD journal 2018'!$B$5:$O$9000,14,FALSE),0)</f>
        <v>0</v>
      </c>
      <c r="O1138" s="73">
        <f>Tableau11[[#This Row],[Total général]]/8</f>
        <v>0</v>
      </c>
      <c r="P1138" s="74">
        <f>ROUNDUP(Tableau11[[#This Row],[Conso mensuel]]/30,0)</f>
        <v>0</v>
      </c>
    </row>
    <row r="1139" spans="1:16" ht="16.5" thickTop="1" thickBot="1" x14ac:dyDescent="0.3">
      <c r="A1139" s="90">
        <v>2187</v>
      </c>
      <c r="B1139" s="91">
        <f>IFERROR(B1138/$N$1138,0)</f>
        <v>0</v>
      </c>
      <c r="C1139" s="91">
        <f t="shared" ref="C1139:N1139" si="765">IFERROR(C1138/$N$1138,0)</f>
        <v>0</v>
      </c>
      <c r="D1139" s="91">
        <f t="shared" si="765"/>
        <v>0</v>
      </c>
      <c r="E1139" s="91">
        <f t="shared" si="765"/>
        <v>0</v>
      </c>
      <c r="F1139" s="91">
        <f t="shared" si="765"/>
        <v>0</v>
      </c>
      <c r="G1139" s="91">
        <f t="shared" si="765"/>
        <v>0</v>
      </c>
      <c r="H1139" s="91">
        <f t="shared" si="765"/>
        <v>0</v>
      </c>
      <c r="I1139" s="91">
        <f t="shared" si="765"/>
        <v>0</v>
      </c>
      <c r="J1139" s="152">
        <f t="shared" si="765"/>
        <v>0</v>
      </c>
      <c r="K1139" s="91">
        <f t="shared" si="765"/>
        <v>0</v>
      </c>
      <c r="L1139" s="152">
        <f t="shared" si="765"/>
        <v>0</v>
      </c>
      <c r="M1139" s="91">
        <f t="shared" si="765"/>
        <v>0</v>
      </c>
      <c r="N1139" s="91">
        <f t="shared" si="765"/>
        <v>0</v>
      </c>
      <c r="O1139" s="105">
        <f>ROUNDUP(Tableau11[[#This Row],[Total général]]/7,0)</f>
        <v>0</v>
      </c>
      <c r="P1139" s="70">
        <f>Tableau11[[#This Row],[Total général]]/(30*7)</f>
        <v>0</v>
      </c>
    </row>
    <row r="1140" spans="1:16" ht="17.25" thickTop="1" thickBot="1" x14ac:dyDescent="0.3">
      <c r="A1140" s="89">
        <v>2247</v>
      </c>
      <c r="B1140" s="58">
        <f>IFERROR(VLOOKUP(Tableau11[[#This Row],[Article]],'TCD journal 2018'!$B$5:$O$9000,2,FALSE),0)</f>
        <v>0</v>
      </c>
      <c r="C1140" s="59">
        <f>IFERROR(VLOOKUP(Tableau11[[#This Row],[Article]],'TCD journal 2018'!$B$5:$O$900,3,FALSE),0)</f>
        <v>0</v>
      </c>
      <c r="D1140" s="60">
        <f>IFERROR(VLOOKUP(Tableau11[[#This Row],[Article]],'TCD journal 2018'!$B$5:$O$9000,4,FALSE),0)</f>
        <v>0</v>
      </c>
      <c r="E1140" s="60">
        <f>IFERROR(VLOOKUP(Tableau11[[#This Row],[Article]],'TCD journal 2018'!$B$5:$O$9000,5,FALSE),0)</f>
        <v>0</v>
      </c>
      <c r="F1140" s="60">
        <f>IFERROR(VLOOKUP(Tableau11[[#This Row],[Article]],'TCD journal 2018'!$B$5:$O$9000,6,FALSE),0)</f>
        <v>0</v>
      </c>
      <c r="G1140" s="60">
        <f>IFERROR(VLOOKUP(Tableau11[[#This Row],[Article]],'TCD journal 2018'!$B$5:$O$9000,7,FALSE),0)</f>
        <v>0</v>
      </c>
      <c r="H1140" s="60">
        <f>IFERROR(VLOOKUP(Tableau11[[#This Row],[Article]],'TCD journal 2018'!$B$5:$O$9000,8,FALSE),0)</f>
        <v>0</v>
      </c>
      <c r="I1140" s="60">
        <f>IFERROR(VLOOKUP(Tableau11[[#This Row],[Article]],'TCD journal 2018'!$B$5:$O$9000,9,FALSE),0)</f>
        <v>0</v>
      </c>
      <c r="J1140" s="60">
        <f>IFERROR(VLOOKUP(Tableau11[[#This Row],[Article]],'TCD journal 2018'!$B$5:$O$9000,10,FALSE),0)</f>
        <v>0</v>
      </c>
      <c r="K1140" s="61">
        <f>IFERROR(VLOOKUP(Tableau11[[#This Row],[Article]],'TCD journal 2018'!$B$5:$O$900,11,FALSE),0)</f>
        <v>0</v>
      </c>
      <c r="L1140" s="60">
        <f>IFERROR(VLOOKUP(Tableau11[[#This Row],[Article]],'TCD journal 2018'!$B$5:$O$9000,12,FALSE),0)</f>
        <v>0</v>
      </c>
      <c r="M1140" s="62">
        <f>IFERROR(VLOOKUP(Tableau11[[#This Row],[Article]],'TCD journal 2018'!$B$5:$O$9000,13,FALSE),0)</f>
        <v>0</v>
      </c>
      <c r="N1140" s="154">
        <f>IFERROR(VLOOKUP(Tableau11[[#This Row],[Article]],'TCD journal 2018'!$B$5:$O$9000,14,FALSE),0)</f>
        <v>0</v>
      </c>
      <c r="O1140" s="73">
        <f>Tableau11[[#This Row],[Total général]]/8</f>
        <v>0</v>
      </c>
      <c r="P1140" s="74">
        <f>ROUNDUP(Tableau11[[#This Row],[Conso mensuel]]/30,0)</f>
        <v>0</v>
      </c>
    </row>
    <row r="1141" spans="1:16" ht="16.5" thickTop="1" thickBot="1" x14ac:dyDescent="0.3">
      <c r="A1141" s="90">
        <v>2247</v>
      </c>
      <c r="B1141" s="91">
        <f>IFERROR(B1140/$N$1140,0)</f>
        <v>0</v>
      </c>
      <c r="C1141" s="91">
        <f t="shared" ref="C1141:N1141" si="766">IFERROR(C1140/$N$1140,0)</f>
        <v>0</v>
      </c>
      <c r="D1141" s="91">
        <f t="shared" si="766"/>
        <v>0</v>
      </c>
      <c r="E1141" s="91">
        <f t="shared" si="766"/>
        <v>0</v>
      </c>
      <c r="F1141" s="91">
        <f t="shared" si="766"/>
        <v>0</v>
      </c>
      <c r="G1141" s="91">
        <f t="shared" si="766"/>
        <v>0</v>
      </c>
      <c r="H1141" s="91">
        <f t="shared" si="766"/>
        <v>0</v>
      </c>
      <c r="I1141" s="91">
        <f t="shared" si="766"/>
        <v>0</v>
      </c>
      <c r="J1141" s="152">
        <f t="shared" si="766"/>
        <v>0</v>
      </c>
      <c r="K1141" s="91">
        <f t="shared" si="766"/>
        <v>0</v>
      </c>
      <c r="L1141" s="152">
        <f t="shared" si="766"/>
        <v>0</v>
      </c>
      <c r="M1141" s="91">
        <f t="shared" si="766"/>
        <v>0</v>
      </c>
      <c r="N1141" s="91">
        <f t="shared" si="766"/>
        <v>0</v>
      </c>
      <c r="O1141" s="105">
        <f>ROUNDUP(Tableau11[[#This Row],[Total général]]/7,0)</f>
        <v>0</v>
      </c>
      <c r="P1141" s="70">
        <f>Tableau11[[#This Row],[Total général]]/(30*7)</f>
        <v>0</v>
      </c>
    </row>
    <row r="1142" spans="1:16" ht="17.25" thickTop="1" thickBot="1" x14ac:dyDescent="0.3">
      <c r="A1142" s="89">
        <v>3087</v>
      </c>
      <c r="B1142" s="58">
        <f>IFERROR(VLOOKUP(Tableau11[[#This Row],[Article]],'TCD journal 2018'!$B$5:$O$9000,2,FALSE),0)</f>
        <v>0</v>
      </c>
      <c r="C1142" s="59">
        <f>IFERROR(VLOOKUP(Tableau11[[#This Row],[Article]],'TCD journal 2018'!$B$5:$O$900,3,FALSE),0)</f>
        <v>0</v>
      </c>
      <c r="D1142" s="60">
        <f>IFERROR(VLOOKUP(Tableau11[[#This Row],[Article]],'TCD journal 2018'!$B$5:$O$9000,4,FALSE),0)</f>
        <v>0</v>
      </c>
      <c r="E1142" s="60">
        <f>IFERROR(VLOOKUP(Tableau11[[#This Row],[Article]],'TCD journal 2018'!$B$5:$O$9000,5,FALSE),0)</f>
        <v>0</v>
      </c>
      <c r="F1142" s="60">
        <f>IFERROR(VLOOKUP(Tableau11[[#This Row],[Article]],'TCD journal 2018'!$B$5:$O$9000,6,FALSE),0)</f>
        <v>0</v>
      </c>
      <c r="G1142" s="60">
        <f>IFERROR(VLOOKUP(Tableau11[[#This Row],[Article]],'TCD journal 2018'!$B$5:$O$9000,7,FALSE),0)</f>
        <v>0</v>
      </c>
      <c r="H1142" s="60">
        <f>IFERROR(VLOOKUP(Tableau11[[#This Row],[Article]],'TCD journal 2018'!$B$5:$O$9000,8,FALSE),0)</f>
        <v>0</v>
      </c>
      <c r="I1142" s="60">
        <f>IFERROR(VLOOKUP(Tableau11[[#This Row],[Article]],'TCD journal 2018'!$B$5:$O$9000,9,FALSE),0)</f>
        <v>0</v>
      </c>
      <c r="J1142" s="60">
        <f>IFERROR(VLOOKUP(Tableau11[[#This Row],[Article]],'TCD journal 2018'!$B$5:$O$9000,10,FALSE),0)</f>
        <v>0</v>
      </c>
      <c r="K1142" s="61">
        <f>IFERROR(VLOOKUP(Tableau11[[#This Row],[Article]],'TCD journal 2018'!$B$5:$O$900,11,FALSE),0)</f>
        <v>0</v>
      </c>
      <c r="L1142" s="60">
        <f>IFERROR(VLOOKUP(Tableau11[[#This Row],[Article]],'TCD journal 2018'!$B$5:$O$9000,12,FALSE),0)</f>
        <v>0</v>
      </c>
      <c r="M1142" s="62">
        <f>IFERROR(VLOOKUP(Tableau11[[#This Row],[Article]],'TCD journal 2018'!$B$5:$O$9000,13,FALSE),0)</f>
        <v>0</v>
      </c>
      <c r="N1142" s="154">
        <f>IFERROR(VLOOKUP(Tableau11[[#This Row],[Article]],'TCD journal 2018'!$B$5:$O$9000,14,FALSE),0)</f>
        <v>0</v>
      </c>
      <c r="O1142" s="73">
        <f>Tableau11[[#This Row],[Total général]]/8</f>
        <v>0</v>
      </c>
      <c r="P1142" s="74">
        <f>ROUNDUP(Tableau11[[#This Row],[Conso mensuel]]/30,0)</f>
        <v>0</v>
      </c>
    </row>
    <row r="1143" spans="1:16" ht="16.5" thickTop="1" thickBot="1" x14ac:dyDescent="0.3">
      <c r="A1143" s="90">
        <v>3087</v>
      </c>
      <c r="B1143" s="91">
        <f>IFERROR(B1142/$N$1142,0)</f>
        <v>0</v>
      </c>
      <c r="C1143" s="91">
        <f t="shared" ref="C1143:N1143" si="767">IFERROR(C1142/$N$1142,0)</f>
        <v>0</v>
      </c>
      <c r="D1143" s="91">
        <f t="shared" si="767"/>
        <v>0</v>
      </c>
      <c r="E1143" s="91">
        <f t="shared" si="767"/>
        <v>0</v>
      </c>
      <c r="F1143" s="91">
        <f t="shared" si="767"/>
        <v>0</v>
      </c>
      <c r="G1143" s="91">
        <f t="shared" si="767"/>
        <v>0</v>
      </c>
      <c r="H1143" s="91">
        <f t="shared" si="767"/>
        <v>0</v>
      </c>
      <c r="I1143" s="91">
        <f t="shared" si="767"/>
        <v>0</v>
      </c>
      <c r="J1143" s="152">
        <f t="shared" si="767"/>
        <v>0</v>
      </c>
      <c r="K1143" s="91">
        <f t="shared" si="767"/>
        <v>0</v>
      </c>
      <c r="L1143" s="152">
        <f t="shared" si="767"/>
        <v>0</v>
      </c>
      <c r="M1143" s="91">
        <f t="shared" si="767"/>
        <v>0</v>
      </c>
      <c r="N1143" s="91">
        <f t="shared" si="767"/>
        <v>0</v>
      </c>
      <c r="O1143" s="105">
        <f>ROUNDUP(Tableau11[[#This Row],[Total général]]/7,0)</f>
        <v>0</v>
      </c>
      <c r="P1143" s="70">
        <f>Tableau11[[#This Row],[Total général]]/(30*7)</f>
        <v>0</v>
      </c>
    </row>
    <row r="1144" spans="1:16" ht="17.25" thickTop="1" thickBot="1" x14ac:dyDescent="0.3">
      <c r="A1144" s="89">
        <v>3151</v>
      </c>
      <c r="B1144" s="58">
        <f>IFERROR(VLOOKUP(Tableau11[[#This Row],[Article]],'TCD journal 2018'!$B$5:$O$9000,2,FALSE),0)</f>
        <v>0</v>
      </c>
      <c r="C1144" s="59">
        <f>IFERROR(VLOOKUP(Tableau11[[#This Row],[Article]],'TCD journal 2018'!$B$5:$O$900,3,FALSE),0)</f>
        <v>0</v>
      </c>
      <c r="D1144" s="60">
        <f>IFERROR(VLOOKUP(Tableau11[[#This Row],[Article]],'TCD journal 2018'!$B$5:$O$9000,4,FALSE),0)</f>
        <v>0</v>
      </c>
      <c r="E1144" s="60">
        <f>IFERROR(VLOOKUP(Tableau11[[#This Row],[Article]],'TCD journal 2018'!$B$5:$O$9000,5,FALSE),0)</f>
        <v>0</v>
      </c>
      <c r="F1144" s="60">
        <f>IFERROR(VLOOKUP(Tableau11[[#This Row],[Article]],'TCD journal 2018'!$B$5:$O$9000,6,FALSE),0)</f>
        <v>0</v>
      </c>
      <c r="G1144" s="60">
        <f>IFERROR(VLOOKUP(Tableau11[[#This Row],[Article]],'TCD journal 2018'!$B$5:$O$9000,7,FALSE),0)</f>
        <v>0</v>
      </c>
      <c r="H1144" s="60">
        <f>IFERROR(VLOOKUP(Tableau11[[#This Row],[Article]],'TCD journal 2018'!$B$5:$O$9000,8,FALSE),0)</f>
        <v>0</v>
      </c>
      <c r="I1144" s="60">
        <f>IFERROR(VLOOKUP(Tableau11[[#This Row],[Article]],'TCD journal 2018'!$B$5:$O$9000,9,FALSE),0)</f>
        <v>0</v>
      </c>
      <c r="J1144" s="60">
        <f>IFERROR(VLOOKUP(Tableau11[[#This Row],[Article]],'TCD journal 2018'!$B$5:$O$9000,10,FALSE),0)</f>
        <v>0</v>
      </c>
      <c r="K1144" s="61">
        <f>IFERROR(VLOOKUP(Tableau11[[#This Row],[Article]],'TCD journal 2018'!$B$5:$O$900,11,FALSE),0)</f>
        <v>4</v>
      </c>
      <c r="L1144" s="60">
        <f>IFERROR(VLOOKUP(Tableau11[[#This Row],[Article]],'TCD journal 2018'!$B$5:$O$9000,12,FALSE),0)</f>
        <v>0</v>
      </c>
      <c r="M1144" s="62">
        <f>IFERROR(VLOOKUP(Tableau11[[#This Row],[Article]],'TCD journal 2018'!$B$5:$O$9000,13,FALSE),0)</f>
        <v>0</v>
      </c>
      <c r="N1144" s="154">
        <f>IFERROR(VLOOKUP(Tableau11[[#This Row],[Article]],'TCD journal 2018'!$B$5:$O$9000,14,FALSE),0)</f>
        <v>4</v>
      </c>
      <c r="O1144" s="73">
        <f>Tableau11[[#This Row],[Total général]]/8</f>
        <v>0.5</v>
      </c>
      <c r="P1144" s="74">
        <f>ROUNDUP(Tableau11[[#This Row],[Conso mensuel]]/30,0)</f>
        <v>1</v>
      </c>
    </row>
    <row r="1145" spans="1:16" ht="16.5" thickTop="1" thickBot="1" x14ac:dyDescent="0.3">
      <c r="A1145" s="90">
        <v>3151</v>
      </c>
      <c r="B1145" s="91">
        <f>IFERROR(B1144/$N$1144,0)</f>
        <v>0</v>
      </c>
      <c r="C1145" s="91">
        <f t="shared" ref="C1145:N1145" si="768">IFERROR(C1144/$N$1144,0)</f>
        <v>0</v>
      </c>
      <c r="D1145" s="91">
        <f t="shared" si="768"/>
        <v>0</v>
      </c>
      <c r="E1145" s="91">
        <f t="shared" si="768"/>
        <v>0</v>
      </c>
      <c r="F1145" s="91">
        <f t="shared" si="768"/>
        <v>0</v>
      </c>
      <c r="G1145" s="91">
        <f t="shared" si="768"/>
        <v>0</v>
      </c>
      <c r="H1145" s="91">
        <f t="shared" si="768"/>
        <v>0</v>
      </c>
      <c r="I1145" s="91">
        <f t="shared" si="768"/>
        <v>0</v>
      </c>
      <c r="J1145" s="152">
        <f t="shared" si="768"/>
        <v>0</v>
      </c>
      <c r="K1145" s="91">
        <f t="shared" si="768"/>
        <v>1</v>
      </c>
      <c r="L1145" s="152">
        <f t="shared" si="768"/>
        <v>0</v>
      </c>
      <c r="M1145" s="91">
        <f t="shared" si="768"/>
        <v>0</v>
      </c>
      <c r="N1145" s="91">
        <f t="shared" si="768"/>
        <v>1</v>
      </c>
      <c r="O1145" s="105">
        <f>ROUNDUP(Tableau11[[#This Row],[Total général]]/7,0)</f>
        <v>1</v>
      </c>
      <c r="P1145" s="70">
        <f>Tableau11[[#This Row],[Total général]]/(30*7)</f>
        <v>4.7619047619047623E-3</v>
      </c>
    </row>
    <row r="1146" spans="1:16" ht="17.25" thickTop="1" thickBot="1" x14ac:dyDescent="0.3">
      <c r="A1146" s="89">
        <v>3152</v>
      </c>
      <c r="B1146" s="58">
        <f>IFERROR(VLOOKUP(Tableau11[[#This Row],[Article]],'TCD journal 2018'!$B$5:$O$9000,2,FALSE),0)</f>
        <v>0</v>
      </c>
      <c r="C1146" s="59">
        <f>IFERROR(VLOOKUP(Tableau11[[#This Row],[Article]],'TCD journal 2018'!$B$5:$O$900,3,FALSE),0)</f>
        <v>0</v>
      </c>
      <c r="D1146" s="60">
        <f>IFERROR(VLOOKUP(Tableau11[[#This Row],[Article]],'TCD journal 2018'!$B$5:$O$9000,4,FALSE),0)</f>
        <v>0</v>
      </c>
      <c r="E1146" s="60">
        <f>IFERROR(VLOOKUP(Tableau11[[#This Row],[Article]],'TCD journal 2018'!$B$5:$O$9000,5,FALSE),0)</f>
        <v>0</v>
      </c>
      <c r="F1146" s="60">
        <f>IFERROR(VLOOKUP(Tableau11[[#This Row],[Article]],'TCD journal 2018'!$B$5:$O$9000,6,FALSE),0)</f>
        <v>0</v>
      </c>
      <c r="G1146" s="60">
        <f>IFERROR(VLOOKUP(Tableau11[[#This Row],[Article]],'TCD journal 2018'!$B$5:$O$9000,7,FALSE),0)</f>
        <v>0</v>
      </c>
      <c r="H1146" s="60">
        <f>IFERROR(VLOOKUP(Tableau11[[#This Row],[Article]],'TCD journal 2018'!$B$5:$O$9000,8,FALSE),0)</f>
        <v>0</v>
      </c>
      <c r="I1146" s="60">
        <f>IFERROR(VLOOKUP(Tableau11[[#This Row],[Article]],'TCD journal 2018'!$B$5:$O$9000,9,FALSE),0)</f>
        <v>0</v>
      </c>
      <c r="J1146" s="60">
        <f>IFERROR(VLOOKUP(Tableau11[[#This Row],[Article]],'TCD journal 2018'!$B$5:$O$9000,10,FALSE),0)</f>
        <v>0</v>
      </c>
      <c r="K1146" s="61">
        <f>IFERROR(VLOOKUP(Tableau11[[#This Row],[Article]],'TCD journal 2018'!$B$5:$O$900,11,FALSE),0)</f>
        <v>4</v>
      </c>
      <c r="L1146" s="60">
        <f>IFERROR(VLOOKUP(Tableau11[[#This Row],[Article]],'TCD journal 2018'!$B$5:$O$9000,12,FALSE),0)</f>
        <v>0</v>
      </c>
      <c r="M1146" s="62">
        <f>IFERROR(VLOOKUP(Tableau11[[#This Row],[Article]],'TCD journal 2018'!$B$5:$O$9000,13,FALSE),0)</f>
        <v>0</v>
      </c>
      <c r="N1146" s="154">
        <f>IFERROR(VLOOKUP(Tableau11[[#This Row],[Article]],'TCD journal 2018'!$B$5:$O$9000,14,FALSE),0)</f>
        <v>4</v>
      </c>
      <c r="O1146" s="73">
        <f>Tableau11[[#This Row],[Total général]]/8</f>
        <v>0.5</v>
      </c>
      <c r="P1146" s="74">
        <f>ROUNDUP(Tableau11[[#This Row],[Conso mensuel]]/30,0)</f>
        <v>1</v>
      </c>
    </row>
    <row r="1147" spans="1:16" ht="16.5" thickTop="1" thickBot="1" x14ac:dyDescent="0.3">
      <c r="A1147" s="90">
        <v>3152</v>
      </c>
      <c r="B1147" s="91">
        <f>IFERROR(B1146/$N$1146,0)</f>
        <v>0</v>
      </c>
      <c r="C1147" s="91">
        <f t="shared" ref="C1147:N1147" si="769">IFERROR(C1146/$N$1146,0)</f>
        <v>0</v>
      </c>
      <c r="D1147" s="91">
        <f t="shared" si="769"/>
        <v>0</v>
      </c>
      <c r="E1147" s="91">
        <f t="shared" si="769"/>
        <v>0</v>
      </c>
      <c r="F1147" s="91">
        <f t="shared" si="769"/>
        <v>0</v>
      </c>
      <c r="G1147" s="91">
        <f t="shared" si="769"/>
        <v>0</v>
      </c>
      <c r="H1147" s="91">
        <f t="shared" si="769"/>
        <v>0</v>
      </c>
      <c r="I1147" s="91">
        <f t="shared" si="769"/>
        <v>0</v>
      </c>
      <c r="J1147" s="152">
        <f t="shared" si="769"/>
        <v>0</v>
      </c>
      <c r="K1147" s="91">
        <f t="shared" si="769"/>
        <v>1</v>
      </c>
      <c r="L1147" s="152">
        <f t="shared" si="769"/>
        <v>0</v>
      </c>
      <c r="M1147" s="91">
        <f t="shared" si="769"/>
        <v>0</v>
      </c>
      <c r="N1147" s="91">
        <f t="shared" si="769"/>
        <v>1</v>
      </c>
      <c r="O1147" s="105">
        <f>ROUNDUP(Tableau11[[#This Row],[Total général]]/7,0)</f>
        <v>1</v>
      </c>
      <c r="P1147" s="70">
        <f>Tableau11[[#This Row],[Total général]]/(30*7)</f>
        <v>4.7619047619047623E-3</v>
      </c>
    </row>
    <row r="1148" spans="1:16" ht="17.25" thickTop="1" thickBot="1" x14ac:dyDescent="0.3">
      <c r="A1148" s="89">
        <v>3153</v>
      </c>
      <c r="B1148" s="58">
        <f>IFERROR(VLOOKUP(Tableau11[[#This Row],[Article]],'TCD journal 2018'!$B$5:$O$9000,2,FALSE),0)</f>
        <v>0</v>
      </c>
      <c r="C1148" s="59">
        <f>IFERROR(VLOOKUP(Tableau11[[#This Row],[Article]],'TCD journal 2018'!$B$5:$O$900,3,FALSE),0)</f>
        <v>0</v>
      </c>
      <c r="D1148" s="60">
        <f>IFERROR(VLOOKUP(Tableau11[[#This Row],[Article]],'TCD journal 2018'!$B$5:$O$9000,4,FALSE),0)</f>
        <v>0</v>
      </c>
      <c r="E1148" s="60">
        <f>IFERROR(VLOOKUP(Tableau11[[#This Row],[Article]],'TCD journal 2018'!$B$5:$O$9000,5,FALSE),0)</f>
        <v>0</v>
      </c>
      <c r="F1148" s="60">
        <f>IFERROR(VLOOKUP(Tableau11[[#This Row],[Article]],'TCD journal 2018'!$B$5:$O$9000,6,FALSE),0)</f>
        <v>0</v>
      </c>
      <c r="G1148" s="60">
        <f>IFERROR(VLOOKUP(Tableau11[[#This Row],[Article]],'TCD journal 2018'!$B$5:$O$9000,7,FALSE),0)</f>
        <v>0</v>
      </c>
      <c r="H1148" s="60">
        <f>IFERROR(VLOOKUP(Tableau11[[#This Row],[Article]],'TCD journal 2018'!$B$5:$O$9000,8,FALSE),0)</f>
        <v>0</v>
      </c>
      <c r="I1148" s="60">
        <f>IFERROR(VLOOKUP(Tableau11[[#This Row],[Article]],'TCD journal 2018'!$B$5:$O$9000,9,FALSE),0)</f>
        <v>0</v>
      </c>
      <c r="J1148" s="60">
        <f>IFERROR(VLOOKUP(Tableau11[[#This Row],[Article]],'TCD journal 2018'!$B$5:$O$9000,10,FALSE),0)</f>
        <v>0</v>
      </c>
      <c r="K1148" s="61">
        <f>IFERROR(VLOOKUP(Tableau11[[#This Row],[Article]],'TCD journal 2018'!$B$5:$O$900,11,FALSE),0)</f>
        <v>9</v>
      </c>
      <c r="L1148" s="60">
        <f>IFERROR(VLOOKUP(Tableau11[[#This Row],[Article]],'TCD journal 2018'!$B$5:$O$9000,12,FALSE),0)</f>
        <v>0</v>
      </c>
      <c r="M1148" s="62">
        <f>IFERROR(VLOOKUP(Tableau11[[#This Row],[Article]],'TCD journal 2018'!$B$5:$O$9000,13,FALSE),0)</f>
        <v>0</v>
      </c>
      <c r="N1148" s="154">
        <f>IFERROR(VLOOKUP(Tableau11[[#This Row],[Article]],'TCD journal 2018'!$B$5:$O$9000,14,FALSE),0)</f>
        <v>9</v>
      </c>
      <c r="O1148" s="73">
        <f>Tableau11[[#This Row],[Total général]]/8</f>
        <v>1.125</v>
      </c>
      <c r="P1148" s="74">
        <f>ROUNDUP(Tableau11[[#This Row],[Conso mensuel]]/30,0)</f>
        <v>1</v>
      </c>
    </row>
    <row r="1149" spans="1:16" ht="16.5" thickTop="1" thickBot="1" x14ac:dyDescent="0.3">
      <c r="A1149" s="90">
        <v>3153</v>
      </c>
      <c r="B1149" s="91">
        <f>IFERROR(B1148/$N$1148,0)</f>
        <v>0</v>
      </c>
      <c r="C1149" s="91">
        <f t="shared" ref="C1149:N1149" si="770">IFERROR(C1148/$N$1148,0)</f>
        <v>0</v>
      </c>
      <c r="D1149" s="91">
        <f t="shared" si="770"/>
        <v>0</v>
      </c>
      <c r="E1149" s="91">
        <f t="shared" si="770"/>
        <v>0</v>
      </c>
      <c r="F1149" s="91">
        <f t="shared" si="770"/>
        <v>0</v>
      </c>
      <c r="G1149" s="91">
        <f t="shared" si="770"/>
        <v>0</v>
      </c>
      <c r="H1149" s="91">
        <f t="shared" si="770"/>
        <v>0</v>
      </c>
      <c r="I1149" s="91">
        <f t="shared" si="770"/>
        <v>0</v>
      </c>
      <c r="J1149" s="152">
        <f t="shared" si="770"/>
        <v>0</v>
      </c>
      <c r="K1149" s="91">
        <f t="shared" si="770"/>
        <v>1</v>
      </c>
      <c r="L1149" s="152">
        <f t="shared" si="770"/>
        <v>0</v>
      </c>
      <c r="M1149" s="91">
        <f t="shared" si="770"/>
        <v>0</v>
      </c>
      <c r="N1149" s="91">
        <f t="shared" si="770"/>
        <v>1</v>
      </c>
      <c r="O1149" s="105">
        <f>ROUNDUP(Tableau11[[#This Row],[Total général]]/7,0)</f>
        <v>1</v>
      </c>
      <c r="P1149" s="70">
        <f>Tableau11[[#This Row],[Total général]]/(30*7)</f>
        <v>4.7619047619047623E-3</v>
      </c>
    </row>
    <row r="1150" spans="1:16" ht="17.25" thickTop="1" thickBot="1" x14ac:dyDescent="0.3">
      <c r="A1150" s="89">
        <v>3601</v>
      </c>
      <c r="B1150" s="58">
        <f>IFERROR(VLOOKUP(Tableau11[[#This Row],[Article]],'TCD journal 2018'!$B$5:$O$9000,2,FALSE),0)</f>
        <v>0</v>
      </c>
      <c r="C1150" s="59">
        <f>IFERROR(VLOOKUP(Tableau11[[#This Row],[Article]],'TCD journal 2018'!$B$5:$O$900,3,FALSE),0)</f>
        <v>0</v>
      </c>
      <c r="D1150" s="60">
        <f>IFERROR(VLOOKUP(Tableau11[[#This Row],[Article]],'TCD journal 2018'!$B$5:$O$9000,4,FALSE),0)</f>
        <v>0</v>
      </c>
      <c r="E1150" s="60">
        <f>IFERROR(VLOOKUP(Tableau11[[#This Row],[Article]],'TCD journal 2018'!$B$5:$O$9000,5,FALSE),0)</f>
        <v>0</v>
      </c>
      <c r="F1150" s="60">
        <f>IFERROR(VLOOKUP(Tableau11[[#This Row],[Article]],'TCD journal 2018'!$B$5:$O$9000,6,FALSE),0)</f>
        <v>0</v>
      </c>
      <c r="G1150" s="60">
        <f>IFERROR(VLOOKUP(Tableau11[[#This Row],[Article]],'TCD journal 2018'!$B$5:$O$9000,7,FALSE),0)</f>
        <v>0</v>
      </c>
      <c r="H1150" s="60">
        <f>IFERROR(VLOOKUP(Tableau11[[#This Row],[Article]],'TCD journal 2018'!$B$5:$O$9000,8,FALSE),0)</f>
        <v>0</v>
      </c>
      <c r="I1150" s="60">
        <f>IFERROR(VLOOKUP(Tableau11[[#This Row],[Article]],'TCD journal 2018'!$B$5:$O$9000,9,FALSE),0)</f>
        <v>0</v>
      </c>
      <c r="J1150" s="60">
        <f>IFERROR(VLOOKUP(Tableau11[[#This Row],[Article]],'TCD journal 2018'!$B$5:$O$9000,10,FALSE),0)</f>
        <v>0</v>
      </c>
      <c r="K1150" s="61">
        <f>IFERROR(VLOOKUP(Tableau11[[#This Row],[Article]],'TCD journal 2018'!$B$5:$O$900,11,FALSE),0)</f>
        <v>0</v>
      </c>
      <c r="L1150" s="60">
        <f>IFERROR(VLOOKUP(Tableau11[[#This Row],[Article]],'TCD journal 2018'!$B$5:$O$9000,12,FALSE),0)</f>
        <v>0</v>
      </c>
      <c r="M1150" s="62">
        <f>IFERROR(VLOOKUP(Tableau11[[#This Row],[Article]],'TCD journal 2018'!$B$5:$O$9000,13,FALSE),0)</f>
        <v>0</v>
      </c>
      <c r="N1150" s="154">
        <f>IFERROR(VLOOKUP(Tableau11[[#This Row],[Article]],'TCD journal 2018'!$B$5:$O$9000,14,FALSE),0)</f>
        <v>0</v>
      </c>
      <c r="O1150" s="73">
        <f>Tableau11[[#This Row],[Total général]]/8</f>
        <v>0</v>
      </c>
      <c r="P1150" s="74">
        <f>ROUNDUP(Tableau11[[#This Row],[Conso mensuel]]/30,0)</f>
        <v>0</v>
      </c>
    </row>
    <row r="1151" spans="1:16" ht="16.5" thickTop="1" thickBot="1" x14ac:dyDescent="0.3">
      <c r="A1151" s="90">
        <v>3601</v>
      </c>
      <c r="B1151" s="91">
        <f>IFERROR(B1150/$N$1150,0)</f>
        <v>0</v>
      </c>
      <c r="C1151" s="91">
        <f t="shared" ref="C1151:N1151" si="771">IFERROR(C1150/$N$1150,0)</f>
        <v>0</v>
      </c>
      <c r="D1151" s="91">
        <f t="shared" si="771"/>
        <v>0</v>
      </c>
      <c r="E1151" s="91">
        <f t="shared" si="771"/>
        <v>0</v>
      </c>
      <c r="F1151" s="91">
        <f t="shared" si="771"/>
        <v>0</v>
      </c>
      <c r="G1151" s="91">
        <f t="shared" si="771"/>
        <v>0</v>
      </c>
      <c r="H1151" s="91">
        <f t="shared" si="771"/>
        <v>0</v>
      </c>
      <c r="I1151" s="91">
        <f t="shared" si="771"/>
        <v>0</v>
      </c>
      <c r="J1151" s="152">
        <f t="shared" si="771"/>
        <v>0</v>
      </c>
      <c r="K1151" s="91">
        <f t="shared" si="771"/>
        <v>0</v>
      </c>
      <c r="L1151" s="152">
        <f t="shared" si="771"/>
        <v>0</v>
      </c>
      <c r="M1151" s="91">
        <f t="shared" si="771"/>
        <v>0</v>
      </c>
      <c r="N1151" s="91">
        <f t="shared" si="771"/>
        <v>0</v>
      </c>
      <c r="O1151" s="105">
        <f>ROUNDUP(Tableau11[[#This Row],[Total général]]/7,0)</f>
        <v>0</v>
      </c>
      <c r="P1151" s="70">
        <f>Tableau11[[#This Row],[Total général]]/(30*7)</f>
        <v>0</v>
      </c>
    </row>
    <row r="1152" spans="1:16" ht="17.25" thickTop="1" thickBot="1" x14ac:dyDescent="0.3">
      <c r="A1152" s="89">
        <v>4781</v>
      </c>
      <c r="B1152" s="58">
        <f>IFERROR(VLOOKUP(Tableau11[[#This Row],[Article]],'TCD journal 2018'!$B$5:$O$9000,2,FALSE),0)</f>
        <v>0</v>
      </c>
      <c r="C1152" s="59">
        <f>IFERROR(VLOOKUP(Tableau11[[#This Row],[Article]],'TCD journal 2018'!$B$5:$O$900,3,FALSE),0)</f>
        <v>0</v>
      </c>
      <c r="D1152" s="60">
        <f>IFERROR(VLOOKUP(Tableau11[[#This Row],[Article]],'TCD journal 2018'!$B$5:$O$9000,4,FALSE),0)</f>
        <v>0</v>
      </c>
      <c r="E1152" s="60">
        <f>IFERROR(VLOOKUP(Tableau11[[#This Row],[Article]],'TCD journal 2018'!$B$5:$O$9000,5,FALSE),0)</f>
        <v>0</v>
      </c>
      <c r="F1152" s="60">
        <f>IFERROR(VLOOKUP(Tableau11[[#This Row],[Article]],'TCD journal 2018'!$B$5:$O$9000,6,FALSE),0)</f>
        <v>0</v>
      </c>
      <c r="G1152" s="60">
        <f>IFERROR(VLOOKUP(Tableau11[[#This Row],[Article]],'TCD journal 2018'!$B$5:$O$9000,7,FALSE),0)</f>
        <v>0</v>
      </c>
      <c r="H1152" s="60">
        <f>IFERROR(VLOOKUP(Tableau11[[#This Row],[Article]],'TCD journal 2018'!$B$5:$O$9000,8,FALSE),0)</f>
        <v>0</v>
      </c>
      <c r="I1152" s="60">
        <f>IFERROR(VLOOKUP(Tableau11[[#This Row],[Article]],'TCD journal 2018'!$B$5:$O$9000,9,FALSE),0)</f>
        <v>0</v>
      </c>
      <c r="J1152" s="60">
        <f>IFERROR(VLOOKUP(Tableau11[[#This Row],[Article]],'TCD journal 2018'!$B$5:$O$9000,10,FALSE),0)</f>
        <v>0</v>
      </c>
      <c r="K1152" s="61">
        <f>IFERROR(VLOOKUP(Tableau11[[#This Row],[Article]],'TCD journal 2018'!$B$5:$O$900,11,FALSE),0)</f>
        <v>0</v>
      </c>
      <c r="L1152" s="60">
        <f>IFERROR(VLOOKUP(Tableau11[[#This Row],[Article]],'TCD journal 2018'!$B$5:$O$9000,12,FALSE),0)</f>
        <v>0</v>
      </c>
      <c r="M1152" s="62">
        <f>IFERROR(VLOOKUP(Tableau11[[#This Row],[Article]],'TCD journal 2018'!$B$5:$O$9000,13,FALSE),0)</f>
        <v>0</v>
      </c>
      <c r="N1152" s="154">
        <f>IFERROR(VLOOKUP(Tableau11[[#This Row],[Article]],'TCD journal 2018'!$B$5:$O$9000,14,FALSE),0)</f>
        <v>0</v>
      </c>
      <c r="O1152" s="73">
        <f>Tableau11[[#This Row],[Total général]]/8</f>
        <v>0</v>
      </c>
      <c r="P1152" s="74">
        <f>ROUNDUP(Tableau11[[#This Row],[Conso mensuel]]/30,0)</f>
        <v>0</v>
      </c>
    </row>
    <row r="1153" spans="1:16" ht="16.5" thickTop="1" thickBot="1" x14ac:dyDescent="0.3">
      <c r="A1153" s="90">
        <v>4781</v>
      </c>
      <c r="B1153" s="91">
        <f>IFERROR(B1152/$N$1152,0)</f>
        <v>0</v>
      </c>
      <c r="C1153" s="91">
        <f t="shared" ref="C1153:N1153" si="772">IFERROR(C1152/$N$1152,0)</f>
        <v>0</v>
      </c>
      <c r="D1153" s="91">
        <f t="shared" si="772"/>
        <v>0</v>
      </c>
      <c r="E1153" s="91">
        <f t="shared" si="772"/>
        <v>0</v>
      </c>
      <c r="F1153" s="91">
        <f t="shared" si="772"/>
        <v>0</v>
      </c>
      <c r="G1153" s="91">
        <f t="shared" si="772"/>
        <v>0</v>
      </c>
      <c r="H1153" s="91">
        <f t="shared" si="772"/>
        <v>0</v>
      </c>
      <c r="I1153" s="91">
        <f t="shared" si="772"/>
        <v>0</v>
      </c>
      <c r="J1153" s="152">
        <f t="shared" si="772"/>
        <v>0</v>
      </c>
      <c r="K1153" s="91">
        <f t="shared" si="772"/>
        <v>0</v>
      </c>
      <c r="L1153" s="152">
        <f t="shared" si="772"/>
        <v>0</v>
      </c>
      <c r="M1153" s="91">
        <f t="shared" si="772"/>
        <v>0</v>
      </c>
      <c r="N1153" s="91">
        <f t="shared" si="772"/>
        <v>0</v>
      </c>
      <c r="O1153" s="105">
        <f>ROUNDUP(Tableau11[[#This Row],[Total général]]/7,0)</f>
        <v>0</v>
      </c>
      <c r="P1153" s="70">
        <f>Tableau11[[#This Row],[Total général]]/(30*7)</f>
        <v>0</v>
      </c>
    </row>
    <row r="1154" spans="1:16" ht="17.25" thickTop="1" thickBot="1" x14ac:dyDescent="0.3">
      <c r="A1154" s="89">
        <v>4859</v>
      </c>
      <c r="B1154" s="58">
        <f>IFERROR(VLOOKUP(Tableau11[[#This Row],[Article]],'TCD journal 2018'!$B$5:$O$9000,2,FALSE),0)</f>
        <v>0</v>
      </c>
      <c r="C1154" s="59">
        <f>IFERROR(VLOOKUP(Tableau11[[#This Row],[Article]],'TCD journal 2018'!$B$5:$O$900,3,FALSE),0)</f>
        <v>0</v>
      </c>
      <c r="D1154" s="60">
        <f>IFERROR(VLOOKUP(Tableau11[[#This Row],[Article]],'TCD journal 2018'!$B$5:$O$9000,4,FALSE),0)</f>
        <v>0</v>
      </c>
      <c r="E1154" s="60">
        <f>IFERROR(VLOOKUP(Tableau11[[#This Row],[Article]],'TCD journal 2018'!$B$5:$O$9000,5,FALSE),0)</f>
        <v>0</v>
      </c>
      <c r="F1154" s="60">
        <f>IFERROR(VLOOKUP(Tableau11[[#This Row],[Article]],'TCD journal 2018'!$B$5:$O$9000,6,FALSE),0)</f>
        <v>0</v>
      </c>
      <c r="G1154" s="60">
        <f>IFERROR(VLOOKUP(Tableau11[[#This Row],[Article]],'TCD journal 2018'!$B$5:$O$9000,7,FALSE),0)</f>
        <v>0</v>
      </c>
      <c r="H1154" s="60">
        <f>IFERROR(VLOOKUP(Tableau11[[#This Row],[Article]],'TCD journal 2018'!$B$5:$O$9000,8,FALSE),0)</f>
        <v>0</v>
      </c>
      <c r="I1154" s="60">
        <f>IFERROR(VLOOKUP(Tableau11[[#This Row],[Article]],'TCD journal 2018'!$B$5:$O$9000,9,FALSE),0)</f>
        <v>0</v>
      </c>
      <c r="J1154" s="60">
        <f>IFERROR(VLOOKUP(Tableau11[[#This Row],[Article]],'TCD journal 2018'!$B$5:$O$9000,10,FALSE),0)</f>
        <v>0</v>
      </c>
      <c r="K1154" s="61">
        <f>IFERROR(VLOOKUP(Tableau11[[#This Row],[Article]],'TCD journal 2018'!$B$5:$O$900,11,FALSE),0)</f>
        <v>0</v>
      </c>
      <c r="L1154" s="60">
        <f>IFERROR(VLOOKUP(Tableau11[[#This Row],[Article]],'TCD journal 2018'!$B$5:$O$9000,12,FALSE),0)</f>
        <v>0</v>
      </c>
      <c r="M1154" s="62">
        <f>IFERROR(VLOOKUP(Tableau11[[#This Row],[Article]],'TCD journal 2018'!$B$5:$O$9000,13,FALSE),0)</f>
        <v>0</v>
      </c>
      <c r="N1154" s="154">
        <f>IFERROR(VLOOKUP(Tableau11[[#This Row],[Article]],'TCD journal 2018'!$B$5:$O$9000,14,FALSE),0)</f>
        <v>0</v>
      </c>
      <c r="O1154" s="73">
        <f>Tableau11[[#This Row],[Total général]]/8</f>
        <v>0</v>
      </c>
      <c r="P1154" s="74">
        <f>ROUNDUP(Tableau11[[#This Row],[Conso mensuel]]/30,0)</f>
        <v>0</v>
      </c>
    </row>
    <row r="1155" spans="1:16" ht="16.5" thickTop="1" thickBot="1" x14ac:dyDescent="0.3">
      <c r="A1155" s="90">
        <v>4859</v>
      </c>
      <c r="B1155" s="91">
        <f>IFERROR(B1154/$N$1154,0)</f>
        <v>0</v>
      </c>
      <c r="C1155" s="91">
        <f t="shared" ref="C1155:N1155" si="773">IFERROR(C1154/$N$1154,0)</f>
        <v>0</v>
      </c>
      <c r="D1155" s="91">
        <f t="shared" si="773"/>
        <v>0</v>
      </c>
      <c r="E1155" s="91">
        <f t="shared" si="773"/>
        <v>0</v>
      </c>
      <c r="F1155" s="91">
        <f t="shared" si="773"/>
        <v>0</v>
      </c>
      <c r="G1155" s="91">
        <f t="shared" si="773"/>
        <v>0</v>
      </c>
      <c r="H1155" s="91">
        <f t="shared" si="773"/>
        <v>0</v>
      </c>
      <c r="I1155" s="91">
        <f t="shared" si="773"/>
        <v>0</v>
      </c>
      <c r="J1155" s="152">
        <f t="shared" si="773"/>
        <v>0</v>
      </c>
      <c r="K1155" s="91">
        <f t="shared" si="773"/>
        <v>0</v>
      </c>
      <c r="L1155" s="152">
        <f t="shared" si="773"/>
        <v>0</v>
      </c>
      <c r="M1155" s="91">
        <f t="shared" si="773"/>
        <v>0</v>
      </c>
      <c r="N1155" s="91">
        <f t="shared" si="773"/>
        <v>0</v>
      </c>
      <c r="O1155" s="105">
        <f>ROUNDUP(Tableau11[[#This Row],[Total général]]/7,0)</f>
        <v>0</v>
      </c>
      <c r="P1155" s="70">
        <f>Tableau11[[#This Row],[Total général]]/(30*7)</f>
        <v>0</v>
      </c>
    </row>
    <row r="1156" spans="1:16" ht="17.25" thickTop="1" thickBot="1" x14ac:dyDescent="0.3">
      <c r="A1156" s="89">
        <v>8232</v>
      </c>
      <c r="B1156" s="58">
        <f>IFERROR(VLOOKUP(Tableau11[[#This Row],[Article]],'TCD journal 2018'!$B$5:$O$9000,2,FALSE),0)</f>
        <v>0</v>
      </c>
      <c r="C1156" s="59">
        <f>IFERROR(VLOOKUP(Tableau11[[#This Row],[Article]],'TCD journal 2018'!$B$5:$O$900,3,FALSE),0)</f>
        <v>0</v>
      </c>
      <c r="D1156" s="60">
        <f>IFERROR(VLOOKUP(Tableau11[[#This Row],[Article]],'TCD journal 2018'!$B$5:$O$9000,4,FALSE),0)</f>
        <v>0</v>
      </c>
      <c r="E1156" s="60">
        <f>IFERROR(VLOOKUP(Tableau11[[#This Row],[Article]],'TCD journal 2018'!$B$5:$O$9000,5,FALSE),0)</f>
        <v>0</v>
      </c>
      <c r="F1156" s="60">
        <f>IFERROR(VLOOKUP(Tableau11[[#This Row],[Article]],'TCD journal 2018'!$B$5:$O$9000,6,FALSE),0)</f>
        <v>0</v>
      </c>
      <c r="G1156" s="60">
        <f>IFERROR(VLOOKUP(Tableau11[[#This Row],[Article]],'TCD journal 2018'!$B$5:$O$9000,7,FALSE),0)</f>
        <v>0</v>
      </c>
      <c r="H1156" s="60">
        <f>IFERROR(VLOOKUP(Tableau11[[#This Row],[Article]],'TCD journal 2018'!$B$5:$O$9000,8,FALSE),0)</f>
        <v>0</v>
      </c>
      <c r="I1156" s="60">
        <f>IFERROR(VLOOKUP(Tableau11[[#This Row],[Article]],'TCD journal 2018'!$B$5:$O$9000,9,FALSE),0)</f>
        <v>0</v>
      </c>
      <c r="J1156" s="60">
        <f>IFERROR(VLOOKUP(Tableau11[[#This Row],[Article]],'TCD journal 2018'!$B$5:$O$9000,10,FALSE),0)</f>
        <v>0</v>
      </c>
      <c r="K1156" s="61">
        <f>IFERROR(VLOOKUP(Tableau11[[#This Row],[Article]],'TCD journal 2018'!$B$5:$O$900,11,FALSE),0)</f>
        <v>10</v>
      </c>
      <c r="L1156" s="60">
        <f>IFERROR(VLOOKUP(Tableau11[[#This Row],[Article]],'TCD journal 2018'!$B$5:$O$9000,12,FALSE),0)</f>
        <v>0</v>
      </c>
      <c r="M1156" s="62">
        <f>IFERROR(VLOOKUP(Tableau11[[#This Row],[Article]],'TCD journal 2018'!$B$5:$O$9000,13,FALSE),0)</f>
        <v>0</v>
      </c>
      <c r="N1156" s="154">
        <f>IFERROR(VLOOKUP(Tableau11[[#This Row],[Article]],'TCD journal 2018'!$B$5:$O$9000,14,FALSE),0)</f>
        <v>10</v>
      </c>
      <c r="O1156" s="73">
        <f>Tableau11[[#This Row],[Total général]]/8</f>
        <v>1.25</v>
      </c>
      <c r="P1156" s="74">
        <f>ROUNDUP(Tableau11[[#This Row],[Conso mensuel]]/30,0)</f>
        <v>1</v>
      </c>
    </row>
    <row r="1157" spans="1:16" ht="16.5" thickTop="1" thickBot="1" x14ac:dyDescent="0.3">
      <c r="A1157" s="90">
        <v>8232</v>
      </c>
      <c r="B1157" s="91">
        <f>IFERROR(B1156/$N$1156,0)</f>
        <v>0</v>
      </c>
      <c r="C1157" s="91">
        <f t="shared" ref="C1157:N1157" si="774">IFERROR(C1156/$N$1156,0)</f>
        <v>0</v>
      </c>
      <c r="D1157" s="91">
        <f t="shared" si="774"/>
        <v>0</v>
      </c>
      <c r="E1157" s="91">
        <f t="shared" si="774"/>
        <v>0</v>
      </c>
      <c r="F1157" s="91">
        <f t="shared" si="774"/>
        <v>0</v>
      </c>
      <c r="G1157" s="91">
        <f t="shared" si="774"/>
        <v>0</v>
      </c>
      <c r="H1157" s="91">
        <f t="shared" si="774"/>
        <v>0</v>
      </c>
      <c r="I1157" s="91">
        <f t="shared" si="774"/>
        <v>0</v>
      </c>
      <c r="J1157" s="152">
        <f t="shared" si="774"/>
        <v>0</v>
      </c>
      <c r="K1157" s="91">
        <f t="shared" si="774"/>
        <v>1</v>
      </c>
      <c r="L1157" s="152">
        <f t="shared" si="774"/>
        <v>0</v>
      </c>
      <c r="M1157" s="91">
        <f t="shared" si="774"/>
        <v>0</v>
      </c>
      <c r="N1157" s="91">
        <f t="shared" si="774"/>
        <v>1</v>
      </c>
      <c r="O1157" s="105">
        <f>ROUNDUP(Tableau11[[#This Row],[Total général]]/7,0)</f>
        <v>1</v>
      </c>
      <c r="P1157" s="70">
        <f>Tableau11[[#This Row],[Total général]]/(30*7)</f>
        <v>4.7619047619047623E-3</v>
      </c>
    </row>
    <row r="1158" spans="1:16" ht="17.25" thickTop="1" thickBot="1" x14ac:dyDescent="0.3">
      <c r="A1158" s="89">
        <v>8270</v>
      </c>
      <c r="B1158" s="58">
        <f>IFERROR(VLOOKUP(Tableau11[[#This Row],[Article]],'TCD journal 2018'!$B$5:$O$9000,2,FALSE),0)</f>
        <v>0</v>
      </c>
      <c r="C1158" s="59">
        <f>IFERROR(VLOOKUP(Tableau11[[#This Row],[Article]],'TCD journal 2018'!$B$5:$O$900,3,FALSE),0)</f>
        <v>0</v>
      </c>
      <c r="D1158" s="60">
        <f>IFERROR(VLOOKUP(Tableau11[[#This Row],[Article]],'TCD journal 2018'!$B$5:$O$9000,4,FALSE),0)</f>
        <v>0</v>
      </c>
      <c r="E1158" s="60">
        <f>IFERROR(VLOOKUP(Tableau11[[#This Row],[Article]],'TCD journal 2018'!$B$5:$O$9000,5,FALSE),0)</f>
        <v>0</v>
      </c>
      <c r="F1158" s="60">
        <f>IFERROR(VLOOKUP(Tableau11[[#This Row],[Article]],'TCD journal 2018'!$B$5:$O$9000,6,FALSE),0)</f>
        <v>0</v>
      </c>
      <c r="G1158" s="60">
        <f>IFERROR(VLOOKUP(Tableau11[[#This Row],[Article]],'TCD journal 2018'!$B$5:$O$9000,7,FALSE),0)</f>
        <v>0</v>
      </c>
      <c r="H1158" s="60">
        <f>IFERROR(VLOOKUP(Tableau11[[#This Row],[Article]],'TCD journal 2018'!$B$5:$O$9000,8,FALSE),0)</f>
        <v>0</v>
      </c>
      <c r="I1158" s="60">
        <f>IFERROR(VLOOKUP(Tableau11[[#This Row],[Article]],'TCD journal 2018'!$B$5:$O$9000,9,FALSE),0)</f>
        <v>0</v>
      </c>
      <c r="J1158" s="60">
        <f>IFERROR(VLOOKUP(Tableau11[[#This Row],[Article]],'TCD journal 2018'!$B$5:$O$9000,10,FALSE),0)</f>
        <v>0</v>
      </c>
      <c r="K1158" s="61">
        <f>IFERROR(VLOOKUP(Tableau11[[#This Row],[Article]],'TCD journal 2018'!$B$5:$O$900,11,FALSE),0)</f>
        <v>0</v>
      </c>
      <c r="L1158" s="60">
        <f>IFERROR(VLOOKUP(Tableau11[[#This Row],[Article]],'TCD journal 2018'!$B$5:$O$9000,12,FALSE),0)</f>
        <v>0</v>
      </c>
      <c r="M1158" s="62">
        <f>IFERROR(VLOOKUP(Tableau11[[#This Row],[Article]],'TCD journal 2018'!$B$5:$O$9000,13,FALSE),0)</f>
        <v>0</v>
      </c>
      <c r="N1158" s="154">
        <f>IFERROR(VLOOKUP(Tableau11[[#This Row],[Article]],'TCD journal 2018'!$B$5:$O$9000,14,FALSE),0)</f>
        <v>0</v>
      </c>
      <c r="O1158" s="73">
        <f>Tableau11[[#This Row],[Total général]]/8</f>
        <v>0</v>
      </c>
      <c r="P1158" s="74">
        <f>ROUNDUP(Tableau11[[#This Row],[Conso mensuel]]/30,0)</f>
        <v>0</v>
      </c>
    </row>
    <row r="1159" spans="1:16" ht="16.5" thickTop="1" thickBot="1" x14ac:dyDescent="0.3">
      <c r="A1159" s="90">
        <v>8270</v>
      </c>
      <c r="B1159" s="91">
        <f>IFERROR(B1158/$N$1158,0)</f>
        <v>0</v>
      </c>
      <c r="C1159" s="91">
        <f t="shared" ref="C1159:N1159" si="775">IFERROR(C1158/$N$1158,0)</f>
        <v>0</v>
      </c>
      <c r="D1159" s="91">
        <f t="shared" si="775"/>
        <v>0</v>
      </c>
      <c r="E1159" s="91">
        <f t="shared" si="775"/>
        <v>0</v>
      </c>
      <c r="F1159" s="91">
        <f t="shared" si="775"/>
        <v>0</v>
      </c>
      <c r="G1159" s="91">
        <f t="shared" si="775"/>
        <v>0</v>
      </c>
      <c r="H1159" s="91">
        <f t="shared" si="775"/>
        <v>0</v>
      </c>
      <c r="I1159" s="91">
        <f t="shared" si="775"/>
        <v>0</v>
      </c>
      <c r="J1159" s="152">
        <f t="shared" si="775"/>
        <v>0</v>
      </c>
      <c r="K1159" s="91">
        <f t="shared" si="775"/>
        <v>0</v>
      </c>
      <c r="L1159" s="152">
        <f t="shared" si="775"/>
        <v>0</v>
      </c>
      <c r="M1159" s="91">
        <f t="shared" si="775"/>
        <v>0</v>
      </c>
      <c r="N1159" s="91">
        <f t="shared" si="775"/>
        <v>0</v>
      </c>
      <c r="O1159" s="105">
        <f>ROUNDUP(Tableau11[[#This Row],[Total général]]/7,0)</f>
        <v>0</v>
      </c>
      <c r="P1159" s="70">
        <f>Tableau11[[#This Row],[Total général]]/(30*7)</f>
        <v>0</v>
      </c>
    </row>
    <row r="1160" spans="1:16" ht="17.25" thickTop="1" thickBot="1" x14ac:dyDescent="0.3">
      <c r="A1160" s="89">
        <v>8272</v>
      </c>
      <c r="B1160" s="58">
        <f>IFERROR(VLOOKUP(Tableau11[[#This Row],[Article]],'TCD journal 2018'!$B$5:$O$9000,2,FALSE),0)</f>
        <v>0</v>
      </c>
      <c r="C1160" s="59">
        <f>IFERROR(VLOOKUP(Tableau11[[#This Row],[Article]],'TCD journal 2018'!$B$5:$O$900,3,FALSE),0)</f>
        <v>0</v>
      </c>
      <c r="D1160" s="60">
        <f>IFERROR(VLOOKUP(Tableau11[[#This Row],[Article]],'TCD journal 2018'!$B$5:$O$9000,4,FALSE),0)</f>
        <v>0</v>
      </c>
      <c r="E1160" s="60">
        <f>IFERROR(VLOOKUP(Tableau11[[#This Row],[Article]],'TCD journal 2018'!$B$5:$O$9000,5,FALSE),0)</f>
        <v>0</v>
      </c>
      <c r="F1160" s="60">
        <f>IFERROR(VLOOKUP(Tableau11[[#This Row],[Article]],'TCD journal 2018'!$B$5:$O$9000,6,FALSE),0)</f>
        <v>0</v>
      </c>
      <c r="G1160" s="60">
        <f>IFERROR(VLOOKUP(Tableau11[[#This Row],[Article]],'TCD journal 2018'!$B$5:$O$9000,7,FALSE),0)</f>
        <v>0</v>
      </c>
      <c r="H1160" s="60">
        <f>IFERROR(VLOOKUP(Tableau11[[#This Row],[Article]],'TCD journal 2018'!$B$5:$O$9000,8,FALSE),0)</f>
        <v>0</v>
      </c>
      <c r="I1160" s="60">
        <f>IFERROR(VLOOKUP(Tableau11[[#This Row],[Article]],'TCD journal 2018'!$B$5:$O$9000,9,FALSE),0)</f>
        <v>0</v>
      </c>
      <c r="J1160" s="60">
        <f>IFERROR(VLOOKUP(Tableau11[[#This Row],[Article]],'TCD journal 2018'!$B$5:$O$9000,10,FALSE),0)</f>
        <v>0</v>
      </c>
      <c r="K1160" s="61">
        <f>IFERROR(VLOOKUP(Tableau11[[#This Row],[Article]],'TCD journal 2018'!$B$5:$O$900,11,FALSE),0)</f>
        <v>0</v>
      </c>
      <c r="L1160" s="60">
        <f>IFERROR(VLOOKUP(Tableau11[[#This Row],[Article]],'TCD journal 2018'!$B$5:$O$9000,12,FALSE),0)</f>
        <v>0</v>
      </c>
      <c r="M1160" s="62">
        <f>IFERROR(VLOOKUP(Tableau11[[#This Row],[Article]],'TCD journal 2018'!$B$5:$O$9000,13,FALSE),0)</f>
        <v>0</v>
      </c>
      <c r="N1160" s="154">
        <f>IFERROR(VLOOKUP(Tableau11[[#This Row],[Article]],'TCD journal 2018'!$B$5:$O$9000,14,FALSE),0)</f>
        <v>0</v>
      </c>
      <c r="O1160" s="73">
        <f>Tableau11[[#This Row],[Total général]]/8</f>
        <v>0</v>
      </c>
      <c r="P1160" s="74">
        <f>ROUNDUP(Tableau11[[#This Row],[Conso mensuel]]/30,0)</f>
        <v>0</v>
      </c>
    </row>
    <row r="1161" spans="1:16" ht="16.5" thickTop="1" thickBot="1" x14ac:dyDescent="0.3">
      <c r="A1161" s="90">
        <v>8272</v>
      </c>
      <c r="B1161" s="91">
        <f>IFERROR(B1160/$N$1160,0)</f>
        <v>0</v>
      </c>
      <c r="C1161" s="91">
        <f t="shared" ref="C1161:N1161" si="776">IFERROR(C1160/$N$1160,0)</f>
        <v>0</v>
      </c>
      <c r="D1161" s="91">
        <f t="shared" si="776"/>
        <v>0</v>
      </c>
      <c r="E1161" s="91">
        <f t="shared" si="776"/>
        <v>0</v>
      </c>
      <c r="F1161" s="91">
        <f t="shared" si="776"/>
        <v>0</v>
      </c>
      <c r="G1161" s="91">
        <f t="shared" si="776"/>
        <v>0</v>
      </c>
      <c r="H1161" s="91">
        <f t="shared" si="776"/>
        <v>0</v>
      </c>
      <c r="I1161" s="91">
        <f t="shared" si="776"/>
        <v>0</v>
      </c>
      <c r="J1161" s="152">
        <f t="shared" si="776"/>
        <v>0</v>
      </c>
      <c r="K1161" s="91">
        <f t="shared" si="776"/>
        <v>0</v>
      </c>
      <c r="L1161" s="152">
        <f t="shared" si="776"/>
        <v>0</v>
      </c>
      <c r="M1161" s="91">
        <f t="shared" si="776"/>
        <v>0</v>
      </c>
      <c r="N1161" s="91">
        <f t="shared" si="776"/>
        <v>0</v>
      </c>
      <c r="O1161" s="105">
        <f>ROUNDUP(Tableau11[[#This Row],[Total général]]/7,0)</f>
        <v>0</v>
      </c>
      <c r="P1161" s="70">
        <f>Tableau11[[#This Row],[Total général]]/(30*7)</f>
        <v>0</v>
      </c>
    </row>
    <row r="1162" spans="1:16" ht="17.25" thickTop="1" thickBot="1" x14ac:dyDescent="0.3">
      <c r="A1162" s="94">
        <v>8586</v>
      </c>
      <c r="B1162" s="58">
        <f>IFERROR(VLOOKUP(Tableau11[[#This Row],[Article]],'TCD journal 2018'!$B$5:$O$9000,2,FALSE),0)</f>
        <v>0</v>
      </c>
      <c r="C1162" s="59">
        <f>IFERROR(VLOOKUP(Tableau11[[#This Row],[Article]],'TCD journal 2018'!$B$5:$O$900,3,FALSE),0)</f>
        <v>0</v>
      </c>
      <c r="D1162" s="60">
        <f>IFERROR(VLOOKUP(Tableau11[[#This Row],[Article]],'TCD journal 2018'!$B$5:$O$9000,4,FALSE),0)</f>
        <v>0</v>
      </c>
      <c r="E1162" s="60">
        <f>IFERROR(VLOOKUP(Tableau11[[#This Row],[Article]],'TCD journal 2018'!$B$5:$O$9000,5,FALSE),0)</f>
        <v>0</v>
      </c>
      <c r="F1162" s="60">
        <f>IFERROR(VLOOKUP(Tableau11[[#This Row],[Article]],'TCD journal 2018'!$B$5:$O$9000,6,FALSE),0)</f>
        <v>0</v>
      </c>
      <c r="G1162" s="60">
        <f>IFERROR(VLOOKUP(Tableau11[[#This Row],[Article]],'TCD journal 2018'!$B$5:$O$9000,7,FALSE),0)</f>
        <v>0</v>
      </c>
      <c r="H1162" s="60">
        <f>IFERROR(VLOOKUP(Tableau11[[#This Row],[Article]],'TCD journal 2018'!$B$5:$O$9000,8,FALSE),0)</f>
        <v>0</v>
      </c>
      <c r="I1162" s="60">
        <f>IFERROR(VLOOKUP(Tableau11[[#This Row],[Article]],'TCD journal 2018'!$B$5:$O$9000,9,FALSE),0)</f>
        <v>0</v>
      </c>
      <c r="J1162" s="60">
        <f>IFERROR(VLOOKUP(Tableau11[[#This Row],[Article]],'TCD journal 2018'!$B$5:$O$9000,10,FALSE),0)</f>
        <v>0</v>
      </c>
      <c r="K1162" s="61">
        <f>IFERROR(VLOOKUP(Tableau11[[#This Row],[Article]],'TCD journal 2018'!$B$5:$O$900,11,FALSE),0)</f>
        <v>0</v>
      </c>
      <c r="L1162" s="60">
        <f>IFERROR(VLOOKUP(Tableau11[[#This Row],[Article]],'TCD journal 2018'!$B$5:$O$9000,12,FALSE),0)</f>
        <v>0</v>
      </c>
      <c r="M1162" s="62">
        <f>IFERROR(VLOOKUP(Tableau11[[#This Row],[Article]],'TCD journal 2018'!$B$5:$O$9000,13,FALSE),0)</f>
        <v>0</v>
      </c>
      <c r="N1162" s="154">
        <f>IFERROR(VLOOKUP(Tableau11[[#This Row],[Article]],'TCD journal 2018'!$B$5:$O$9000,14,FALSE),0)</f>
        <v>0</v>
      </c>
      <c r="O1162" s="73">
        <f>Tableau11[[#This Row],[Total général]]/8</f>
        <v>0</v>
      </c>
      <c r="P1162" s="74">
        <f>ROUNDUP(Tableau11[[#This Row],[Conso mensuel]]/30,0)</f>
        <v>0</v>
      </c>
    </row>
    <row r="1163" spans="1:16" ht="16.5" thickTop="1" thickBot="1" x14ac:dyDescent="0.3">
      <c r="A1163" s="95">
        <v>8586</v>
      </c>
      <c r="B1163" s="91">
        <f>IFERROR(B1162/$N$1162,0)</f>
        <v>0</v>
      </c>
      <c r="C1163" s="91">
        <f t="shared" ref="C1163:N1163" si="777">IFERROR(C1162/$N$1162,0)</f>
        <v>0</v>
      </c>
      <c r="D1163" s="91">
        <f t="shared" si="777"/>
        <v>0</v>
      </c>
      <c r="E1163" s="91">
        <f t="shared" si="777"/>
        <v>0</v>
      </c>
      <c r="F1163" s="91">
        <f t="shared" si="777"/>
        <v>0</v>
      </c>
      <c r="G1163" s="91">
        <f t="shared" si="777"/>
        <v>0</v>
      </c>
      <c r="H1163" s="91">
        <f t="shared" si="777"/>
        <v>0</v>
      </c>
      <c r="I1163" s="91">
        <f t="shared" si="777"/>
        <v>0</v>
      </c>
      <c r="J1163" s="152">
        <f t="shared" si="777"/>
        <v>0</v>
      </c>
      <c r="K1163" s="91">
        <f t="shared" si="777"/>
        <v>0</v>
      </c>
      <c r="L1163" s="152">
        <f t="shared" si="777"/>
        <v>0</v>
      </c>
      <c r="M1163" s="91">
        <f t="shared" si="777"/>
        <v>0</v>
      </c>
      <c r="N1163" s="91">
        <f t="shared" si="777"/>
        <v>0</v>
      </c>
      <c r="O1163" s="105">
        <f>ROUNDUP(Tableau11[[#This Row],[Total général]]/7,0)</f>
        <v>0</v>
      </c>
      <c r="P1163" s="70">
        <f>Tableau11[[#This Row],[Total général]]/(30*7)</f>
        <v>0</v>
      </c>
    </row>
    <row r="1164" spans="1:16" ht="17.25" thickTop="1" thickBot="1" x14ac:dyDescent="0.3">
      <c r="A1164" s="92">
        <v>9176</v>
      </c>
      <c r="B1164" s="58">
        <f>IFERROR(VLOOKUP(Tableau11[[#This Row],[Article]],'TCD journal 2018'!$B$5:$O$9000,2,FALSE),0)</f>
        <v>0</v>
      </c>
      <c r="C1164" s="59">
        <f>IFERROR(VLOOKUP(Tableau11[[#This Row],[Article]],'TCD journal 2018'!$B$5:$O$900,3,FALSE),0)</f>
        <v>0</v>
      </c>
      <c r="D1164" s="60">
        <f>IFERROR(VLOOKUP(Tableau11[[#This Row],[Article]],'TCD journal 2018'!$B$5:$O$9000,4,FALSE),0)</f>
        <v>0</v>
      </c>
      <c r="E1164" s="60">
        <f>IFERROR(VLOOKUP(Tableau11[[#This Row],[Article]],'TCD journal 2018'!$B$5:$O$9000,5,FALSE),0)</f>
        <v>0</v>
      </c>
      <c r="F1164" s="60">
        <f>IFERROR(VLOOKUP(Tableau11[[#This Row],[Article]],'TCD journal 2018'!$B$5:$O$9000,6,FALSE),0)</f>
        <v>0</v>
      </c>
      <c r="G1164" s="60">
        <f>IFERROR(VLOOKUP(Tableau11[[#This Row],[Article]],'TCD journal 2018'!$B$5:$O$9000,7,FALSE),0)</f>
        <v>0</v>
      </c>
      <c r="H1164" s="60">
        <f>IFERROR(VLOOKUP(Tableau11[[#This Row],[Article]],'TCD journal 2018'!$B$5:$O$9000,8,FALSE),0)</f>
        <v>0</v>
      </c>
      <c r="I1164" s="60">
        <f>IFERROR(VLOOKUP(Tableau11[[#This Row],[Article]],'TCD journal 2018'!$B$5:$O$9000,9,FALSE),0)</f>
        <v>0</v>
      </c>
      <c r="J1164" s="60">
        <f>IFERROR(VLOOKUP(Tableau11[[#This Row],[Article]],'TCD journal 2018'!$B$5:$O$9000,10,FALSE),0)</f>
        <v>0</v>
      </c>
      <c r="K1164" s="61">
        <f>IFERROR(VLOOKUP(Tableau11[[#This Row],[Article]],'TCD journal 2018'!$B$5:$O$900,11,FALSE),0)</f>
        <v>0</v>
      </c>
      <c r="L1164" s="60">
        <f>IFERROR(VLOOKUP(Tableau11[[#This Row],[Article]],'TCD journal 2018'!$B$5:$O$9000,12,FALSE),0)</f>
        <v>0</v>
      </c>
      <c r="M1164" s="62">
        <f>IFERROR(VLOOKUP(Tableau11[[#This Row],[Article]],'TCD journal 2018'!$B$5:$O$9000,13,FALSE),0)</f>
        <v>0</v>
      </c>
      <c r="N1164" s="154">
        <f>IFERROR(VLOOKUP(Tableau11[[#This Row],[Article]],'TCD journal 2018'!$B$5:$O$9000,14,FALSE),0)</f>
        <v>0</v>
      </c>
      <c r="O1164" s="73">
        <f>Tableau11[[#This Row],[Total général]]/8</f>
        <v>0</v>
      </c>
      <c r="P1164" s="74">
        <f>ROUNDUP(Tableau11[[#This Row],[Conso mensuel]]/30,0)</f>
        <v>0</v>
      </c>
    </row>
    <row r="1165" spans="1:16" ht="16.5" thickTop="1" thickBot="1" x14ac:dyDescent="0.3">
      <c r="A1165" s="93">
        <v>9176</v>
      </c>
      <c r="B1165" s="91">
        <f>IFERROR(B1164/$N$1164,0)</f>
        <v>0</v>
      </c>
      <c r="C1165" s="91">
        <f t="shared" ref="C1165:N1165" si="778">IFERROR(C1164/$N$1164,0)</f>
        <v>0</v>
      </c>
      <c r="D1165" s="91">
        <f t="shared" si="778"/>
        <v>0</v>
      </c>
      <c r="E1165" s="91">
        <f t="shared" si="778"/>
        <v>0</v>
      </c>
      <c r="F1165" s="91">
        <f t="shared" si="778"/>
        <v>0</v>
      </c>
      <c r="G1165" s="91">
        <f t="shared" si="778"/>
        <v>0</v>
      </c>
      <c r="H1165" s="91">
        <f t="shared" si="778"/>
        <v>0</v>
      </c>
      <c r="I1165" s="91">
        <f t="shared" si="778"/>
        <v>0</v>
      </c>
      <c r="J1165" s="152">
        <f t="shared" si="778"/>
        <v>0</v>
      </c>
      <c r="K1165" s="91">
        <f t="shared" si="778"/>
        <v>0</v>
      </c>
      <c r="L1165" s="152">
        <f t="shared" si="778"/>
        <v>0</v>
      </c>
      <c r="M1165" s="91">
        <f t="shared" si="778"/>
        <v>0</v>
      </c>
      <c r="N1165" s="91">
        <f t="shared" si="778"/>
        <v>0</v>
      </c>
      <c r="O1165" s="105">
        <f>ROUNDUP(Tableau11[[#This Row],[Total général]]/7,0)</f>
        <v>0</v>
      </c>
      <c r="P1165" s="70">
        <f>Tableau11[[#This Row],[Total général]]/(30*7)</f>
        <v>0</v>
      </c>
    </row>
    <row r="1166" spans="1:16" ht="17.25" thickTop="1" thickBot="1" x14ac:dyDescent="0.3">
      <c r="A1166" s="89">
        <v>9571</v>
      </c>
      <c r="B1166" s="58">
        <f>IFERROR(VLOOKUP(Tableau11[[#This Row],[Article]],'TCD journal 2018'!$B$5:$O$9000,2,FALSE),0)</f>
        <v>0</v>
      </c>
      <c r="C1166" s="59">
        <f>IFERROR(VLOOKUP(Tableau11[[#This Row],[Article]],'TCD journal 2018'!$B$5:$O$900,3,FALSE),0)</f>
        <v>0</v>
      </c>
      <c r="D1166" s="60">
        <f>IFERROR(VLOOKUP(Tableau11[[#This Row],[Article]],'TCD journal 2018'!$B$5:$O$9000,4,FALSE),0)</f>
        <v>0</v>
      </c>
      <c r="E1166" s="60">
        <f>IFERROR(VLOOKUP(Tableau11[[#This Row],[Article]],'TCD journal 2018'!$B$5:$O$9000,5,FALSE),0)</f>
        <v>0</v>
      </c>
      <c r="F1166" s="60">
        <f>IFERROR(VLOOKUP(Tableau11[[#This Row],[Article]],'TCD journal 2018'!$B$5:$O$9000,6,FALSE),0)</f>
        <v>0</v>
      </c>
      <c r="G1166" s="60">
        <f>IFERROR(VLOOKUP(Tableau11[[#This Row],[Article]],'TCD journal 2018'!$B$5:$O$9000,7,FALSE),0)</f>
        <v>0</v>
      </c>
      <c r="H1166" s="60">
        <f>IFERROR(VLOOKUP(Tableau11[[#This Row],[Article]],'TCD journal 2018'!$B$5:$O$9000,8,FALSE),0)</f>
        <v>0</v>
      </c>
      <c r="I1166" s="60">
        <f>IFERROR(VLOOKUP(Tableau11[[#This Row],[Article]],'TCD journal 2018'!$B$5:$O$9000,9,FALSE),0)</f>
        <v>0</v>
      </c>
      <c r="J1166" s="60">
        <f>IFERROR(VLOOKUP(Tableau11[[#This Row],[Article]],'TCD journal 2018'!$B$5:$O$9000,10,FALSE),0)</f>
        <v>0</v>
      </c>
      <c r="K1166" s="61">
        <f>IFERROR(VLOOKUP(Tableau11[[#This Row],[Article]],'TCD journal 2018'!$B$5:$O$900,11,FALSE),0)</f>
        <v>0</v>
      </c>
      <c r="L1166" s="60">
        <f>IFERROR(VLOOKUP(Tableau11[[#This Row],[Article]],'TCD journal 2018'!$B$5:$O$9000,12,FALSE),0)</f>
        <v>0</v>
      </c>
      <c r="M1166" s="62">
        <f>IFERROR(VLOOKUP(Tableau11[[#This Row],[Article]],'TCD journal 2018'!$B$5:$O$9000,13,FALSE),0)</f>
        <v>0</v>
      </c>
      <c r="N1166" s="154">
        <f>IFERROR(VLOOKUP(Tableau11[[#This Row],[Article]],'TCD journal 2018'!$B$5:$O$9000,14,FALSE),0)</f>
        <v>0</v>
      </c>
      <c r="O1166" s="73">
        <f>Tableau11[[#This Row],[Total général]]/8</f>
        <v>0</v>
      </c>
      <c r="P1166" s="74">
        <f>ROUNDUP(Tableau11[[#This Row],[Conso mensuel]]/30,0)</f>
        <v>0</v>
      </c>
    </row>
    <row r="1167" spans="1:16" ht="16.5" thickTop="1" thickBot="1" x14ac:dyDescent="0.3">
      <c r="A1167" s="90">
        <v>9571</v>
      </c>
      <c r="B1167" s="91">
        <f>IFERROR(B1166/$N$1166,0)</f>
        <v>0</v>
      </c>
      <c r="C1167" s="91">
        <f t="shared" ref="C1167:N1167" si="779">IFERROR(C1166/$N$1166,0)</f>
        <v>0</v>
      </c>
      <c r="D1167" s="91">
        <f t="shared" si="779"/>
        <v>0</v>
      </c>
      <c r="E1167" s="91">
        <f t="shared" si="779"/>
        <v>0</v>
      </c>
      <c r="F1167" s="91">
        <f t="shared" si="779"/>
        <v>0</v>
      </c>
      <c r="G1167" s="91">
        <f t="shared" si="779"/>
        <v>0</v>
      </c>
      <c r="H1167" s="91">
        <f t="shared" si="779"/>
        <v>0</v>
      </c>
      <c r="I1167" s="91">
        <f t="shared" si="779"/>
        <v>0</v>
      </c>
      <c r="J1167" s="152">
        <f t="shared" si="779"/>
        <v>0</v>
      </c>
      <c r="K1167" s="91">
        <f t="shared" si="779"/>
        <v>0</v>
      </c>
      <c r="L1167" s="152">
        <f t="shared" si="779"/>
        <v>0</v>
      </c>
      <c r="M1167" s="91">
        <f t="shared" si="779"/>
        <v>0</v>
      </c>
      <c r="N1167" s="91">
        <f t="shared" si="779"/>
        <v>0</v>
      </c>
      <c r="O1167" s="105">
        <f>ROUNDUP(Tableau11[[#This Row],[Total général]]/7,0)</f>
        <v>0</v>
      </c>
      <c r="P1167" s="70">
        <f>Tableau11[[#This Row],[Total général]]/(30*7)</f>
        <v>0</v>
      </c>
    </row>
    <row r="1168" spans="1:16" ht="17.25" thickTop="1" thickBot="1" x14ac:dyDescent="0.3">
      <c r="A1168" s="89">
        <v>9572</v>
      </c>
      <c r="B1168" s="58">
        <f>IFERROR(VLOOKUP(Tableau11[[#This Row],[Article]],'TCD journal 2018'!$B$5:$O$9000,2,FALSE),0)</f>
        <v>0</v>
      </c>
      <c r="C1168" s="59">
        <f>IFERROR(VLOOKUP(Tableau11[[#This Row],[Article]],'TCD journal 2018'!$B$5:$O$900,3,FALSE),0)</f>
        <v>0</v>
      </c>
      <c r="D1168" s="60">
        <f>IFERROR(VLOOKUP(Tableau11[[#This Row],[Article]],'TCD journal 2018'!$B$5:$O$9000,4,FALSE),0)</f>
        <v>0</v>
      </c>
      <c r="E1168" s="60">
        <f>IFERROR(VLOOKUP(Tableau11[[#This Row],[Article]],'TCD journal 2018'!$B$5:$O$9000,5,FALSE),0)</f>
        <v>0</v>
      </c>
      <c r="F1168" s="60">
        <f>IFERROR(VLOOKUP(Tableau11[[#This Row],[Article]],'TCD journal 2018'!$B$5:$O$9000,6,FALSE),0)</f>
        <v>0</v>
      </c>
      <c r="G1168" s="60">
        <f>IFERROR(VLOOKUP(Tableau11[[#This Row],[Article]],'TCD journal 2018'!$B$5:$O$9000,7,FALSE),0)</f>
        <v>0</v>
      </c>
      <c r="H1168" s="60">
        <f>IFERROR(VLOOKUP(Tableau11[[#This Row],[Article]],'TCD journal 2018'!$B$5:$O$9000,8,FALSE),0)</f>
        <v>0</v>
      </c>
      <c r="I1168" s="60">
        <f>IFERROR(VLOOKUP(Tableau11[[#This Row],[Article]],'TCD journal 2018'!$B$5:$O$9000,9,FALSE),0)</f>
        <v>0</v>
      </c>
      <c r="J1168" s="60">
        <f>IFERROR(VLOOKUP(Tableau11[[#This Row],[Article]],'TCD journal 2018'!$B$5:$O$9000,10,FALSE),0)</f>
        <v>0</v>
      </c>
      <c r="K1168" s="61">
        <f>IFERROR(VLOOKUP(Tableau11[[#This Row],[Article]],'TCD journal 2018'!$B$5:$O$900,11,FALSE),0)</f>
        <v>0</v>
      </c>
      <c r="L1168" s="60">
        <f>IFERROR(VLOOKUP(Tableau11[[#This Row],[Article]],'TCD journal 2018'!$B$5:$O$9000,12,FALSE),0)</f>
        <v>0</v>
      </c>
      <c r="M1168" s="62">
        <f>IFERROR(VLOOKUP(Tableau11[[#This Row],[Article]],'TCD journal 2018'!$B$5:$O$9000,13,FALSE),0)</f>
        <v>0</v>
      </c>
      <c r="N1168" s="154">
        <f>IFERROR(VLOOKUP(Tableau11[[#This Row],[Article]],'TCD journal 2018'!$B$5:$O$9000,14,FALSE),0)</f>
        <v>0</v>
      </c>
      <c r="O1168" s="73">
        <f>Tableau11[[#This Row],[Total général]]/8</f>
        <v>0</v>
      </c>
      <c r="P1168" s="74">
        <f>ROUNDUP(Tableau11[[#This Row],[Conso mensuel]]/30,0)</f>
        <v>0</v>
      </c>
    </row>
    <row r="1169" spans="1:16" ht="16.5" thickTop="1" thickBot="1" x14ac:dyDescent="0.3">
      <c r="A1169" s="90">
        <v>9572</v>
      </c>
      <c r="B1169" s="91">
        <f>IFERROR(B1168/$N$1168,0)</f>
        <v>0</v>
      </c>
      <c r="C1169" s="91">
        <f t="shared" ref="C1169:N1169" si="780">IFERROR(C1168/$N$1168,0)</f>
        <v>0</v>
      </c>
      <c r="D1169" s="91">
        <f t="shared" si="780"/>
        <v>0</v>
      </c>
      <c r="E1169" s="91">
        <f t="shared" si="780"/>
        <v>0</v>
      </c>
      <c r="F1169" s="91">
        <f t="shared" si="780"/>
        <v>0</v>
      </c>
      <c r="G1169" s="91">
        <f t="shared" si="780"/>
        <v>0</v>
      </c>
      <c r="H1169" s="91">
        <f t="shared" si="780"/>
        <v>0</v>
      </c>
      <c r="I1169" s="91">
        <f t="shared" si="780"/>
        <v>0</v>
      </c>
      <c r="J1169" s="152">
        <f t="shared" si="780"/>
        <v>0</v>
      </c>
      <c r="K1169" s="91">
        <f t="shared" si="780"/>
        <v>0</v>
      </c>
      <c r="L1169" s="152">
        <f t="shared" si="780"/>
        <v>0</v>
      </c>
      <c r="M1169" s="91">
        <f t="shared" si="780"/>
        <v>0</v>
      </c>
      <c r="N1169" s="91">
        <f t="shared" si="780"/>
        <v>0</v>
      </c>
      <c r="O1169" s="105">
        <f>ROUNDUP(Tableau11[[#This Row],[Total général]]/7,0)</f>
        <v>0</v>
      </c>
      <c r="P1169" s="70">
        <f>Tableau11[[#This Row],[Total général]]/(30*7)</f>
        <v>0</v>
      </c>
    </row>
    <row r="1170" spans="1:16" ht="17.25" thickTop="1" thickBot="1" x14ac:dyDescent="0.3">
      <c r="A1170" s="89">
        <v>9596</v>
      </c>
      <c r="B1170" s="58">
        <f>IFERROR(VLOOKUP(Tableau11[[#This Row],[Article]],'TCD journal 2018'!$B$5:$O$9000,2,FALSE),0)</f>
        <v>0</v>
      </c>
      <c r="C1170" s="59">
        <f>IFERROR(VLOOKUP(Tableau11[[#This Row],[Article]],'TCD journal 2018'!$B$5:$O$900,3,FALSE),0)</f>
        <v>0</v>
      </c>
      <c r="D1170" s="60">
        <f>IFERROR(VLOOKUP(Tableau11[[#This Row],[Article]],'TCD journal 2018'!$B$5:$O$9000,4,FALSE),0)</f>
        <v>0</v>
      </c>
      <c r="E1170" s="60">
        <f>IFERROR(VLOOKUP(Tableau11[[#This Row],[Article]],'TCD journal 2018'!$B$5:$O$9000,5,FALSE),0)</f>
        <v>0</v>
      </c>
      <c r="F1170" s="60">
        <f>IFERROR(VLOOKUP(Tableau11[[#This Row],[Article]],'TCD journal 2018'!$B$5:$O$9000,6,FALSE),0)</f>
        <v>0</v>
      </c>
      <c r="G1170" s="60">
        <f>IFERROR(VLOOKUP(Tableau11[[#This Row],[Article]],'TCD journal 2018'!$B$5:$O$9000,7,FALSE),0)</f>
        <v>0</v>
      </c>
      <c r="H1170" s="60">
        <f>IFERROR(VLOOKUP(Tableau11[[#This Row],[Article]],'TCD journal 2018'!$B$5:$O$9000,8,FALSE),0)</f>
        <v>0</v>
      </c>
      <c r="I1170" s="60">
        <f>IFERROR(VLOOKUP(Tableau11[[#This Row],[Article]],'TCD journal 2018'!$B$5:$O$9000,9,FALSE),0)</f>
        <v>0</v>
      </c>
      <c r="J1170" s="60">
        <f>IFERROR(VLOOKUP(Tableau11[[#This Row],[Article]],'TCD journal 2018'!$B$5:$O$9000,10,FALSE),0)</f>
        <v>0</v>
      </c>
      <c r="K1170" s="61">
        <f>IFERROR(VLOOKUP(Tableau11[[#This Row],[Article]],'TCD journal 2018'!$B$5:$O$900,11,FALSE),0)</f>
        <v>0</v>
      </c>
      <c r="L1170" s="60">
        <f>IFERROR(VLOOKUP(Tableau11[[#This Row],[Article]],'TCD journal 2018'!$B$5:$O$9000,12,FALSE),0)</f>
        <v>0</v>
      </c>
      <c r="M1170" s="62">
        <f>IFERROR(VLOOKUP(Tableau11[[#This Row],[Article]],'TCD journal 2018'!$B$5:$O$9000,13,FALSE),0)</f>
        <v>0</v>
      </c>
      <c r="N1170" s="154">
        <f>IFERROR(VLOOKUP(Tableau11[[#This Row],[Article]],'TCD journal 2018'!$B$5:$O$9000,14,FALSE),0)</f>
        <v>0</v>
      </c>
      <c r="O1170" s="73">
        <f>Tableau11[[#This Row],[Total général]]/8</f>
        <v>0</v>
      </c>
      <c r="P1170" s="74">
        <f>ROUNDUP(Tableau11[[#This Row],[Conso mensuel]]/30,0)</f>
        <v>0</v>
      </c>
    </row>
    <row r="1171" spans="1:16" ht="16.5" thickTop="1" thickBot="1" x14ac:dyDescent="0.3">
      <c r="A1171" s="90">
        <v>9596</v>
      </c>
      <c r="B1171" s="91">
        <f>IFERROR(B1170/$N$1170,0)</f>
        <v>0</v>
      </c>
      <c r="C1171" s="91">
        <f t="shared" ref="C1171:N1171" si="781">IFERROR(C1170/$N$1170,0)</f>
        <v>0</v>
      </c>
      <c r="D1171" s="91">
        <f t="shared" si="781"/>
        <v>0</v>
      </c>
      <c r="E1171" s="91">
        <f t="shared" si="781"/>
        <v>0</v>
      </c>
      <c r="F1171" s="91">
        <f t="shared" si="781"/>
        <v>0</v>
      </c>
      <c r="G1171" s="91">
        <f t="shared" si="781"/>
        <v>0</v>
      </c>
      <c r="H1171" s="91">
        <f t="shared" si="781"/>
        <v>0</v>
      </c>
      <c r="I1171" s="91">
        <f t="shared" si="781"/>
        <v>0</v>
      </c>
      <c r="J1171" s="152">
        <f t="shared" si="781"/>
        <v>0</v>
      </c>
      <c r="K1171" s="91">
        <f t="shared" si="781"/>
        <v>0</v>
      </c>
      <c r="L1171" s="152">
        <f t="shared" si="781"/>
        <v>0</v>
      </c>
      <c r="M1171" s="91">
        <f t="shared" si="781"/>
        <v>0</v>
      </c>
      <c r="N1171" s="91">
        <f t="shared" si="781"/>
        <v>0</v>
      </c>
      <c r="O1171" s="105">
        <f>ROUNDUP(Tableau11[[#This Row],[Total général]]/7,0)</f>
        <v>0</v>
      </c>
      <c r="P1171" s="70">
        <f>Tableau11[[#This Row],[Total général]]/(30*7)</f>
        <v>0</v>
      </c>
    </row>
    <row r="1172" spans="1:16" ht="17.25" thickTop="1" thickBot="1" x14ac:dyDescent="0.3">
      <c r="A1172" s="89">
        <v>10066</v>
      </c>
      <c r="B1172" s="58">
        <f>IFERROR(VLOOKUP(Tableau11[[#This Row],[Article]],'TCD journal 2018'!$B$5:$O$9000,2,FALSE),0)</f>
        <v>0</v>
      </c>
      <c r="C1172" s="59">
        <f>IFERROR(VLOOKUP(Tableau11[[#This Row],[Article]],'TCD journal 2018'!$B$5:$O$900,3,FALSE),0)</f>
        <v>0</v>
      </c>
      <c r="D1172" s="60">
        <f>IFERROR(VLOOKUP(Tableau11[[#This Row],[Article]],'TCD journal 2018'!$B$5:$O$9000,4,FALSE),0)</f>
        <v>0</v>
      </c>
      <c r="E1172" s="60">
        <f>IFERROR(VLOOKUP(Tableau11[[#This Row],[Article]],'TCD journal 2018'!$B$5:$O$9000,5,FALSE),0)</f>
        <v>0</v>
      </c>
      <c r="F1172" s="60">
        <f>IFERROR(VLOOKUP(Tableau11[[#This Row],[Article]],'TCD journal 2018'!$B$5:$O$9000,6,FALSE),0)</f>
        <v>0</v>
      </c>
      <c r="G1172" s="60">
        <f>IFERROR(VLOOKUP(Tableau11[[#This Row],[Article]],'TCD journal 2018'!$B$5:$O$9000,7,FALSE),0)</f>
        <v>0</v>
      </c>
      <c r="H1172" s="60">
        <f>IFERROR(VLOOKUP(Tableau11[[#This Row],[Article]],'TCD journal 2018'!$B$5:$O$9000,8,FALSE),0)</f>
        <v>0</v>
      </c>
      <c r="I1172" s="60">
        <f>IFERROR(VLOOKUP(Tableau11[[#This Row],[Article]],'TCD journal 2018'!$B$5:$O$9000,9,FALSE),0)</f>
        <v>0</v>
      </c>
      <c r="J1172" s="60">
        <f>IFERROR(VLOOKUP(Tableau11[[#This Row],[Article]],'TCD journal 2018'!$B$5:$O$9000,10,FALSE),0)</f>
        <v>0</v>
      </c>
      <c r="K1172" s="61">
        <f>IFERROR(VLOOKUP(Tableau11[[#This Row],[Article]],'TCD journal 2018'!$B$5:$O$900,11,FALSE),0)</f>
        <v>0</v>
      </c>
      <c r="L1172" s="60">
        <f>IFERROR(VLOOKUP(Tableau11[[#This Row],[Article]],'TCD journal 2018'!$B$5:$O$9000,12,FALSE),0)</f>
        <v>0</v>
      </c>
      <c r="M1172" s="62">
        <f>IFERROR(VLOOKUP(Tableau11[[#This Row],[Article]],'TCD journal 2018'!$B$5:$O$9000,13,FALSE),0)</f>
        <v>0</v>
      </c>
      <c r="N1172" s="154">
        <f>IFERROR(VLOOKUP(Tableau11[[#This Row],[Article]],'TCD journal 2018'!$B$5:$O$9000,14,FALSE),0)</f>
        <v>0</v>
      </c>
      <c r="O1172" s="73">
        <f>Tableau11[[#This Row],[Total général]]/8</f>
        <v>0</v>
      </c>
      <c r="P1172" s="74">
        <f>ROUNDUP(Tableau11[[#This Row],[Conso mensuel]]/30,0)</f>
        <v>0</v>
      </c>
    </row>
    <row r="1173" spans="1:16" ht="16.5" thickTop="1" thickBot="1" x14ac:dyDescent="0.3">
      <c r="A1173" s="90">
        <v>10066</v>
      </c>
      <c r="B1173" s="91">
        <f>IFERROR(B1172/$N$1172,0)</f>
        <v>0</v>
      </c>
      <c r="C1173" s="91">
        <f t="shared" ref="C1173:N1173" si="782">IFERROR(C1172/$N$1172,0)</f>
        <v>0</v>
      </c>
      <c r="D1173" s="91">
        <f t="shared" si="782"/>
        <v>0</v>
      </c>
      <c r="E1173" s="91">
        <f t="shared" si="782"/>
        <v>0</v>
      </c>
      <c r="F1173" s="91">
        <f t="shared" si="782"/>
        <v>0</v>
      </c>
      <c r="G1173" s="91">
        <f t="shared" si="782"/>
        <v>0</v>
      </c>
      <c r="H1173" s="91">
        <f t="shared" si="782"/>
        <v>0</v>
      </c>
      <c r="I1173" s="91">
        <f t="shared" si="782"/>
        <v>0</v>
      </c>
      <c r="J1173" s="152">
        <f t="shared" si="782"/>
        <v>0</v>
      </c>
      <c r="K1173" s="91">
        <f t="shared" si="782"/>
        <v>0</v>
      </c>
      <c r="L1173" s="152">
        <f t="shared" si="782"/>
        <v>0</v>
      </c>
      <c r="M1173" s="91">
        <f t="shared" si="782"/>
        <v>0</v>
      </c>
      <c r="N1173" s="91">
        <f t="shared" si="782"/>
        <v>0</v>
      </c>
      <c r="O1173" s="105">
        <f>ROUNDUP(Tableau11[[#This Row],[Total général]]/7,0)</f>
        <v>0</v>
      </c>
      <c r="P1173" s="70">
        <f>Tableau11[[#This Row],[Total général]]/(30*7)</f>
        <v>0</v>
      </c>
    </row>
    <row r="1174" spans="1:16" ht="17.25" thickTop="1" thickBot="1" x14ac:dyDescent="0.3">
      <c r="A1174" s="94">
        <v>11100</v>
      </c>
      <c r="B1174" s="58">
        <f>IFERROR(VLOOKUP(Tableau11[[#This Row],[Article]],'TCD journal 2018'!$B$5:$O$9000,2,FALSE),0)</f>
        <v>0</v>
      </c>
      <c r="C1174" s="59">
        <f>IFERROR(VLOOKUP(Tableau11[[#This Row],[Article]],'TCD journal 2018'!$B$5:$O$900,3,FALSE),0)</f>
        <v>0</v>
      </c>
      <c r="D1174" s="60">
        <f>IFERROR(VLOOKUP(Tableau11[[#This Row],[Article]],'TCD journal 2018'!$B$5:$O$9000,4,FALSE),0)</f>
        <v>0</v>
      </c>
      <c r="E1174" s="60">
        <f>IFERROR(VLOOKUP(Tableau11[[#This Row],[Article]],'TCD journal 2018'!$B$5:$O$9000,5,FALSE),0)</f>
        <v>0</v>
      </c>
      <c r="F1174" s="60">
        <f>IFERROR(VLOOKUP(Tableau11[[#This Row],[Article]],'TCD journal 2018'!$B$5:$O$9000,6,FALSE),0)</f>
        <v>0</v>
      </c>
      <c r="G1174" s="60">
        <f>IFERROR(VLOOKUP(Tableau11[[#This Row],[Article]],'TCD journal 2018'!$B$5:$O$9000,7,FALSE),0)</f>
        <v>0</v>
      </c>
      <c r="H1174" s="60">
        <f>IFERROR(VLOOKUP(Tableau11[[#This Row],[Article]],'TCD journal 2018'!$B$5:$O$9000,8,FALSE),0)</f>
        <v>0</v>
      </c>
      <c r="I1174" s="60">
        <f>IFERROR(VLOOKUP(Tableau11[[#This Row],[Article]],'TCD journal 2018'!$B$5:$O$9000,9,FALSE),0)</f>
        <v>0</v>
      </c>
      <c r="J1174" s="60">
        <f>IFERROR(VLOOKUP(Tableau11[[#This Row],[Article]],'TCD journal 2018'!$B$5:$O$9000,10,FALSE),0)</f>
        <v>0</v>
      </c>
      <c r="K1174" s="61">
        <f>IFERROR(VLOOKUP(Tableau11[[#This Row],[Article]],'TCD journal 2018'!$B$5:$O$900,11,FALSE),0)</f>
        <v>12</v>
      </c>
      <c r="L1174" s="60">
        <f>IFERROR(VLOOKUP(Tableau11[[#This Row],[Article]],'TCD journal 2018'!$B$5:$O$9000,12,FALSE),0)</f>
        <v>0</v>
      </c>
      <c r="M1174" s="62">
        <f>IFERROR(VLOOKUP(Tableau11[[#This Row],[Article]],'TCD journal 2018'!$B$5:$O$9000,13,FALSE),0)</f>
        <v>0</v>
      </c>
      <c r="N1174" s="154">
        <f>IFERROR(VLOOKUP(Tableau11[[#This Row],[Article]],'TCD journal 2018'!$B$5:$O$9000,14,FALSE),0)</f>
        <v>12</v>
      </c>
      <c r="O1174" s="73">
        <f>Tableau11[[#This Row],[Total général]]/8</f>
        <v>1.5</v>
      </c>
      <c r="P1174" s="74">
        <f>ROUNDUP(Tableau11[[#This Row],[Conso mensuel]]/30,0)</f>
        <v>1</v>
      </c>
    </row>
    <row r="1175" spans="1:16" ht="16.5" thickTop="1" thickBot="1" x14ac:dyDescent="0.3">
      <c r="A1175" s="95">
        <v>11100</v>
      </c>
      <c r="B1175" s="91">
        <f>IFERROR(B1174/$N$1174,0)</f>
        <v>0</v>
      </c>
      <c r="C1175" s="91">
        <f t="shared" ref="C1175:N1175" si="783">IFERROR(C1174/$N$1174,0)</f>
        <v>0</v>
      </c>
      <c r="D1175" s="91">
        <f t="shared" si="783"/>
        <v>0</v>
      </c>
      <c r="E1175" s="91">
        <f t="shared" si="783"/>
        <v>0</v>
      </c>
      <c r="F1175" s="91">
        <f t="shared" si="783"/>
        <v>0</v>
      </c>
      <c r="G1175" s="91">
        <f t="shared" si="783"/>
        <v>0</v>
      </c>
      <c r="H1175" s="91">
        <f t="shared" si="783"/>
        <v>0</v>
      </c>
      <c r="I1175" s="91">
        <f t="shared" si="783"/>
        <v>0</v>
      </c>
      <c r="J1175" s="152">
        <f t="shared" si="783"/>
        <v>0</v>
      </c>
      <c r="K1175" s="91">
        <f t="shared" si="783"/>
        <v>1</v>
      </c>
      <c r="L1175" s="152">
        <f t="shared" si="783"/>
        <v>0</v>
      </c>
      <c r="M1175" s="91">
        <f t="shared" si="783"/>
        <v>0</v>
      </c>
      <c r="N1175" s="91">
        <f t="shared" si="783"/>
        <v>1</v>
      </c>
      <c r="O1175" s="105">
        <f>ROUNDUP(Tableau11[[#This Row],[Total général]]/7,0)</f>
        <v>1</v>
      </c>
      <c r="P1175" s="70">
        <f>Tableau11[[#This Row],[Total général]]/(30*7)</f>
        <v>4.7619047619047623E-3</v>
      </c>
    </row>
    <row r="1176" spans="1:16" ht="17.25" thickTop="1" thickBot="1" x14ac:dyDescent="0.3">
      <c r="A1176" s="89" t="s">
        <v>592</v>
      </c>
      <c r="B1176" s="58">
        <f>IFERROR(VLOOKUP(Tableau11[[#This Row],[Article]],'TCD journal 2018'!$B$5:$O$9000,2,FALSE),0)</f>
        <v>0</v>
      </c>
      <c r="C1176" s="59">
        <f>IFERROR(VLOOKUP(Tableau11[[#This Row],[Article]],'TCD journal 2018'!$B$5:$O$900,3,FALSE),0)</f>
        <v>0</v>
      </c>
      <c r="D1176" s="60">
        <f>IFERROR(VLOOKUP(Tableau11[[#This Row],[Article]],'TCD journal 2018'!$B$5:$O$9000,4,FALSE),0)</f>
        <v>0</v>
      </c>
      <c r="E1176" s="60">
        <f>IFERROR(VLOOKUP(Tableau11[[#This Row],[Article]],'TCD journal 2018'!$B$5:$O$9000,5,FALSE),0)</f>
        <v>0</v>
      </c>
      <c r="F1176" s="60">
        <f>IFERROR(VLOOKUP(Tableau11[[#This Row],[Article]],'TCD journal 2018'!$B$5:$O$9000,6,FALSE),0)</f>
        <v>0</v>
      </c>
      <c r="G1176" s="60">
        <f>IFERROR(VLOOKUP(Tableau11[[#This Row],[Article]],'TCD journal 2018'!$B$5:$O$9000,7,FALSE),0)</f>
        <v>0</v>
      </c>
      <c r="H1176" s="60">
        <f>IFERROR(VLOOKUP(Tableau11[[#This Row],[Article]],'TCD journal 2018'!$B$5:$O$9000,8,FALSE),0)</f>
        <v>0</v>
      </c>
      <c r="I1176" s="60">
        <f>IFERROR(VLOOKUP(Tableau11[[#This Row],[Article]],'TCD journal 2018'!$B$5:$O$9000,9,FALSE),0)</f>
        <v>0</v>
      </c>
      <c r="J1176" s="60">
        <f>IFERROR(VLOOKUP(Tableau11[[#This Row],[Article]],'TCD journal 2018'!$B$5:$O$9000,10,FALSE),0)</f>
        <v>0</v>
      </c>
      <c r="K1176" s="61">
        <f>IFERROR(VLOOKUP(Tableau11[[#This Row],[Article]],'TCD journal 2018'!$B$5:$O$900,11,FALSE),0)</f>
        <v>1</v>
      </c>
      <c r="L1176" s="60">
        <f>IFERROR(VLOOKUP(Tableau11[[#This Row],[Article]],'TCD journal 2018'!$B$5:$O$9000,12,FALSE),0)</f>
        <v>0</v>
      </c>
      <c r="M1176" s="62">
        <f>IFERROR(VLOOKUP(Tableau11[[#This Row],[Article]],'TCD journal 2018'!$B$5:$O$9000,13,FALSE),0)</f>
        <v>0</v>
      </c>
      <c r="N1176" s="154">
        <f>IFERROR(VLOOKUP(Tableau11[[#This Row],[Article]],'TCD journal 2018'!$B$5:$O$9000,14,FALSE),0)</f>
        <v>1</v>
      </c>
      <c r="O1176" s="73">
        <f>Tableau11[[#This Row],[Total général]]/8</f>
        <v>0.125</v>
      </c>
      <c r="P1176" s="74">
        <f>ROUNDUP(Tableau11[[#This Row],[Conso mensuel]]/30,0)</f>
        <v>1</v>
      </c>
    </row>
    <row r="1177" spans="1:16" ht="16.5" thickTop="1" thickBot="1" x14ac:dyDescent="0.3">
      <c r="A1177" s="90" t="s">
        <v>592</v>
      </c>
      <c r="B1177" s="91">
        <f>IFERROR(B1176/$N$1176,0)</f>
        <v>0</v>
      </c>
      <c r="C1177" s="91">
        <f t="shared" ref="C1177:N1177" si="784">IFERROR(C1176/$N$1176,0)</f>
        <v>0</v>
      </c>
      <c r="D1177" s="91">
        <f t="shared" si="784"/>
        <v>0</v>
      </c>
      <c r="E1177" s="91">
        <f t="shared" si="784"/>
        <v>0</v>
      </c>
      <c r="F1177" s="91">
        <f t="shared" si="784"/>
        <v>0</v>
      </c>
      <c r="G1177" s="91">
        <f t="shared" si="784"/>
        <v>0</v>
      </c>
      <c r="H1177" s="91">
        <f t="shared" si="784"/>
        <v>0</v>
      </c>
      <c r="I1177" s="91">
        <f t="shared" si="784"/>
        <v>0</v>
      </c>
      <c r="J1177" s="152">
        <f t="shared" si="784"/>
        <v>0</v>
      </c>
      <c r="K1177" s="91">
        <f t="shared" si="784"/>
        <v>1</v>
      </c>
      <c r="L1177" s="152">
        <f t="shared" si="784"/>
        <v>0</v>
      </c>
      <c r="M1177" s="91">
        <f t="shared" si="784"/>
        <v>0</v>
      </c>
      <c r="N1177" s="91">
        <f t="shared" si="784"/>
        <v>1</v>
      </c>
      <c r="O1177" s="105">
        <f>ROUNDUP(Tableau11[[#This Row],[Total général]]/7,0)</f>
        <v>1</v>
      </c>
      <c r="P1177" s="70">
        <f>Tableau11[[#This Row],[Total général]]/(30*7)</f>
        <v>4.7619047619047623E-3</v>
      </c>
    </row>
    <row r="1178" spans="1:16" ht="17.25" thickTop="1" thickBot="1" x14ac:dyDescent="0.3">
      <c r="A1178" s="89" t="s">
        <v>617</v>
      </c>
      <c r="B1178" s="58">
        <f>IFERROR(VLOOKUP(Tableau11[[#This Row],[Article]],'TCD journal 2018'!$B$5:$O$9000,2,FALSE),0)</f>
        <v>0</v>
      </c>
      <c r="C1178" s="59">
        <f>IFERROR(VLOOKUP(Tableau11[[#This Row],[Article]],'TCD journal 2018'!$B$5:$O$900,3,FALSE),0)</f>
        <v>0</v>
      </c>
      <c r="D1178" s="60">
        <f>IFERROR(VLOOKUP(Tableau11[[#This Row],[Article]],'TCD journal 2018'!$B$5:$O$9000,4,FALSE),0)</f>
        <v>0</v>
      </c>
      <c r="E1178" s="60">
        <f>IFERROR(VLOOKUP(Tableau11[[#This Row],[Article]],'TCD journal 2018'!$B$5:$O$9000,5,FALSE),0)</f>
        <v>0</v>
      </c>
      <c r="F1178" s="60">
        <f>IFERROR(VLOOKUP(Tableau11[[#This Row],[Article]],'TCD journal 2018'!$B$5:$O$9000,6,FALSE),0)</f>
        <v>0</v>
      </c>
      <c r="G1178" s="60">
        <f>IFERROR(VLOOKUP(Tableau11[[#This Row],[Article]],'TCD journal 2018'!$B$5:$O$9000,7,FALSE),0)</f>
        <v>0</v>
      </c>
      <c r="H1178" s="60">
        <f>IFERROR(VLOOKUP(Tableau11[[#This Row],[Article]],'TCD journal 2018'!$B$5:$O$9000,8,FALSE),0)</f>
        <v>0</v>
      </c>
      <c r="I1178" s="60">
        <f>IFERROR(VLOOKUP(Tableau11[[#This Row],[Article]],'TCD journal 2018'!$B$5:$O$9000,9,FALSE),0)</f>
        <v>0</v>
      </c>
      <c r="J1178" s="60">
        <f>IFERROR(VLOOKUP(Tableau11[[#This Row],[Article]],'TCD journal 2018'!$B$5:$O$9000,10,FALSE),0)</f>
        <v>0</v>
      </c>
      <c r="K1178" s="61">
        <f>IFERROR(VLOOKUP(Tableau11[[#This Row],[Article]],'TCD journal 2018'!$B$5:$O$900,11,FALSE),0)</f>
        <v>0</v>
      </c>
      <c r="L1178" s="60">
        <f>IFERROR(VLOOKUP(Tableau11[[#This Row],[Article]],'TCD journal 2018'!$B$5:$O$9000,12,FALSE),0)</f>
        <v>0</v>
      </c>
      <c r="M1178" s="62">
        <f>IFERROR(VLOOKUP(Tableau11[[#This Row],[Article]],'TCD journal 2018'!$B$5:$O$9000,13,FALSE),0)</f>
        <v>0</v>
      </c>
      <c r="N1178" s="154">
        <f>IFERROR(VLOOKUP(Tableau11[[#This Row],[Article]],'TCD journal 2018'!$B$5:$O$9000,14,FALSE),0)</f>
        <v>0</v>
      </c>
      <c r="O1178" s="73">
        <f>Tableau11[[#This Row],[Total général]]/8</f>
        <v>0</v>
      </c>
      <c r="P1178" s="74">
        <f>ROUNDUP(Tableau11[[#This Row],[Conso mensuel]]/30,0)</f>
        <v>0</v>
      </c>
    </row>
    <row r="1179" spans="1:16" ht="16.5" thickTop="1" thickBot="1" x14ac:dyDescent="0.3">
      <c r="A1179" s="90" t="s">
        <v>617</v>
      </c>
      <c r="B1179" s="91">
        <f>IFERROR(B1178/$N$1178,0)</f>
        <v>0</v>
      </c>
      <c r="C1179" s="91">
        <f t="shared" ref="C1179:N1179" si="785">IFERROR(C1178/$N$1178,0)</f>
        <v>0</v>
      </c>
      <c r="D1179" s="91">
        <f t="shared" si="785"/>
        <v>0</v>
      </c>
      <c r="E1179" s="91">
        <f t="shared" si="785"/>
        <v>0</v>
      </c>
      <c r="F1179" s="91">
        <f t="shared" si="785"/>
        <v>0</v>
      </c>
      <c r="G1179" s="91">
        <f t="shared" si="785"/>
        <v>0</v>
      </c>
      <c r="H1179" s="91">
        <f t="shared" si="785"/>
        <v>0</v>
      </c>
      <c r="I1179" s="91">
        <f t="shared" si="785"/>
        <v>0</v>
      </c>
      <c r="J1179" s="152">
        <f t="shared" si="785"/>
        <v>0</v>
      </c>
      <c r="K1179" s="91">
        <f t="shared" si="785"/>
        <v>0</v>
      </c>
      <c r="L1179" s="152">
        <f t="shared" si="785"/>
        <v>0</v>
      </c>
      <c r="M1179" s="91">
        <f t="shared" si="785"/>
        <v>0</v>
      </c>
      <c r="N1179" s="91">
        <f t="shared" si="785"/>
        <v>0</v>
      </c>
      <c r="O1179" s="105">
        <f>ROUNDUP(Tableau11[[#This Row],[Total général]]/7,0)</f>
        <v>0</v>
      </c>
      <c r="P1179" s="70">
        <f>Tableau11[[#This Row],[Total général]]/(30*7)</f>
        <v>0</v>
      </c>
    </row>
    <row r="1180" spans="1:16" ht="17.25" thickTop="1" thickBot="1" x14ac:dyDescent="0.3">
      <c r="A1180" s="89" t="s">
        <v>618</v>
      </c>
      <c r="B1180" s="58">
        <f>IFERROR(VLOOKUP(Tableau11[[#This Row],[Article]],'TCD journal 2018'!$B$5:$O$9000,2,FALSE),0)</f>
        <v>0</v>
      </c>
      <c r="C1180" s="59">
        <f>IFERROR(VLOOKUP(Tableau11[[#This Row],[Article]],'TCD journal 2018'!$B$5:$O$900,3,FALSE),0)</f>
        <v>0</v>
      </c>
      <c r="D1180" s="60">
        <f>IFERROR(VLOOKUP(Tableau11[[#This Row],[Article]],'TCD journal 2018'!$B$5:$O$9000,4,FALSE),0)</f>
        <v>0</v>
      </c>
      <c r="E1180" s="60">
        <f>IFERROR(VLOOKUP(Tableau11[[#This Row],[Article]],'TCD journal 2018'!$B$5:$O$9000,5,FALSE),0)</f>
        <v>0</v>
      </c>
      <c r="F1180" s="60">
        <f>IFERROR(VLOOKUP(Tableau11[[#This Row],[Article]],'TCD journal 2018'!$B$5:$O$9000,6,FALSE),0)</f>
        <v>0</v>
      </c>
      <c r="G1180" s="60">
        <f>IFERROR(VLOOKUP(Tableau11[[#This Row],[Article]],'TCD journal 2018'!$B$5:$O$9000,7,FALSE),0)</f>
        <v>0</v>
      </c>
      <c r="H1180" s="60">
        <f>IFERROR(VLOOKUP(Tableau11[[#This Row],[Article]],'TCD journal 2018'!$B$5:$O$9000,8,FALSE),0)</f>
        <v>0</v>
      </c>
      <c r="I1180" s="60">
        <f>IFERROR(VLOOKUP(Tableau11[[#This Row],[Article]],'TCD journal 2018'!$B$5:$O$9000,9,FALSE),0)</f>
        <v>0</v>
      </c>
      <c r="J1180" s="60">
        <f>IFERROR(VLOOKUP(Tableau11[[#This Row],[Article]],'TCD journal 2018'!$B$5:$O$9000,10,FALSE),0)</f>
        <v>0</v>
      </c>
      <c r="K1180" s="61">
        <f>IFERROR(VLOOKUP(Tableau11[[#This Row],[Article]],'TCD journal 2018'!$B$5:$O$900,11,FALSE),0)</f>
        <v>0</v>
      </c>
      <c r="L1180" s="60">
        <f>IFERROR(VLOOKUP(Tableau11[[#This Row],[Article]],'TCD journal 2018'!$B$5:$O$9000,12,FALSE),0)</f>
        <v>0</v>
      </c>
      <c r="M1180" s="62">
        <f>IFERROR(VLOOKUP(Tableau11[[#This Row],[Article]],'TCD journal 2018'!$B$5:$O$9000,13,FALSE),0)</f>
        <v>0</v>
      </c>
      <c r="N1180" s="154">
        <f>IFERROR(VLOOKUP(Tableau11[[#This Row],[Article]],'TCD journal 2018'!$B$5:$O$9000,14,FALSE),0)</f>
        <v>0</v>
      </c>
      <c r="O1180" s="73">
        <f>Tableau11[[#This Row],[Total général]]/8</f>
        <v>0</v>
      </c>
      <c r="P1180" s="74">
        <f>ROUNDUP(Tableau11[[#This Row],[Conso mensuel]]/30,0)</f>
        <v>0</v>
      </c>
    </row>
    <row r="1181" spans="1:16" ht="16.5" thickTop="1" thickBot="1" x14ac:dyDescent="0.3">
      <c r="A1181" s="90" t="s">
        <v>618</v>
      </c>
      <c r="B1181" s="91">
        <f>IFERROR(B1180/$N$1180,0)</f>
        <v>0</v>
      </c>
      <c r="C1181" s="91">
        <f t="shared" ref="C1181:N1181" si="786">IFERROR(C1180/$N$1180,0)</f>
        <v>0</v>
      </c>
      <c r="D1181" s="91">
        <f t="shared" si="786"/>
        <v>0</v>
      </c>
      <c r="E1181" s="91">
        <f t="shared" si="786"/>
        <v>0</v>
      </c>
      <c r="F1181" s="91">
        <f t="shared" si="786"/>
        <v>0</v>
      </c>
      <c r="G1181" s="91">
        <f t="shared" si="786"/>
        <v>0</v>
      </c>
      <c r="H1181" s="91">
        <f t="shared" si="786"/>
        <v>0</v>
      </c>
      <c r="I1181" s="91">
        <f t="shared" si="786"/>
        <v>0</v>
      </c>
      <c r="J1181" s="152">
        <f t="shared" si="786"/>
        <v>0</v>
      </c>
      <c r="K1181" s="91">
        <f t="shared" si="786"/>
        <v>0</v>
      </c>
      <c r="L1181" s="152">
        <f t="shared" si="786"/>
        <v>0</v>
      </c>
      <c r="M1181" s="91">
        <f t="shared" si="786"/>
        <v>0</v>
      </c>
      <c r="N1181" s="91">
        <f t="shared" si="786"/>
        <v>0</v>
      </c>
      <c r="O1181" s="105">
        <f>ROUNDUP(Tableau11[[#This Row],[Total général]]/7,0)</f>
        <v>0</v>
      </c>
      <c r="P1181" s="70">
        <f>Tableau11[[#This Row],[Total général]]/(30*7)</f>
        <v>0</v>
      </c>
    </row>
    <row r="1182" spans="1:16" ht="17.25" thickTop="1" thickBot="1" x14ac:dyDescent="0.3">
      <c r="A1182" s="89" t="s">
        <v>619</v>
      </c>
      <c r="B1182" s="58">
        <f>IFERROR(VLOOKUP(Tableau11[[#This Row],[Article]],'TCD journal 2018'!$B$5:$O$9000,2,FALSE),0)</f>
        <v>0</v>
      </c>
      <c r="C1182" s="59">
        <f>IFERROR(VLOOKUP(Tableau11[[#This Row],[Article]],'TCD journal 2018'!$B$5:$O$900,3,FALSE),0)</f>
        <v>0</v>
      </c>
      <c r="D1182" s="60">
        <f>IFERROR(VLOOKUP(Tableau11[[#This Row],[Article]],'TCD journal 2018'!$B$5:$O$9000,4,FALSE),0)</f>
        <v>0</v>
      </c>
      <c r="E1182" s="60">
        <f>IFERROR(VLOOKUP(Tableau11[[#This Row],[Article]],'TCD journal 2018'!$B$5:$O$9000,5,FALSE),0)</f>
        <v>0</v>
      </c>
      <c r="F1182" s="60">
        <f>IFERROR(VLOOKUP(Tableau11[[#This Row],[Article]],'TCD journal 2018'!$B$5:$O$9000,6,FALSE),0)</f>
        <v>0</v>
      </c>
      <c r="G1182" s="60">
        <f>IFERROR(VLOOKUP(Tableau11[[#This Row],[Article]],'TCD journal 2018'!$B$5:$O$9000,7,FALSE),0)</f>
        <v>0</v>
      </c>
      <c r="H1182" s="60">
        <f>IFERROR(VLOOKUP(Tableau11[[#This Row],[Article]],'TCD journal 2018'!$B$5:$O$9000,8,FALSE),0)</f>
        <v>0</v>
      </c>
      <c r="I1182" s="60">
        <f>IFERROR(VLOOKUP(Tableau11[[#This Row],[Article]],'TCD journal 2018'!$B$5:$O$9000,9,FALSE),0)</f>
        <v>0</v>
      </c>
      <c r="J1182" s="60">
        <f>IFERROR(VLOOKUP(Tableau11[[#This Row],[Article]],'TCD journal 2018'!$B$5:$O$9000,10,FALSE),0)</f>
        <v>0</v>
      </c>
      <c r="K1182" s="61">
        <f>IFERROR(VLOOKUP(Tableau11[[#This Row],[Article]],'TCD journal 2018'!$B$5:$O$900,11,FALSE),0)</f>
        <v>0</v>
      </c>
      <c r="L1182" s="60">
        <f>IFERROR(VLOOKUP(Tableau11[[#This Row],[Article]],'TCD journal 2018'!$B$5:$O$9000,12,FALSE),0)</f>
        <v>0</v>
      </c>
      <c r="M1182" s="62">
        <f>IFERROR(VLOOKUP(Tableau11[[#This Row],[Article]],'TCD journal 2018'!$B$5:$O$9000,13,FALSE),0)</f>
        <v>0</v>
      </c>
      <c r="N1182" s="154">
        <f>IFERROR(VLOOKUP(Tableau11[[#This Row],[Article]],'TCD journal 2018'!$B$5:$O$9000,14,FALSE),0)</f>
        <v>0</v>
      </c>
      <c r="O1182" s="73">
        <f>Tableau11[[#This Row],[Total général]]/8</f>
        <v>0</v>
      </c>
      <c r="P1182" s="74">
        <f>ROUNDUP(Tableau11[[#This Row],[Conso mensuel]]/30,0)</f>
        <v>0</v>
      </c>
    </row>
    <row r="1183" spans="1:16" ht="16.5" thickTop="1" thickBot="1" x14ac:dyDescent="0.3">
      <c r="A1183" s="90" t="s">
        <v>619</v>
      </c>
      <c r="B1183" s="91">
        <f>IFERROR(B1182/$N$1182,0)</f>
        <v>0</v>
      </c>
      <c r="C1183" s="91">
        <f t="shared" ref="C1183:N1183" si="787">IFERROR(C1182/$N$1182,0)</f>
        <v>0</v>
      </c>
      <c r="D1183" s="91">
        <f t="shared" si="787"/>
        <v>0</v>
      </c>
      <c r="E1183" s="91">
        <f t="shared" si="787"/>
        <v>0</v>
      </c>
      <c r="F1183" s="91">
        <f t="shared" si="787"/>
        <v>0</v>
      </c>
      <c r="G1183" s="91">
        <f t="shared" si="787"/>
        <v>0</v>
      </c>
      <c r="H1183" s="91">
        <f t="shared" si="787"/>
        <v>0</v>
      </c>
      <c r="I1183" s="91">
        <f t="shared" si="787"/>
        <v>0</v>
      </c>
      <c r="J1183" s="152">
        <f t="shared" si="787"/>
        <v>0</v>
      </c>
      <c r="K1183" s="91">
        <f t="shared" si="787"/>
        <v>0</v>
      </c>
      <c r="L1183" s="152">
        <f t="shared" si="787"/>
        <v>0</v>
      </c>
      <c r="M1183" s="91">
        <f t="shared" si="787"/>
        <v>0</v>
      </c>
      <c r="N1183" s="91">
        <f t="shared" si="787"/>
        <v>0</v>
      </c>
      <c r="O1183" s="105">
        <f>ROUNDUP(Tableau11[[#This Row],[Total général]]/7,0)</f>
        <v>0</v>
      </c>
      <c r="P1183" s="70">
        <f>Tableau11[[#This Row],[Total général]]/(30*7)</f>
        <v>0</v>
      </c>
    </row>
    <row r="1184" spans="1:16" ht="17.25" thickTop="1" thickBot="1" x14ac:dyDescent="0.3">
      <c r="A1184" s="89">
        <v>11153</v>
      </c>
      <c r="B1184" s="58">
        <f>IFERROR(VLOOKUP(Tableau11[[#This Row],[Article]],'TCD journal 2018'!$B$5:$O$9000,2,FALSE),0)</f>
        <v>0</v>
      </c>
      <c r="C1184" s="59">
        <f>IFERROR(VLOOKUP(Tableau11[[#This Row],[Article]],'TCD journal 2018'!$B$5:$O$900,3,FALSE),0)</f>
        <v>0</v>
      </c>
      <c r="D1184" s="60">
        <f>IFERROR(VLOOKUP(Tableau11[[#This Row],[Article]],'TCD journal 2018'!$B$5:$O$9000,4,FALSE),0)</f>
        <v>0</v>
      </c>
      <c r="E1184" s="60">
        <f>IFERROR(VLOOKUP(Tableau11[[#This Row],[Article]],'TCD journal 2018'!$B$5:$O$9000,5,FALSE),0)</f>
        <v>0</v>
      </c>
      <c r="F1184" s="60">
        <f>IFERROR(VLOOKUP(Tableau11[[#This Row],[Article]],'TCD journal 2018'!$B$5:$O$9000,6,FALSE),0)</f>
        <v>0</v>
      </c>
      <c r="G1184" s="60">
        <f>IFERROR(VLOOKUP(Tableau11[[#This Row],[Article]],'TCD journal 2018'!$B$5:$O$9000,7,FALSE),0)</f>
        <v>0</v>
      </c>
      <c r="H1184" s="60">
        <f>IFERROR(VLOOKUP(Tableau11[[#This Row],[Article]],'TCD journal 2018'!$B$5:$O$9000,8,FALSE),0)</f>
        <v>0</v>
      </c>
      <c r="I1184" s="60">
        <f>IFERROR(VLOOKUP(Tableau11[[#This Row],[Article]],'TCD journal 2018'!$B$5:$O$9000,9,FALSE),0)</f>
        <v>0</v>
      </c>
      <c r="J1184" s="60">
        <f>IFERROR(VLOOKUP(Tableau11[[#This Row],[Article]],'TCD journal 2018'!$B$5:$O$9000,10,FALSE),0)</f>
        <v>0</v>
      </c>
      <c r="K1184" s="61">
        <f>IFERROR(VLOOKUP(Tableau11[[#This Row],[Article]],'TCD journal 2018'!$B$5:$O$900,11,FALSE),0)</f>
        <v>0</v>
      </c>
      <c r="L1184" s="60">
        <f>IFERROR(VLOOKUP(Tableau11[[#This Row],[Article]],'TCD journal 2018'!$B$5:$O$9000,12,FALSE),0)</f>
        <v>0</v>
      </c>
      <c r="M1184" s="62">
        <f>IFERROR(VLOOKUP(Tableau11[[#This Row],[Article]],'TCD journal 2018'!$B$5:$O$9000,13,FALSE),0)</f>
        <v>0</v>
      </c>
      <c r="N1184" s="154">
        <f>IFERROR(VLOOKUP(Tableau11[[#This Row],[Article]],'TCD journal 2018'!$B$5:$O$9000,14,FALSE),0)</f>
        <v>0</v>
      </c>
      <c r="O1184" s="73">
        <f>Tableau11[[#This Row],[Total général]]/8</f>
        <v>0</v>
      </c>
      <c r="P1184" s="74">
        <f>ROUNDUP(Tableau11[[#This Row],[Conso mensuel]]/30,0)</f>
        <v>0</v>
      </c>
    </row>
    <row r="1185" spans="1:16" ht="16.5" thickTop="1" thickBot="1" x14ac:dyDescent="0.3">
      <c r="A1185" s="90">
        <v>11153</v>
      </c>
      <c r="B1185" s="91">
        <f>IFERROR(B1184/$N$1184,0)</f>
        <v>0</v>
      </c>
      <c r="C1185" s="91">
        <f t="shared" ref="C1185:N1185" si="788">IFERROR(C1184/$N$1184,0)</f>
        <v>0</v>
      </c>
      <c r="D1185" s="91">
        <f t="shared" si="788"/>
        <v>0</v>
      </c>
      <c r="E1185" s="91">
        <f t="shared" si="788"/>
        <v>0</v>
      </c>
      <c r="F1185" s="91">
        <f t="shared" si="788"/>
        <v>0</v>
      </c>
      <c r="G1185" s="91">
        <f t="shared" si="788"/>
        <v>0</v>
      </c>
      <c r="H1185" s="91">
        <f t="shared" si="788"/>
        <v>0</v>
      </c>
      <c r="I1185" s="91">
        <f t="shared" si="788"/>
        <v>0</v>
      </c>
      <c r="J1185" s="152">
        <f t="shared" si="788"/>
        <v>0</v>
      </c>
      <c r="K1185" s="91">
        <f t="shared" si="788"/>
        <v>0</v>
      </c>
      <c r="L1185" s="152">
        <f t="shared" si="788"/>
        <v>0</v>
      </c>
      <c r="M1185" s="91">
        <f t="shared" si="788"/>
        <v>0</v>
      </c>
      <c r="N1185" s="91">
        <f t="shared" si="788"/>
        <v>0</v>
      </c>
      <c r="O1185" s="105">
        <f>ROUNDUP(Tableau11[[#This Row],[Total général]]/7,0)</f>
        <v>0</v>
      </c>
      <c r="P1185" s="70">
        <f>Tableau11[[#This Row],[Total général]]/(30*7)</f>
        <v>0</v>
      </c>
    </row>
    <row r="1186" spans="1:16" ht="17.25" thickTop="1" thickBot="1" x14ac:dyDescent="0.3">
      <c r="A1186" s="89">
        <v>9615</v>
      </c>
      <c r="B1186" s="58">
        <f>IFERROR(VLOOKUP(Tableau11[[#This Row],[Article]],'TCD journal 2018'!$B$5:$O$9000,2,FALSE),0)</f>
        <v>0</v>
      </c>
      <c r="C1186" s="59">
        <f>IFERROR(VLOOKUP(Tableau11[[#This Row],[Article]],'TCD journal 2018'!$B$5:$O$900,3,FALSE),0)</f>
        <v>0</v>
      </c>
      <c r="D1186" s="60">
        <f>IFERROR(VLOOKUP(Tableau11[[#This Row],[Article]],'TCD journal 2018'!$B$5:$O$9000,4,FALSE),0)</f>
        <v>0</v>
      </c>
      <c r="E1186" s="60">
        <f>IFERROR(VLOOKUP(Tableau11[[#This Row],[Article]],'TCD journal 2018'!$B$5:$O$9000,5,FALSE),0)</f>
        <v>0</v>
      </c>
      <c r="F1186" s="60">
        <f>IFERROR(VLOOKUP(Tableau11[[#This Row],[Article]],'TCD journal 2018'!$B$5:$O$9000,6,FALSE),0)</f>
        <v>0</v>
      </c>
      <c r="G1186" s="60">
        <f>IFERROR(VLOOKUP(Tableau11[[#This Row],[Article]],'TCD journal 2018'!$B$5:$O$9000,7,FALSE),0)</f>
        <v>0</v>
      </c>
      <c r="H1186" s="60">
        <f>IFERROR(VLOOKUP(Tableau11[[#This Row],[Article]],'TCD journal 2018'!$B$5:$O$9000,8,FALSE),0)</f>
        <v>0</v>
      </c>
      <c r="I1186" s="60">
        <f>IFERROR(VLOOKUP(Tableau11[[#This Row],[Article]],'TCD journal 2018'!$B$5:$O$9000,9,FALSE),0)</f>
        <v>0</v>
      </c>
      <c r="J1186" s="60">
        <f>IFERROR(VLOOKUP(Tableau11[[#This Row],[Article]],'TCD journal 2018'!$B$5:$O$9000,10,FALSE),0)</f>
        <v>0</v>
      </c>
      <c r="K1186" s="61">
        <f>IFERROR(VLOOKUP(Tableau11[[#This Row],[Article]],'TCD journal 2018'!$B$5:$O$900,11,FALSE),0)</f>
        <v>0</v>
      </c>
      <c r="L1186" s="60">
        <f>IFERROR(VLOOKUP(Tableau11[[#This Row],[Article]],'TCD journal 2018'!$B$5:$O$9000,12,FALSE),0)</f>
        <v>0</v>
      </c>
      <c r="M1186" s="62">
        <f>IFERROR(VLOOKUP(Tableau11[[#This Row],[Article]],'TCD journal 2018'!$B$5:$O$9000,13,FALSE),0)</f>
        <v>0</v>
      </c>
      <c r="N1186" s="154">
        <f>IFERROR(VLOOKUP(Tableau11[[#This Row],[Article]],'TCD journal 2018'!$B$5:$O$9000,14,FALSE),0)</f>
        <v>0</v>
      </c>
      <c r="O1186" s="73">
        <f>Tableau11[[#This Row],[Total général]]/8</f>
        <v>0</v>
      </c>
      <c r="P1186" s="74">
        <f>ROUNDUP(Tableau11[[#This Row],[Conso mensuel]]/30,0)</f>
        <v>0</v>
      </c>
    </row>
    <row r="1187" spans="1:16" ht="16.5" thickTop="1" thickBot="1" x14ac:dyDescent="0.3">
      <c r="A1187" s="96">
        <v>9615</v>
      </c>
      <c r="B1187" s="97">
        <f>IFERROR(B1186/$N$1186,0)</f>
        <v>0</v>
      </c>
      <c r="C1187" s="97">
        <f t="shared" ref="C1187:N1187" si="789">IFERROR(C1186/$N$1186,0)</f>
        <v>0</v>
      </c>
      <c r="D1187" s="97">
        <f t="shared" si="789"/>
        <v>0</v>
      </c>
      <c r="E1187" s="97">
        <f t="shared" si="789"/>
        <v>0</v>
      </c>
      <c r="F1187" s="97">
        <f t="shared" si="789"/>
        <v>0</v>
      </c>
      <c r="G1187" s="97">
        <f t="shared" si="789"/>
        <v>0</v>
      </c>
      <c r="H1187" s="97">
        <f t="shared" si="789"/>
        <v>0</v>
      </c>
      <c r="I1187" s="97">
        <f t="shared" si="789"/>
        <v>0</v>
      </c>
      <c r="J1187" s="97">
        <f t="shared" si="789"/>
        <v>0</v>
      </c>
      <c r="K1187" s="97">
        <f t="shared" si="789"/>
        <v>0</v>
      </c>
      <c r="L1187" s="97">
        <f t="shared" si="789"/>
        <v>0</v>
      </c>
      <c r="M1187" s="97">
        <f t="shared" si="789"/>
        <v>0</v>
      </c>
      <c r="N1187" s="97">
        <f t="shared" si="789"/>
        <v>0</v>
      </c>
      <c r="O1187" s="105">
        <f>ROUNDUP(Tableau11[[#This Row],[Total général]]/7,0)</f>
        <v>0</v>
      </c>
      <c r="P1187" s="70">
        <f>Tableau11[[#This Row],[Total général]]/(30*7)</f>
        <v>0</v>
      </c>
    </row>
    <row r="1188" spans="1:16" ht="15.75" thickTop="1" x14ac:dyDescent="0.25">
      <c r="A1188" s="98" t="s">
        <v>584</v>
      </c>
      <c r="B1188" s="99">
        <f>IFERROR(VLOOKUP(Tableau11[[#This Row],[Article]],'TCD journal 2018'!$B$5:$O$9000,2,FALSE),0)</f>
        <v>0</v>
      </c>
      <c r="C1188" s="99">
        <f>IFERROR(VLOOKUP(Tableau11[[#This Row],[Article]],'TCD journal 2018'!$B$5:$O$900,3,FALSE),0)</f>
        <v>0</v>
      </c>
      <c r="D1188" s="99">
        <f>IFERROR(VLOOKUP(Tableau11[[#This Row],[Article]],'TCD journal 2018'!$B$5:$O$9000,4,FALSE),0)</f>
        <v>28749</v>
      </c>
      <c r="E1188" s="99">
        <f>IFERROR(VLOOKUP(Tableau11[[#This Row],[Article]],'TCD journal 2018'!$B$5:$O$9000,5,FALSE),0)</f>
        <v>28514</v>
      </c>
      <c r="F1188" s="99">
        <f>IFERROR(VLOOKUP(Tableau11[[#This Row],[Article]],'TCD journal 2018'!$B$5:$O$9000,6,FALSE),0)</f>
        <v>33632</v>
      </c>
      <c r="G1188" s="100">
        <f>IFERROR(VLOOKUP(Tableau11[[#This Row],[Article]],'TCD journal 2018'!$B$5:$O$9000,7,FALSE),0)</f>
        <v>44402</v>
      </c>
      <c r="H1188" s="100">
        <f>IFERROR(VLOOKUP(Tableau11[[#This Row],[Article]],'TCD journal 2018'!$B$5:$O$9000,8,FALSE),0)</f>
        <v>36338</v>
      </c>
      <c r="I1188" s="100">
        <f>IFERROR(VLOOKUP(Tableau11[[#This Row],[Article]],'TCD journal 2018'!$B$5:$O$9000,9,FALSE),0)</f>
        <v>36139</v>
      </c>
      <c r="J1188" s="100">
        <f>IFERROR(VLOOKUP(Tableau11[[#This Row],[Article]],'TCD journal 2018'!$B$5:$O$9000,10,FALSE),0)</f>
        <v>42138</v>
      </c>
      <c r="K1188" s="100">
        <f>IFERROR(VLOOKUP(Tableau11[[#This Row],[Article]],'TCD journal 2018'!$B$5:$O$900,11,FALSE),0)</f>
        <v>31166</v>
      </c>
      <c r="L1188" s="100">
        <f>IFERROR(VLOOKUP(Tableau11[[#This Row],[Article]],'TCD journal 2018'!$B$5:$O$9000,12,FALSE),0)</f>
        <v>0</v>
      </c>
      <c r="M1188" s="100">
        <f>IFERROR(VLOOKUP(Tableau11[[#This Row],[Article]],'TCD journal 2018'!$B$5:$O$9000,13,FALSE),0)</f>
        <v>0</v>
      </c>
      <c r="N1188" s="101">
        <f>IFERROR(VLOOKUP(Tableau11[[#This Row],[Article]],'TCD journal 2018'!$B$5:$O$9000,14,FALSE),0)</f>
        <v>281078</v>
      </c>
      <c r="O1188" s="85">
        <f>Tableau11[[#This Row],[Total général]]/7</f>
        <v>40154</v>
      </c>
      <c r="P1188" s="86">
        <f>Tableau11[[#This Row],[Total général]]/(30*7)</f>
        <v>1338.4666666666667</v>
      </c>
    </row>
    <row r="1189" spans="1:16" ht="15.75" thickBot="1" x14ac:dyDescent="0.3">
      <c r="A1189" s="102" t="s">
        <v>584</v>
      </c>
      <c r="B1189" s="103">
        <f>IFERROR(B1188/$N$1188,0)</f>
        <v>0</v>
      </c>
      <c r="C1189" s="103">
        <f t="shared" ref="C1189:N1189" si="790">IFERROR(C1188/$N$1188,0)</f>
        <v>0</v>
      </c>
      <c r="D1189" s="103">
        <f t="shared" si="790"/>
        <v>0.10228121731334362</v>
      </c>
      <c r="E1189" s="103">
        <f t="shared" si="790"/>
        <v>0.10144515045645693</v>
      </c>
      <c r="F1189" s="103">
        <f t="shared" si="790"/>
        <v>0.11965361928005749</v>
      </c>
      <c r="G1189" s="103">
        <f t="shared" si="790"/>
        <v>0.15797038544460967</v>
      </c>
      <c r="H1189" s="103">
        <f t="shared" si="790"/>
        <v>0.12928084019382521</v>
      </c>
      <c r="I1189" s="103">
        <f t="shared" si="790"/>
        <v>0.12857285166395094</v>
      </c>
      <c r="J1189" s="103">
        <f t="shared" si="790"/>
        <v>0.14991568176805015</v>
      </c>
      <c r="K1189" s="103">
        <f t="shared" si="790"/>
        <v>0.11088025387970599</v>
      </c>
      <c r="L1189" s="103">
        <f t="shared" si="790"/>
        <v>0</v>
      </c>
      <c r="M1189" s="103">
        <f t="shared" si="790"/>
        <v>0</v>
      </c>
      <c r="N1189" s="104">
        <f t="shared" si="790"/>
        <v>1</v>
      </c>
      <c r="O1189" s="87">
        <f>ROUNDUP(Tableau11[[#This Row],[Total général]]/7,0)</f>
        <v>1</v>
      </c>
      <c r="P1189" s="88">
        <f>Tableau11[[#This Row],[Total général]]/(30*7)</f>
        <v>4.7619047619047623E-3</v>
      </c>
    </row>
    <row r="1190" spans="1:16" ht="15.75" thickTop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Journal 2018</vt:lpstr>
      <vt:lpstr>TCD Entrées en stock</vt:lpstr>
      <vt:lpstr>TCD journal 2018</vt:lpstr>
      <vt:lpstr>Reporting consommation</vt:lpstr>
      <vt:lpstr>'TCD Entrées en stock'!août</vt:lpstr>
      <vt:lpstr>août</vt:lpstr>
      <vt:lpstr>'TCD Entrées en stock'!Avril</vt:lpstr>
      <vt:lpstr>Avril</vt:lpstr>
      <vt:lpstr>'TCD Entrées en stock'!Juillet</vt:lpstr>
      <vt:lpstr>Juillet</vt:lpstr>
      <vt:lpstr>'TCD Entrées en stock'!juin</vt:lpstr>
      <vt:lpstr>juin</vt:lpstr>
      <vt:lpstr>'TCD Entrées en stock'!mai</vt:lpstr>
      <vt:lpstr>mai</vt:lpstr>
      <vt:lpstr>'TCD Entrées en stock'!mars</vt:lpstr>
      <vt:lpstr>mars</vt:lpstr>
      <vt:lpstr>'TCD Entrées en stock'!Septembre</vt:lpstr>
      <vt:lpstr>Septembre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Thomas</dc:creator>
  <cp:lastModifiedBy>MAGASIN-IDEA</cp:lastModifiedBy>
  <dcterms:created xsi:type="dcterms:W3CDTF">2018-10-01T13:36:30Z</dcterms:created>
  <dcterms:modified xsi:type="dcterms:W3CDTF">2018-10-31T10:55:11Z</dcterms:modified>
</cp:coreProperties>
</file>