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228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clare\Google Drive\RESTAURANT\00 - LA TABLE DU HERON\COMPTABILITE\PRIX\"/>
    </mc:Choice>
  </mc:AlternateContent>
  <xr:revisionPtr revIDLastSave="0" documentId="13_ncr:1_{205BEC02-6E74-4E4B-954C-DC8F8997A81D}" xr6:coauthVersionLast="34" xr6:coauthVersionMax="34" xr10:uidLastSave="{00000000-0000-0000-0000-000000000000}"/>
  <bookViews>
    <workbookView xWindow="630" yWindow="555" windowWidth="16215" windowHeight="7365" xr2:uid="{00000000-000D-0000-FFFF-FFFF00000000}"/>
  </bookViews>
  <sheets>
    <sheet name="données" sheetId="10" r:id="rId1"/>
    <sheet name="BOUCHERIE" sheetId="1" r:id="rId2"/>
    <sheet name="BOF" sheetId="3" r:id="rId3"/>
    <sheet name="EPICERIE" sheetId="4" r:id="rId4"/>
    <sheet name="BOISSONS" sheetId="5" r:id="rId5"/>
    <sheet name="ENTRETIEN" sheetId="6" r:id="rId6"/>
    <sheet name="POISSONS" sheetId="7" r:id="rId7"/>
    <sheet name="LEGUMES" sheetId="8" r:id="rId8"/>
    <sheet name="CAFE" sheetId="9" r:id="rId9"/>
  </sheets>
  <definedNames>
    <definedName name="bof">données!$C$3:$C$37</definedName>
    <definedName name="boucherie">données!$B$3:$B$60</definedName>
    <definedName name="epicerie">données!$D$3:$D$42</definedName>
    <definedName name="nature" localSheetId="0">données!$A$2:$A$8</definedName>
  </definedNames>
  <calcPr calcId="179017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32" i="5" l="1"/>
  <c r="F33" i="5"/>
  <c r="F39" i="5"/>
  <c r="F24" i="5" l="1"/>
  <c r="F23" i="5"/>
  <c r="F130" i="5" l="1"/>
  <c r="F144" i="5" l="1"/>
  <c r="F132" i="5"/>
  <c r="F134" i="5"/>
  <c r="F143" i="5"/>
  <c r="F72" i="5"/>
  <c r="F37" i="5"/>
  <c r="F53" i="5" l="1"/>
  <c r="F54" i="5"/>
  <c r="F44" i="5"/>
  <c r="F52" i="5"/>
  <c r="F51" i="5"/>
  <c r="F22" i="5" l="1"/>
  <c r="F7" i="9" l="1"/>
  <c r="F117" i="5" l="1"/>
  <c r="F68" i="5" l="1"/>
  <c r="F69" i="5"/>
  <c r="F70" i="5"/>
  <c r="F71" i="5"/>
  <c r="F67" i="5"/>
  <c r="F66" i="5"/>
  <c r="F12" i="9"/>
  <c r="F11" i="9"/>
  <c r="F10" i="9"/>
  <c r="F9" i="9"/>
  <c r="F8" i="9"/>
  <c r="F6" i="9"/>
  <c r="F139" i="5"/>
  <c r="F138" i="5"/>
  <c r="F133" i="5"/>
  <c r="F127" i="5"/>
  <c r="F123" i="5"/>
  <c r="F122" i="5"/>
  <c r="F121" i="5"/>
  <c r="F120" i="5"/>
  <c r="F119" i="5"/>
  <c r="F118" i="5"/>
  <c r="F116" i="5"/>
  <c r="F115" i="5"/>
  <c r="F114" i="5"/>
  <c r="F113" i="5"/>
  <c r="F112" i="5"/>
  <c r="F111" i="5"/>
  <c r="F110" i="5"/>
  <c r="F109" i="5"/>
  <c r="F108" i="5"/>
  <c r="F107" i="5"/>
  <c r="F106" i="5"/>
  <c r="F105" i="5"/>
  <c r="F104" i="5"/>
  <c r="F103" i="5"/>
  <c r="F102" i="5"/>
  <c r="F101" i="5"/>
  <c r="F100" i="5"/>
  <c r="F99" i="5"/>
  <c r="F65" i="5"/>
  <c r="F64" i="5"/>
  <c r="F63" i="5"/>
  <c r="F62" i="5"/>
  <c r="F61" i="5"/>
  <c r="F60" i="5"/>
  <c r="F59" i="5"/>
  <c r="F58" i="5"/>
  <c r="F57" i="5"/>
  <c r="F56" i="5"/>
  <c r="F55" i="5"/>
  <c r="F50" i="5"/>
  <c r="F49" i="5"/>
  <c r="F48" i="5"/>
  <c r="F47" i="5"/>
  <c r="F46" i="5"/>
  <c r="F45" i="5"/>
  <c r="F34" i="5"/>
  <c r="F31" i="5"/>
  <c r="F30" i="5"/>
  <c r="F29" i="5"/>
  <c r="F43" i="5"/>
  <c r="F42" i="5"/>
  <c r="F41" i="5"/>
  <c r="F40" i="5"/>
  <c r="F38" i="5"/>
  <c r="F36" i="5"/>
  <c r="F35" i="5"/>
  <c r="F28" i="5"/>
  <c r="F27" i="5"/>
  <c r="F21" i="5"/>
  <c r="F20" i="5"/>
  <c r="F19" i="5"/>
  <c r="F18" i="5"/>
  <c r="F17" i="5"/>
  <c r="F16" i="5"/>
  <c r="F15" i="5"/>
  <c r="F14" i="5"/>
  <c r="F13" i="5"/>
  <c r="F12" i="5"/>
  <c r="F11" i="5"/>
  <c r="F10" i="5"/>
  <c r="F9" i="5"/>
</calcChain>
</file>

<file path=xl/sharedStrings.xml><?xml version="1.0" encoding="utf-8"?>
<sst xmlns="http://schemas.openxmlformats.org/spreadsheetml/2006/main" count="841" uniqueCount="359">
  <si>
    <t>FICHE PRODUIT BOUCHERIE</t>
  </si>
  <si>
    <t>Produit</t>
  </si>
  <si>
    <t>Unité</t>
  </si>
  <si>
    <t>Prix HT/unités</t>
  </si>
  <si>
    <t>FAVRE</t>
  </si>
  <si>
    <t>METRO</t>
  </si>
  <si>
    <t>PASSION F</t>
  </si>
  <si>
    <t>DAVIGEL</t>
  </si>
  <si>
    <t>EPISAVEURS</t>
  </si>
  <si>
    <t>REVEL</t>
  </si>
  <si>
    <t>Bavette</t>
  </si>
  <si>
    <t>Kg</t>
  </si>
  <si>
    <t>Bifs</t>
  </si>
  <si>
    <t>Bifs 1er choix</t>
  </si>
  <si>
    <t>Blanquette de veau sans os</t>
  </si>
  <si>
    <t>Bœuf braisé</t>
  </si>
  <si>
    <t>Bourguignon</t>
  </si>
  <si>
    <t>Caillettes</t>
  </si>
  <si>
    <t>Carré de veau sans os</t>
  </si>
  <si>
    <t>Chair à saucisses</t>
  </si>
  <si>
    <t>Choucroutes</t>
  </si>
  <si>
    <t>Cotes de porc</t>
  </si>
  <si>
    <t>Cotes salées</t>
  </si>
  <si>
    <t>Cuisses de dinde</t>
  </si>
  <si>
    <t>Demi jambon cru</t>
  </si>
  <si>
    <t>Echine fumée</t>
  </si>
  <si>
    <t>Epaule de porc en roti</t>
  </si>
  <si>
    <t>Filet de dinde</t>
  </si>
  <si>
    <t>Filet de poulet f</t>
  </si>
  <si>
    <t>Filet de poulet jaune</t>
  </si>
  <si>
    <t>Gesier de poulet</t>
  </si>
  <si>
    <t>Jambon blanc</t>
  </si>
  <si>
    <t>Jambon persillé</t>
  </si>
  <si>
    <t>Lardons fumés</t>
  </si>
  <si>
    <t>Magret canard</t>
  </si>
  <si>
    <t>Poitrine salée</t>
  </si>
  <si>
    <t>Pot au feu</t>
  </si>
  <si>
    <t>Rosette</t>
  </si>
  <si>
    <t>Roti de porc echine</t>
  </si>
  <si>
    <t>Roulé de porc filet</t>
  </si>
  <si>
    <t>Rumsteacks</t>
  </si>
  <si>
    <t>Saucisses aux choux</t>
  </si>
  <si>
    <t>Saucisses knack</t>
  </si>
  <si>
    <t>Saucisses pur porc</t>
  </si>
  <si>
    <t>Saucissons cuit à l'ail</t>
  </si>
  <si>
    <t>Sauté d'agneaux</t>
  </si>
  <si>
    <t>Sauté de lapin Rable</t>
  </si>
  <si>
    <t>Sauté de porc sans os</t>
  </si>
  <si>
    <t>Sauté de veau</t>
  </si>
  <si>
    <t>Steack Haché BF rond</t>
  </si>
  <si>
    <t>Terrine campagne</t>
  </si>
  <si>
    <t>Terrine de poulet</t>
  </si>
  <si>
    <t>Tete de veau</t>
  </si>
  <si>
    <t>Viandes haché</t>
  </si>
  <si>
    <t>FICHE PRODUIT BOF</t>
  </si>
  <si>
    <t>Prix/unités</t>
  </si>
  <si>
    <t>Beurre doux</t>
  </si>
  <si>
    <t>Brie</t>
  </si>
  <si>
    <t>Brie pointe</t>
  </si>
  <si>
    <t>kg</t>
  </si>
  <si>
    <t>Cœur de bleu</t>
  </si>
  <si>
    <t>Crème fraiche 30%</t>
  </si>
  <si>
    <t>Litres</t>
  </si>
  <si>
    <t>Litre</t>
  </si>
  <si>
    <t>Crème liquide 18%</t>
  </si>
  <si>
    <t>Emmental bloc 29%</t>
  </si>
  <si>
    <t>Emmental rapé 29%</t>
  </si>
  <si>
    <t>Fromage blanc 7%</t>
  </si>
  <si>
    <t>Jaune d'œuf liquide</t>
  </si>
  <si>
    <t>Lait 1/2 ecreme</t>
  </si>
  <si>
    <t>Œuf</t>
  </si>
  <si>
    <t>PU</t>
  </si>
  <si>
    <t>Reblochon</t>
  </si>
  <si>
    <t>St Felicien cremier</t>
  </si>
  <si>
    <t>Tomme grise</t>
  </si>
  <si>
    <t>Tomme savoie 30%</t>
  </si>
  <si>
    <t>Vegetop 33%</t>
  </si>
  <si>
    <t>Pate feuilletté</t>
  </si>
  <si>
    <t>Carré de brick</t>
  </si>
  <si>
    <t>Chèvre spécial cuisson</t>
  </si>
  <si>
    <t>Unités</t>
  </si>
  <si>
    <t>Glace chartreuse</t>
  </si>
  <si>
    <t>Sorbet genepi</t>
  </si>
  <si>
    <t>FICHE EPICERIE</t>
  </si>
  <si>
    <t>Boites</t>
  </si>
  <si>
    <t>Chocolat blanc</t>
  </si>
  <si>
    <t>Ciboulette</t>
  </si>
  <si>
    <t>Cornichon</t>
  </si>
  <si>
    <t>Crème de marron</t>
  </si>
  <si>
    <t>Crozet Alpina</t>
  </si>
  <si>
    <t>Farine</t>
  </si>
  <si>
    <t>Feuille Gélatine</t>
  </si>
  <si>
    <t>Huiles olives</t>
  </si>
  <si>
    <t>Huiles tournesol</t>
  </si>
  <si>
    <t>Lasagnes</t>
  </si>
  <si>
    <t>Lentilles vertes</t>
  </si>
  <si>
    <t>Moutarde dijon</t>
  </si>
  <si>
    <t>Pate Feuilleté Traditionnel</t>
  </si>
  <si>
    <t>Pates perles ALPINA</t>
  </si>
  <si>
    <t>Poudre d'amandes</t>
  </si>
  <si>
    <t>Riz etuve HORECA</t>
  </si>
  <si>
    <t>Riz long indica</t>
  </si>
  <si>
    <t>Speculos</t>
  </si>
  <si>
    <t>Sucre cassonnade</t>
  </si>
  <si>
    <t>Sucre poudre</t>
  </si>
  <si>
    <t>Tomates concasses</t>
  </si>
  <si>
    <t>Trofie Liguri Barilla</t>
  </si>
  <si>
    <t>Vinaigre balsamique</t>
  </si>
  <si>
    <t>Vinaigre rouge 6°</t>
  </si>
  <si>
    <t>FICHE PRODUIT BOISSONS</t>
  </si>
  <si>
    <t>Prix de vente</t>
  </si>
  <si>
    <t>Marge</t>
  </si>
  <si>
    <t>HYBORD</t>
  </si>
  <si>
    <t>Coca 1,5L</t>
  </si>
  <si>
    <t>Limonade 1,5L</t>
  </si>
  <si>
    <t>Limonade 1L</t>
  </si>
  <si>
    <t>BIB rouge venitia</t>
  </si>
  <si>
    <t>Verre</t>
  </si>
  <si>
    <t>1/4L</t>
  </si>
  <si>
    <t>1/2L</t>
  </si>
  <si>
    <t>1L</t>
  </si>
  <si>
    <t>BIB rosé grenache gris</t>
  </si>
  <si>
    <t>BIB blanc vieille roche</t>
  </si>
  <si>
    <t>Fut bière Pelforth</t>
  </si>
  <si>
    <t>Demi</t>
  </si>
  <si>
    <t>Bock</t>
  </si>
  <si>
    <t>Coca 33cl</t>
  </si>
  <si>
    <t>Coca zero 33cl</t>
  </si>
  <si>
    <t>Perrier 33cl</t>
  </si>
  <si>
    <t>Ice Tea 25cl</t>
  </si>
  <si>
    <t>Orangina 25cl</t>
  </si>
  <si>
    <t>Schweppes agrumes</t>
  </si>
  <si>
    <t>Leffe 33cl</t>
  </si>
  <si>
    <t>San Pellegrino</t>
  </si>
  <si>
    <t>Demi San Pellegrino</t>
  </si>
  <si>
    <t>Evian</t>
  </si>
  <si>
    <t>Granini Orange</t>
  </si>
  <si>
    <t>Granini Abricot</t>
  </si>
  <si>
    <t>Granini Fraise</t>
  </si>
  <si>
    <t>Granini Tomate</t>
  </si>
  <si>
    <t>Granini Ananas</t>
  </si>
  <si>
    <t>Porto blanc</t>
  </si>
  <si>
    <t>75cl</t>
  </si>
  <si>
    <t>5cl</t>
  </si>
  <si>
    <t>Porto rouge</t>
  </si>
  <si>
    <t>Suze</t>
  </si>
  <si>
    <t>Martini blanc</t>
  </si>
  <si>
    <t>Martini rouge</t>
  </si>
  <si>
    <t>Ricard</t>
  </si>
  <si>
    <t>4cl</t>
  </si>
  <si>
    <t>2cl</t>
  </si>
  <si>
    <t>JB</t>
  </si>
  <si>
    <t>70cl</t>
  </si>
  <si>
    <t>Masterel</t>
  </si>
  <si>
    <t>Perle roseline</t>
  </si>
  <si>
    <t>Ventoux</t>
  </si>
  <si>
    <t>Armoirie</t>
  </si>
  <si>
    <t>Gamay chautagne</t>
  </si>
  <si>
    <t>Esprit de rosé</t>
  </si>
  <si>
    <t>Tarriquet coté blanc</t>
  </si>
  <si>
    <t>Orée du bois</t>
  </si>
  <si>
    <t>Petilland Brut Savoie</t>
  </si>
  <si>
    <t>Champagne Chasseney</t>
  </si>
  <si>
    <t>Cerdon</t>
  </si>
  <si>
    <t>Genepi</t>
  </si>
  <si>
    <t>Chartreuse verte</t>
  </si>
  <si>
    <t>Mont corbier</t>
  </si>
  <si>
    <t>Cognac prestignac</t>
  </si>
  <si>
    <t>Poire william</t>
  </si>
  <si>
    <t>Get 27</t>
  </si>
  <si>
    <t>Crème cassis</t>
  </si>
  <si>
    <t>Crème chataigne</t>
  </si>
  <si>
    <t>Crème violette</t>
  </si>
  <si>
    <t>Crème framboise</t>
  </si>
  <si>
    <t>Crème mure</t>
  </si>
  <si>
    <t>Crème pèche</t>
  </si>
  <si>
    <t>Crème Pamplemousse R</t>
  </si>
  <si>
    <t>Sirop T grenadine</t>
  </si>
  <si>
    <t>Sirop T menthe</t>
  </si>
  <si>
    <t>Sirop T citron</t>
  </si>
  <si>
    <t>Sirop T fraise</t>
  </si>
  <si>
    <t>Sirop T pèche</t>
  </si>
  <si>
    <t>Sirop T cerise</t>
  </si>
  <si>
    <t>Sirop T caramel</t>
  </si>
  <si>
    <t>1,5L</t>
  </si>
  <si>
    <t>Perrier 1L</t>
  </si>
  <si>
    <t>Limo Rochambeau 1,5L</t>
  </si>
  <si>
    <t>Jus orange 1L</t>
  </si>
  <si>
    <t>Pulco 70cl</t>
  </si>
  <si>
    <t>Cellier</t>
  </si>
  <si>
    <t>BIB rouge fenassières</t>
  </si>
  <si>
    <t>BIB blanc murets</t>
  </si>
  <si>
    <t>BIB rosé cinsault</t>
  </si>
  <si>
    <t>Chinon rouge</t>
  </si>
  <si>
    <t>Chiroulet blanc</t>
  </si>
  <si>
    <t>Cinsault</t>
  </si>
  <si>
    <t>Certitude rosé</t>
  </si>
  <si>
    <t>75l</t>
  </si>
  <si>
    <t>Crémant</t>
  </si>
  <si>
    <t>Domaine rousset rosé</t>
  </si>
  <si>
    <t>Liberté rouge</t>
  </si>
  <si>
    <t>Lirac rouge</t>
  </si>
  <si>
    <t>Magali signature</t>
  </si>
  <si>
    <t>Aura rouge</t>
  </si>
  <si>
    <t>Tarriquet rosé</t>
  </si>
  <si>
    <t>Tarriquet blanc 1ère grise</t>
  </si>
  <si>
    <t>TARDY</t>
  </si>
  <si>
    <t>Chardonnay 75cl</t>
  </si>
  <si>
    <t>verre</t>
  </si>
  <si>
    <t>50cl</t>
  </si>
  <si>
    <t>Roussette 75cl</t>
  </si>
  <si>
    <t>Chignin 75cl</t>
  </si>
  <si>
    <t>Mondeuse 75cl</t>
  </si>
  <si>
    <t>LES FUNAMBULES</t>
  </si>
  <si>
    <t xml:space="preserve">FUT BIERE </t>
  </si>
  <si>
    <t>BOUTEILLES</t>
  </si>
  <si>
    <t>FICHE PRODUIT ENTRETIEN</t>
  </si>
  <si>
    <t>SAVOIE H</t>
  </si>
  <si>
    <t>ELIS</t>
  </si>
  <si>
    <t>Set gris clair 30/40</t>
  </si>
  <si>
    <t>Serviette blanc 39/39</t>
  </si>
  <si>
    <t>Savon antibac</t>
  </si>
  <si>
    <t>Liquide vaisselle manuelle</t>
  </si>
  <si>
    <t>Liquide rincage machine</t>
  </si>
  <si>
    <t>Liquide lave verre</t>
  </si>
  <si>
    <t>FICHE PRODUIT POISSON</t>
  </si>
  <si>
    <t>PASSION FROID</t>
  </si>
  <si>
    <t>Surimi crabe</t>
  </si>
  <si>
    <t>Chute saumon fumée</t>
  </si>
  <si>
    <t>Filet queue cabillaud</t>
  </si>
  <si>
    <t>Boites thon</t>
  </si>
  <si>
    <t>Filet lingue</t>
  </si>
  <si>
    <t>Filet de julienne</t>
  </si>
  <si>
    <t>FICHE PRODUIT LEGUMERIE</t>
  </si>
  <si>
    <t>LOUIS PRIMEUR</t>
  </si>
  <si>
    <t>Salade</t>
  </si>
  <si>
    <t>Oignon</t>
  </si>
  <si>
    <t>HALLES SAVOYARDE</t>
  </si>
  <si>
    <t>Chou brocoli</t>
  </si>
  <si>
    <t>Endive</t>
  </si>
  <si>
    <t>Pomme golden</t>
  </si>
  <si>
    <t>Poivron rouge</t>
  </si>
  <si>
    <t>Fenouil</t>
  </si>
  <si>
    <t>Aubergine</t>
  </si>
  <si>
    <t>Tomate cerise</t>
  </si>
  <si>
    <t>Choux rouge</t>
  </si>
  <si>
    <t>SUPER U</t>
  </si>
  <si>
    <t>L</t>
  </si>
  <si>
    <t>Raisin golden</t>
  </si>
  <si>
    <t>Pommes Golden</t>
  </si>
  <si>
    <t>Olives</t>
  </si>
  <si>
    <t>FICHE PRODUIT CAFE</t>
  </si>
  <si>
    <t>CAFE RICHARD</t>
  </si>
  <si>
    <t>Cafe deca</t>
  </si>
  <si>
    <t>Cafe</t>
  </si>
  <si>
    <t>Thé</t>
  </si>
  <si>
    <t>Tisane des alpages</t>
  </si>
  <si>
    <t>Verveine</t>
  </si>
  <si>
    <t>Douceurs de noels</t>
  </si>
  <si>
    <t>Sablé duo</t>
  </si>
  <si>
    <t>Guilhem rouge</t>
  </si>
  <si>
    <t>Chorizo</t>
  </si>
  <si>
    <t>Mascarpone 41%</t>
  </si>
  <si>
    <t>Cuisses de pintade</t>
  </si>
  <si>
    <t>Buchette chevre 23%</t>
  </si>
  <si>
    <t>Riz long etuve camargue</t>
  </si>
  <si>
    <t>Terrine de lapin</t>
  </si>
  <si>
    <t>KG</t>
  </si>
  <si>
    <t>JD</t>
  </si>
  <si>
    <t>Chocolat noir palet 50%</t>
  </si>
  <si>
    <t>Tomates pelées</t>
  </si>
  <si>
    <t>Sel</t>
  </si>
  <si>
    <t>Pignon Pin</t>
  </si>
  <si>
    <t>Olive noire</t>
  </si>
  <si>
    <t>Olive verte</t>
  </si>
  <si>
    <t>Cream cheese</t>
  </si>
  <si>
    <t>Mozzarella</t>
  </si>
  <si>
    <t>Seau</t>
  </si>
  <si>
    <t>Paleron Bœuf</t>
  </si>
  <si>
    <t>Medaillon Veau</t>
  </si>
  <si>
    <t>Montcadi</t>
  </si>
  <si>
    <t>Œuf pleine air</t>
  </si>
  <si>
    <t>Carpaccio</t>
  </si>
  <si>
    <t>Cuisse de Poulet</t>
  </si>
  <si>
    <t>Glace vanille</t>
  </si>
  <si>
    <t>Bacon fumé</t>
  </si>
  <si>
    <t>Filet de dindonneau</t>
  </si>
  <si>
    <t>Miel</t>
  </si>
  <si>
    <t>Taboulé</t>
  </si>
  <si>
    <t>EPI SAVEURS</t>
  </si>
  <si>
    <t>BT</t>
  </si>
  <si>
    <t>Piq boucle bambou</t>
  </si>
  <si>
    <t>Gelée coing</t>
  </si>
  <si>
    <t>CARREFOUR</t>
  </si>
  <si>
    <t>Filet de lieu noir</t>
  </si>
  <si>
    <t>MARRON</t>
  </si>
  <si>
    <t>MERLOT ROUGE</t>
  </si>
  <si>
    <t>SYRAH ROSE</t>
  </si>
  <si>
    <t>75CL</t>
  </si>
  <si>
    <t>Beurre baratte doux</t>
  </si>
  <si>
    <t>Sauté de dinde</t>
  </si>
  <si>
    <t>Terrine camapgne ancienne</t>
  </si>
  <si>
    <t>Grand saladiers transparents</t>
  </si>
  <si>
    <t>Couvercle saladiers transparents</t>
  </si>
  <si>
    <t>Sac kraft avec anses</t>
  </si>
  <si>
    <t>Sac poubelles 130l</t>
  </si>
  <si>
    <t>Barquettes 700g PLAT</t>
  </si>
  <si>
    <t>Plateaux traiteur noir 420*280</t>
  </si>
  <si>
    <t>Couverts 6 en 1</t>
  </si>
  <si>
    <t>Couvercle plats 5 compart</t>
  </si>
  <si>
    <t>Barquettes 500cc Entrée</t>
  </si>
  <si>
    <t>Barquettes 250cc Salades fruits</t>
  </si>
  <si>
    <t>Barquettes 800cc Tartes</t>
  </si>
  <si>
    <t>Plateaux argent 42*32</t>
  </si>
  <si>
    <t>Verres 180ML + COUV</t>
  </si>
  <si>
    <t>Boudoirs</t>
  </si>
  <si>
    <t>Fut bière ALPIC blonde</t>
  </si>
  <si>
    <t>Fut bière ALPIC blanche</t>
  </si>
  <si>
    <t>Fut bière ALPIC ambrée</t>
  </si>
  <si>
    <t>BQT</t>
  </si>
  <si>
    <t>Anchois huile</t>
  </si>
  <si>
    <t>Bt</t>
  </si>
  <si>
    <t>St Marcelin</t>
  </si>
  <si>
    <t>Jambon Bayonne</t>
  </si>
  <si>
    <t>Sorbet fraise</t>
  </si>
  <si>
    <t>Scweppes mojito</t>
  </si>
  <si>
    <t>Truite fumée</t>
  </si>
  <si>
    <t>Blanc œuf</t>
  </si>
  <si>
    <t>Penne Barilla</t>
  </si>
  <si>
    <t>Couscous moyen</t>
  </si>
  <si>
    <t>Penne Panzani</t>
  </si>
  <si>
    <t>Chocolat caramel 31%</t>
  </si>
  <si>
    <t>Quinoa</t>
  </si>
  <si>
    <t>Plats Repas 5 compart + couvercles</t>
  </si>
  <si>
    <t>Granini Pamplemousse</t>
  </si>
  <si>
    <t>Chipolata</t>
  </si>
  <si>
    <t>Sauté de canard</t>
  </si>
  <si>
    <t>Sauté de bœuf</t>
  </si>
  <si>
    <t>Parmigi reggiano</t>
  </si>
  <si>
    <t>Sorbet citron</t>
  </si>
  <si>
    <t>MEUGNIER</t>
  </si>
  <si>
    <t>11 LA TOMME</t>
  </si>
  <si>
    <t>Btl</t>
  </si>
  <si>
    <t>nature</t>
  </si>
  <si>
    <t>boucherie</t>
  </si>
  <si>
    <t>bof</t>
  </si>
  <si>
    <t>epicerie</t>
  </si>
  <si>
    <t>boissons</t>
  </si>
  <si>
    <t>poissons</t>
  </si>
  <si>
    <t>legumes</t>
  </si>
  <si>
    <t>cafe</t>
  </si>
  <si>
    <t>Denrée</t>
  </si>
  <si>
    <t>Boucherie</t>
  </si>
  <si>
    <t>Bof</t>
  </si>
  <si>
    <t>Epicerie</t>
  </si>
  <si>
    <t>Boissons</t>
  </si>
  <si>
    <t>Poissons</t>
  </si>
  <si>
    <t>Légumes</t>
  </si>
  <si>
    <t>Café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</si>
</sst>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0\ &quot;€&quot;"/>
    <numFmt numFmtId="165" formatCode="#,##0.00\ &quot;€&quot;"/>
    <numFmt numFmtId="166" formatCode="#,##0.0000\ &quot;€&quot;"/>
  </numFmts>
  <fonts count="20" x14ac:knownFonts="1">
    <font>
      <sz val="11"/>
      <color rgb="FF000000"/>
      <name val="Calibri"/>
    </font>
    <font>
      <b/>
      <u/>
      <sz val="18"/>
      <color rgb="FF000000"/>
      <name val="Calibri"/>
      <family val="2"/>
    </font>
    <font>
      <sz val="11"/>
      <name val="Calibri"/>
      <family val="2"/>
    </font>
    <font>
      <i/>
      <u/>
      <sz val="16"/>
      <color rgb="FF000000"/>
      <name val="Calibri"/>
      <family val="2"/>
    </font>
    <font>
      <i/>
      <u/>
      <sz val="16"/>
      <color rgb="FF000000"/>
      <name val="Calibri"/>
      <family val="2"/>
    </font>
    <font>
      <sz val="14"/>
      <color rgb="FF000000"/>
      <name val="Calibri"/>
      <family val="2"/>
    </font>
    <font>
      <b/>
      <u/>
      <sz val="14"/>
      <color rgb="FF000000"/>
      <name val="Calibri"/>
      <family val="2"/>
    </font>
    <font>
      <b/>
      <u/>
      <sz val="14"/>
      <color rgb="FF000000"/>
      <name val="Calibri"/>
      <family val="2"/>
    </font>
    <font>
      <b/>
      <u/>
      <sz val="16"/>
      <color rgb="FF000000"/>
      <name val="Calibri"/>
      <family val="2"/>
    </font>
    <font>
      <b/>
      <u/>
      <sz val="16"/>
      <color rgb="FF000000"/>
      <name val="Calibri"/>
      <family val="2"/>
    </font>
    <font>
      <b/>
      <u/>
      <sz val="18"/>
      <color rgb="FF000000"/>
      <name val="Calibri"/>
      <family val="2"/>
    </font>
    <font>
      <b/>
      <u/>
      <sz val="16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FF0000"/>
      <name val="Calibri"/>
      <family val="2"/>
    </font>
    <font>
      <b/>
      <sz val="11"/>
      <name val="Calibri"/>
      <family val="2"/>
    </font>
    <font>
      <b/>
      <u/>
      <sz val="16"/>
      <color rgb="FF000000"/>
      <name val="Calibri"/>
      <family val="2"/>
    </font>
    <font>
      <b/>
      <u/>
      <sz val="18"/>
      <color rgb="FF000000"/>
      <name val="Calibri"/>
      <family val="2"/>
    </font>
    <font>
      <sz val="11"/>
      <color rgb="FF000000"/>
      <name val="Calibri"/>
      <family val="2"/>
    </font>
    <font>
      <b/>
      <sz val="16"/>
      <color rgb="FF000000"/>
      <name val="Calibri"/>
      <family val="2"/>
    </font>
    <font>
      <b/>
      <sz val="20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 applyFont="1" applyAlignment="1"/>
    <xf numFmtId="0" fontId="3" fillId="0" borderId="2" xfId="0" applyFont="1" applyBorder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center"/>
    </xf>
    <xf numFmtId="0" fontId="0" fillId="0" borderId="2" xfId="0" applyFont="1" applyBorder="1"/>
    <xf numFmtId="0" fontId="0" fillId="0" borderId="3" xfId="0" applyFont="1" applyBorder="1" applyAlignment="1">
      <alignment horizontal="center" vertical="center"/>
    </xf>
    <xf numFmtId="164" fontId="0" fillId="0" borderId="2" xfId="0" applyNumberFormat="1" applyFont="1" applyBorder="1"/>
    <xf numFmtId="0" fontId="7" fillId="0" borderId="0" xfId="0" applyFont="1"/>
    <xf numFmtId="0" fontId="0" fillId="0" borderId="0" xfId="0" applyFont="1"/>
    <xf numFmtId="0" fontId="8" fillId="0" borderId="2" xfId="0" applyFont="1" applyBorder="1" applyAlignment="1">
      <alignment horizontal="center"/>
    </xf>
    <xf numFmtId="0" fontId="0" fillId="0" borderId="2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64" fontId="0" fillId="0" borderId="0" xfId="0" applyNumberFormat="1" applyFont="1"/>
    <xf numFmtId="0" fontId="11" fillId="0" borderId="2" xfId="0" applyFont="1" applyBorder="1"/>
    <xf numFmtId="0" fontId="0" fillId="0" borderId="2" xfId="0" applyFont="1" applyBorder="1" applyAlignment="1">
      <alignment horizontal="center"/>
    </xf>
    <xf numFmtId="165" fontId="0" fillId="0" borderId="0" xfId="0" applyNumberFormat="1" applyFont="1" applyAlignment="1">
      <alignment horizontal="center"/>
    </xf>
    <xf numFmtId="0" fontId="0" fillId="0" borderId="3" xfId="0" applyFont="1" applyBorder="1" applyAlignment="1">
      <alignment horizontal="right"/>
    </xf>
    <xf numFmtId="165" fontId="12" fillId="0" borderId="2" xfId="0" applyNumberFormat="1" applyFont="1" applyBorder="1" applyAlignment="1">
      <alignment horizontal="center"/>
    </xf>
    <xf numFmtId="10" fontId="12" fillId="0" borderId="2" xfId="0" applyNumberFormat="1" applyFont="1" applyBorder="1"/>
    <xf numFmtId="10" fontId="13" fillId="0" borderId="2" xfId="0" applyNumberFormat="1" applyFont="1" applyBorder="1"/>
    <xf numFmtId="0" fontId="0" fillId="0" borderId="0" xfId="0" applyFont="1" applyAlignment="1">
      <alignment horizontal="right"/>
    </xf>
    <xf numFmtId="165" fontId="0" fillId="0" borderId="2" xfId="0" applyNumberFormat="1" applyFont="1" applyBorder="1" applyAlignment="1">
      <alignment horizontal="center"/>
    </xf>
    <xf numFmtId="10" fontId="0" fillId="0" borderId="2" xfId="0" applyNumberFormat="1" applyFont="1" applyBorder="1"/>
    <xf numFmtId="165" fontId="0" fillId="0" borderId="2" xfId="0" applyNumberFormat="1" applyFont="1" applyBorder="1"/>
    <xf numFmtId="0" fontId="0" fillId="0" borderId="2" xfId="0" applyFont="1" applyBorder="1" applyAlignment="1">
      <alignment horizontal="right"/>
    </xf>
    <xf numFmtId="0" fontId="0" fillId="0" borderId="2" xfId="0" applyFont="1" applyBorder="1" applyAlignment="1">
      <alignment horizontal="left" vertical="center"/>
    </xf>
    <xf numFmtId="164" fontId="0" fillId="0" borderId="2" xfId="0" applyNumberFormat="1" applyFont="1" applyBorder="1" applyAlignment="1">
      <alignment horizontal="right" vertical="center"/>
    </xf>
    <xf numFmtId="10" fontId="14" fillId="0" borderId="2" xfId="0" applyNumberFormat="1" applyFont="1" applyBorder="1"/>
    <xf numFmtId="166" fontId="0" fillId="0" borderId="2" xfId="0" applyNumberFormat="1" applyFont="1" applyBorder="1"/>
    <xf numFmtId="0" fontId="15" fillId="0" borderId="0" xfId="0" applyFont="1"/>
    <xf numFmtId="0" fontId="16" fillId="0" borderId="0" xfId="0" applyFont="1" applyAlignment="1">
      <alignment vertical="center"/>
    </xf>
    <xf numFmtId="0" fontId="0" fillId="0" borderId="6" xfId="0" applyFont="1" applyFill="1" applyBorder="1" applyAlignment="1">
      <alignment horizontal="right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Border="1"/>
    <xf numFmtId="0" fontId="0" fillId="0" borderId="0" xfId="0" applyFont="1" applyBorder="1" applyAlignment="1">
      <alignment horizontal="center" vertical="center"/>
    </xf>
    <xf numFmtId="164" fontId="0" fillId="0" borderId="0" xfId="0" applyNumberFormat="1" applyFont="1" applyBorder="1"/>
    <xf numFmtId="0" fontId="0" fillId="0" borderId="0" xfId="0" applyFont="1" applyBorder="1" applyAlignment="1"/>
    <xf numFmtId="0" fontId="0" fillId="0" borderId="7" xfId="0" applyFont="1" applyBorder="1"/>
    <xf numFmtId="0" fontId="0" fillId="0" borderId="7" xfId="0" applyFont="1" applyBorder="1" applyAlignment="1">
      <alignment horizontal="center" vertical="center"/>
    </xf>
    <xf numFmtId="164" fontId="0" fillId="0" borderId="7" xfId="0" applyNumberFormat="1" applyFont="1" applyBorder="1"/>
    <xf numFmtId="0" fontId="0" fillId="0" borderId="7" xfId="0" applyFont="1" applyBorder="1" applyAlignment="1"/>
    <xf numFmtId="0" fontId="6" fillId="0" borderId="0" xfId="0" applyFont="1" applyAlignment="1"/>
    <xf numFmtId="0" fontId="7" fillId="0" borderId="7" xfId="0" applyFont="1" applyBorder="1"/>
    <xf numFmtId="165" fontId="7" fillId="0" borderId="7" xfId="0" applyNumberFormat="1" applyFont="1" applyBorder="1"/>
    <xf numFmtId="165" fontId="6" fillId="0" borderId="7" xfId="0" applyNumberFormat="1" applyFont="1" applyBorder="1" applyAlignment="1"/>
    <xf numFmtId="165" fontId="0" fillId="0" borderId="7" xfId="0" applyNumberFormat="1" applyFont="1" applyBorder="1" applyAlignment="1"/>
    <xf numFmtId="165" fontId="0" fillId="0" borderId="7" xfId="0" applyNumberFormat="1" applyFont="1" applyBorder="1"/>
    <xf numFmtId="165" fontId="0" fillId="0" borderId="0" xfId="0" applyNumberFormat="1" applyFont="1" applyBorder="1" applyAlignment="1"/>
    <xf numFmtId="0" fontId="0" fillId="0" borderId="0" xfId="0" applyFont="1" applyAlignment="1"/>
    <xf numFmtId="0" fontId="11" fillId="0" borderId="7" xfId="0" applyFont="1" applyBorder="1"/>
    <xf numFmtId="0" fontId="0" fillId="0" borderId="9" xfId="0" applyFont="1" applyBorder="1"/>
    <xf numFmtId="0" fontId="0" fillId="0" borderId="10" xfId="0" applyFont="1" applyBorder="1" applyAlignment="1">
      <alignment horizontal="center" vertical="center"/>
    </xf>
    <xf numFmtId="164" fontId="0" fillId="0" borderId="9" xfId="0" applyNumberFormat="1" applyFont="1" applyBorder="1"/>
    <xf numFmtId="0" fontId="17" fillId="0" borderId="7" xfId="0" applyFont="1" applyBorder="1" applyAlignment="1"/>
    <xf numFmtId="0" fontId="17" fillId="0" borderId="7" xfId="0" applyFont="1" applyBorder="1" applyAlignment="1">
      <alignment horizontal="center"/>
    </xf>
    <xf numFmtId="164" fontId="0" fillId="0" borderId="7" xfId="0" applyNumberFormat="1" applyFont="1" applyBorder="1" applyAlignment="1"/>
    <xf numFmtId="0" fontId="17" fillId="0" borderId="2" xfId="0" applyFont="1" applyBorder="1"/>
    <xf numFmtId="0" fontId="17" fillId="0" borderId="3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165" fontId="6" fillId="0" borderId="7" xfId="0" applyNumberFormat="1" applyFont="1" applyFill="1" applyBorder="1" applyAlignment="1"/>
    <xf numFmtId="0" fontId="17" fillId="0" borderId="7" xfId="0" applyFont="1" applyBorder="1" applyAlignment="1">
      <alignment horizontal="center" vertical="center"/>
    </xf>
    <xf numFmtId="0" fontId="0" fillId="0" borderId="7" xfId="0" applyFont="1" applyBorder="1" applyAlignment="1">
      <alignment horizontal="center"/>
    </xf>
    <xf numFmtId="164" fontId="0" fillId="0" borderId="7" xfId="0" applyNumberFormat="1" applyFont="1" applyBorder="1" applyAlignment="1">
      <alignment horizontal="right"/>
    </xf>
    <xf numFmtId="164" fontId="0" fillId="0" borderId="3" xfId="0" applyNumberFormat="1" applyFont="1" applyBorder="1"/>
    <xf numFmtId="165" fontId="17" fillId="0" borderId="2" xfId="0" applyNumberFormat="1" applyFont="1" applyBorder="1" applyAlignment="1">
      <alignment horizontal="center"/>
    </xf>
    <xf numFmtId="165" fontId="0" fillId="0" borderId="5" xfId="0" applyNumberFormat="1" applyFont="1" applyBorder="1" applyAlignment="1">
      <alignment horizontal="center"/>
    </xf>
    <xf numFmtId="10" fontId="12" fillId="0" borderId="7" xfId="0" applyNumberFormat="1" applyFont="1" applyBorder="1"/>
    <xf numFmtId="0" fontId="17" fillId="0" borderId="8" xfId="0" applyFont="1" applyBorder="1" applyAlignment="1">
      <alignment horizontal="center"/>
    </xf>
    <xf numFmtId="10" fontId="0" fillId="0" borderId="7" xfId="0" applyNumberFormat="1" applyFont="1" applyBorder="1" applyAlignment="1"/>
    <xf numFmtId="0" fontId="0" fillId="0" borderId="0" xfId="0" applyFont="1" applyAlignment="1"/>
    <xf numFmtId="0" fontId="0" fillId="0" borderId="9" xfId="0" applyFont="1" applyBorder="1" applyAlignment="1">
      <alignment horizontal="center" vertical="center"/>
    </xf>
    <xf numFmtId="0" fontId="0" fillId="0" borderId="12" xfId="0" applyFont="1" applyBorder="1"/>
    <xf numFmtId="0" fontId="0" fillId="0" borderId="12" xfId="0" applyFont="1" applyBorder="1" applyAlignment="1">
      <alignment horizontal="center" vertical="center"/>
    </xf>
    <xf numFmtId="164" fontId="0" fillId="0" borderId="12" xfId="0" applyNumberFormat="1" applyFont="1" applyBorder="1"/>
    <xf numFmtId="0" fontId="17" fillId="0" borderId="7" xfId="0" applyFont="1" applyFill="1" applyBorder="1" applyAlignment="1"/>
    <xf numFmtId="0" fontId="17" fillId="0" borderId="7" xfId="0" applyFont="1" applyBorder="1"/>
    <xf numFmtId="0" fontId="0" fillId="0" borderId="3" xfId="0" applyFont="1" applyBorder="1" applyAlignment="1">
      <alignment horizontal="center"/>
    </xf>
    <xf numFmtId="0" fontId="0" fillId="0" borderId="0" xfId="0" applyFont="1" applyAlignment="1"/>
    <xf numFmtId="0" fontId="0" fillId="0" borderId="0" xfId="0" applyFont="1" applyBorder="1" applyAlignment="1">
      <alignment horizontal="right"/>
    </xf>
    <xf numFmtId="0" fontId="8" fillId="0" borderId="3" xfId="0" applyFont="1" applyBorder="1" applyAlignment="1">
      <alignment horizontal="center"/>
    </xf>
    <xf numFmtId="0" fontId="0" fillId="0" borderId="0" xfId="0" applyFont="1" applyAlignment="1"/>
    <xf numFmtId="164" fontId="0" fillId="0" borderId="8" xfId="0" applyNumberFormat="1" applyFont="1" applyBorder="1" applyAlignment="1"/>
    <xf numFmtId="0" fontId="0" fillId="0" borderId="10" xfId="0" applyFont="1" applyBorder="1"/>
    <xf numFmtId="0" fontId="0" fillId="0" borderId="3" xfId="0" applyFont="1" applyBorder="1"/>
    <xf numFmtId="0" fontId="18" fillId="0" borderId="15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2" fillId="0" borderId="4" xfId="0" applyFont="1" applyBorder="1"/>
    <xf numFmtId="0" fontId="2" fillId="0" borderId="5" xfId="0" applyFont="1" applyBorder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/>
    <xf numFmtId="0" fontId="9" fillId="0" borderId="3" xfId="0" applyFont="1" applyBorder="1" applyAlignment="1">
      <alignment horizontal="center"/>
    </xf>
    <xf numFmtId="0" fontId="2" fillId="0" borderId="0" xfId="0" applyFont="1" applyBorder="1"/>
    <xf numFmtId="0" fontId="9" fillId="0" borderId="8" xfId="0" applyFont="1" applyBorder="1" applyAlignment="1">
      <alignment horizontal="center"/>
    </xf>
    <xf numFmtId="0" fontId="2" fillId="0" borderId="13" xfId="0" applyFont="1" applyBorder="1" applyAlignment="1"/>
    <xf numFmtId="0" fontId="0" fillId="0" borderId="14" xfId="0" applyFont="1" applyBorder="1" applyAlignment="1"/>
    <xf numFmtId="0" fontId="10" fillId="0" borderId="1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1" fillId="0" borderId="11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D40C49-357D-4DA7-8C49-333726023787}">
  <dimension ref="A1:H60"/>
  <sheetViews>
    <sheetView tabSelected="1" topLeftCell="A3" workbookViewId="0">
      <selection activeCell="B3" sqref="B3"/>
    </sheetView>
  </sheetViews>
  <sheetFormatPr baseColWidth="10" defaultRowHeight="15" x14ac:dyDescent="0.25"/>
  <cols>
    <col min="1" max="1" width="12.7109375" customWidth="1"/>
    <col min="2" max="2" width="25.7109375" bestFit="1" customWidth="1"/>
    <col min="3" max="3" width="21" bestFit="1" customWidth="1"/>
    <col min="4" max="4" width="25" bestFit="1" customWidth="1"/>
  </cols>
  <sheetData>
    <row r="1" spans="1:8" ht="27" thickBot="1" x14ac:dyDescent="0.3">
      <c r="A1" s="85" t="s">
        <v>343</v>
      </c>
      <c r="B1" s="84" t="s">
        <v>351</v>
      </c>
    </row>
    <row r="2" spans="1:8" x14ac:dyDescent="0.25">
      <c r="A2" s="86" t="s">
        <v>344</v>
      </c>
      <c r="B2" s="86" t="s">
        <v>352</v>
      </c>
      <c r="C2" s="86" t="s">
        <v>353</v>
      </c>
      <c r="D2" s="86" t="s">
        <v>354</v>
      </c>
      <c r="E2" s="86" t="s">
        <v>355</v>
      </c>
      <c r="F2" s="86" t="s">
        <v>356</v>
      </c>
      <c r="G2" s="86" t="s">
        <v>357</v>
      </c>
      <c r="H2" s="86" t="s">
        <v>358</v>
      </c>
    </row>
    <row r="3" spans="1:8" x14ac:dyDescent="0.25">
      <c r="A3" s="86" t="s">
        <v>345</v>
      </c>
      <c r="B3" s="53" t="s">
        <v>285</v>
      </c>
      <c r="C3" s="40" t="s">
        <v>299</v>
      </c>
      <c r="D3" s="56" t="s">
        <v>315</v>
      </c>
    </row>
    <row r="4" spans="1:8" x14ac:dyDescent="0.25">
      <c r="A4" s="86" t="s">
        <v>346</v>
      </c>
      <c r="B4" s="50" t="s">
        <v>10</v>
      </c>
      <c r="C4" s="50" t="s">
        <v>56</v>
      </c>
      <c r="D4" s="4" t="s">
        <v>85</v>
      </c>
    </row>
    <row r="5" spans="1:8" x14ac:dyDescent="0.25">
      <c r="A5" s="86" t="s">
        <v>347</v>
      </c>
      <c r="B5" s="4" t="s">
        <v>12</v>
      </c>
      <c r="C5" s="50" t="s">
        <v>327</v>
      </c>
      <c r="D5" s="4" t="s">
        <v>331</v>
      </c>
    </row>
    <row r="6" spans="1:8" x14ac:dyDescent="0.25">
      <c r="A6" s="86" t="s">
        <v>348</v>
      </c>
      <c r="B6" s="4" t="s">
        <v>13</v>
      </c>
      <c r="C6" s="4" t="s">
        <v>57</v>
      </c>
      <c r="D6" s="4" t="s">
        <v>269</v>
      </c>
    </row>
    <row r="7" spans="1:8" x14ac:dyDescent="0.25">
      <c r="A7" s="86" t="s">
        <v>349</v>
      </c>
      <c r="B7" s="4" t="s">
        <v>14</v>
      </c>
      <c r="C7" s="4" t="s">
        <v>58</v>
      </c>
      <c r="D7" s="4" t="s">
        <v>86</v>
      </c>
    </row>
    <row r="8" spans="1:8" x14ac:dyDescent="0.25">
      <c r="A8" s="86" t="s">
        <v>350</v>
      </c>
      <c r="B8" s="4" t="s">
        <v>15</v>
      </c>
      <c r="C8" s="4" t="s">
        <v>264</v>
      </c>
      <c r="D8" s="4" t="s">
        <v>87</v>
      </c>
    </row>
    <row r="9" spans="1:8" x14ac:dyDescent="0.25">
      <c r="B9" s="4" t="s">
        <v>16</v>
      </c>
      <c r="C9" s="4" t="s">
        <v>78</v>
      </c>
      <c r="D9" s="4" t="s">
        <v>329</v>
      </c>
    </row>
    <row r="10" spans="1:8" x14ac:dyDescent="0.25">
      <c r="B10" s="4" t="s">
        <v>17</v>
      </c>
      <c r="C10" s="4" t="s">
        <v>79</v>
      </c>
      <c r="D10" s="4" t="s">
        <v>88</v>
      </c>
    </row>
    <row r="11" spans="1:8" x14ac:dyDescent="0.25">
      <c r="B11" s="4" t="s">
        <v>282</v>
      </c>
      <c r="C11" s="4" t="s">
        <v>60</v>
      </c>
      <c r="D11" s="4" t="s">
        <v>89</v>
      </c>
    </row>
    <row r="12" spans="1:8" x14ac:dyDescent="0.25">
      <c r="B12" s="4" t="s">
        <v>18</v>
      </c>
      <c r="C12" s="4" t="s">
        <v>275</v>
      </c>
      <c r="D12" s="4" t="s">
        <v>90</v>
      </c>
    </row>
    <row r="13" spans="1:8" x14ac:dyDescent="0.25">
      <c r="B13" s="4" t="s">
        <v>19</v>
      </c>
      <c r="C13" s="4" t="s">
        <v>61</v>
      </c>
      <c r="D13" s="4" t="s">
        <v>91</v>
      </c>
    </row>
    <row r="14" spans="1:8" x14ac:dyDescent="0.25">
      <c r="B14" s="4" t="s">
        <v>335</v>
      </c>
      <c r="C14" s="4" t="s">
        <v>64</v>
      </c>
      <c r="D14" s="56" t="s">
        <v>292</v>
      </c>
    </row>
    <row r="15" spans="1:8" x14ac:dyDescent="0.25">
      <c r="B15" s="4" t="s">
        <v>261</v>
      </c>
      <c r="C15" s="4" t="s">
        <v>65</v>
      </c>
      <c r="D15" s="4" t="s">
        <v>92</v>
      </c>
    </row>
    <row r="16" spans="1:8" x14ac:dyDescent="0.25">
      <c r="B16" s="4" t="s">
        <v>20</v>
      </c>
      <c r="C16" s="4" t="s">
        <v>66</v>
      </c>
      <c r="D16" s="4" t="s">
        <v>93</v>
      </c>
    </row>
    <row r="17" spans="2:4" x14ac:dyDescent="0.25">
      <c r="B17" s="4" t="s">
        <v>21</v>
      </c>
      <c r="C17" s="4" t="s">
        <v>67</v>
      </c>
      <c r="D17" s="4" t="s">
        <v>94</v>
      </c>
    </row>
    <row r="18" spans="2:4" x14ac:dyDescent="0.25">
      <c r="B18" s="4" t="s">
        <v>22</v>
      </c>
      <c r="C18" s="4" t="s">
        <v>81</v>
      </c>
      <c r="D18" s="4" t="s">
        <v>95</v>
      </c>
    </row>
    <row r="19" spans="2:4" x14ac:dyDescent="0.25">
      <c r="B19" s="4" t="s">
        <v>23</v>
      </c>
      <c r="C19" s="4" t="s">
        <v>284</v>
      </c>
      <c r="D19" s="56" t="s">
        <v>287</v>
      </c>
    </row>
    <row r="20" spans="2:4" x14ac:dyDescent="0.25">
      <c r="B20" s="4" t="s">
        <v>263</v>
      </c>
      <c r="C20" s="4" t="s">
        <v>68</v>
      </c>
      <c r="D20" s="4" t="s">
        <v>96</v>
      </c>
    </row>
    <row r="21" spans="2:4" x14ac:dyDescent="0.25">
      <c r="B21" s="4" t="s">
        <v>283</v>
      </c>
      <c r="C21" s="4" t="s">
        <v>69</v>
      </c>
      <c r="D21" s="4" t="s">
        <v>273</v>
      </c>
    </row>
    <row r="22" spans="2:4" x14ac:dyDescent="0.25">
      <c r="B22" s="4" t="s">
        <v>24</v>
      </c>
      <c r="C22" s="4" t="s">
        <v>262</v>
      </c>
      <c r="D22" s="4" t="s">
        <v>274</v>
      </c>
    </row>
    <row r="23" spans="2:4" x14ac:dyDescent="0.25">
      <c r="B23" s="4" t="s">
        <v>25</v>
      </c>
      <c r="C23" s="4" t="s">
        <v>280</v>
      </c>
      <c r="D23" s="4" t="s">
        <v>97</v>
      </c>
    </row>
    <row r="24" spans="2:4" x14ac:dyDescent="0.25">
      <c r="B24" s="4" t="s">
        <v>26</v>
      </c>
      <c r="C24" s="4" t="s">
        <v>276</v>
      </c>
      <c r="D24" s="4" t="s">
        <v>98</v>
      </c>
    </row>
    <row r="25" spans="2:4" x14ac:dyDescent="0.25">
      <c r="B25" s="4" t="s">
        <v>27</v>
      </c>
      <c r="C25" s="4" t="s">
        <v>70</v>
      </c>
      <c r="D25" s="4" t="s">
        <v>328</v>
      </c>
    </row>
    <row r="26" spans="2:4" x14ac:dyDescent="0.25">
      <c r="B26" s="56" t="s">
        <v>286</v>
      </c>
      <c r="C26" s="4" t="s">
        <v>281</v>
      </c>
      <c r="D26" s="4" t="s">
        <v>330</v>
      </c>
    </row>
    <row r="27" spans="2:4" x14ac:dyDescent="0.25">
      <c r="B27" s="4" t="s">
        <v>28</v>
      </c>
      <c r="C27" s="4" t="s">
        <v>338</v>
      </c>
      <c r="D27" s="4" t="s">
        <v>272</v>
      </c>
    </row>
    <row r="28" spans="2:4" x14ac:dyDescent="0.25">
      <c r="B28" s="4" t="s">
        <v>29</v>
      </c>
      <c r="C28" s="4" t="s">
        <v>77</v>
      </c>
      <c r="D28" s="4" t="s">
        <v>99</v>
      </c>
    </row>
    <row r="29" spans="2:4" x14ac:dyDescent="0.25">
      <c r="B29" s="4" t="s">
        <v>30</v>
      </c>
      <c r="C29" s="4" t="s">
        <v>72</v>
      </c>
      <c r="D29" s="4" t="s">
        <v>332</v>
      </c>
    </row>
    <row r="30" spans="2:4" x14ac:dyDescent="0.25">
      <c r="B30" s="4" t="s">
        <v>323</v>
      </c>
      <c r="C30" s="4" t="s">
        <v>73</v>
      </c>
      <c r="D30" s="4" t="s">
        <v>100</v>
      </c>
    </row>
    <row r="31" spans="2:4" x14ac:dyDescent="0.25">
      <c r="B31" s="4" t="s">
        <v>31</v>
      </c>
      <c r="C31" s="4" t="s">
        <v>322</v>
      </c>
      <c r="D31" s="4" t="s">
        <v>265</v>
      </c>
    </row>
    <row r="32" spans="2:4" x14ac:dyDescent="0.25">
      <c r="B32" s="4" t="s">
        <v>32</v>
      </c>
      <c r="C32" s="4" t="s">
        <v>339</v>
      </c>
      <c r="D32" s="4" t="s">
        <v>101</v>
      </c>
    </row>
    <row r="33" spans="2:4" x14ac:dyDescent="0.25">
      <c r="B33" s="4" t="s">
        <v>33</v>
      </c>
      <c r="C33" s="4" t="s">
        <v>324</v>
      </c>
      <c r="D33" s="4" t="s">
        <v>271</v>
      </c>
    </row>
    <row r="34" spans="2:4" x14ac:dyDescent="0.25">
      <c r="B34" s="4" t="s">
        <v>34</v>
      </c>
      <c r="C34" s="4" t="s">
        <v>82</v>
      </c>
      <c r="D34" s="4" t="s">
        <v>102</v>
      </c>
    </row>
    <row r="35" spans="2:4" x14ac:dyDescent="0.25">
      <c r="B35" s="4" t="s">
        <v>279</v>
      </c>
      <c r="C35" s="4" t="s">
        <v>74</v>
      </c>
      <c r="D35" s="4" t="s">
        <v>103</v>
      </c>
    </row>
    <row r="36" spans="2:4" x14ac:dyDescent="0.25">
      <c r="B36" s="4" t="s">
        <v>278</v>
      </c>
      <c r="C36" s="4" t="s">
        <v>75</v>
      </c>
      <c r="D36" s="4" t="s">
        <v>104</v>
      </c>
    </row>
    <row r="37" spans="2:4" x14ac:dyDescent="0.25">
      <c r="B37" s="4" t="s">
        <v>35</v>
      </c>
      <c r="C37" s="4" t="s">
        <v>76</v>
      </c>
      <c r="D37" s="56" t="s">
        <v>288</v>
      </c>
    </row>
    <row r="38" spans="2:4" x14ac:dyDescent="0.25">
      <c r="B38" s="4" t="s">
        <v>36</v>
      </c>
      <c r="D38" s="4" t="s">
        <v>105</v>
      </c>
    </row>
    <row r="39" spans="2:4" x14ac:dyDescent="0.25">
      <c r="B39" s="4" t="s">
        <v>37</v>
      </c>
      <c r="D39" s="4" t="s">
        <v>270</v>
      </c>
    </row>
    <row r="40" spans="2:4" x14ac:dyDescent="0.25">
      <c r="B40" s="4" t="s">
        <v>38</v>
      </c>
      <c r="D40" s="4" t="s">
        <v>106</v>
      </c>
    </row>
    <row r="41" spans="2:4" x14ac:dyDescent="0.25">
      <c r="B41" s="4" t="s">
        <v>39</v>
      </c>
      <c r="D41" s="4" t="s">
        <v>107</v>
      </c>
    </row>
    <row r="42" spans="2:4" x14ac:dyDescent="0.25">
      <c r="B42" s="4" t="s">
        <v>40</v>
      </c>
      <c r="D42" s="4" t="s">
        <v>108</v>
      </c>
    </row>
    <row r="43" spans="2:4" x14ac:dyDescent="0.25">
      <c r="B43" s="4" t="s">
        <v>41</v>
      </c>
    </row>
    <row r="44" spans="2:4" x14ac:dyDescent="0.25">
      <c r="B44" s="4" t="s">
        <v>42</v>
      </c>
    </row>
    <row r="45" spans="2:4" x14ac:dyDescent="0.25">
      <c r="B45" s="4" t="s">
        <v>43</v>
      </c>
    </row>
    <row r="46" spans="2:4" x14ac:dyDescent="0.25">
      <c r="B46" s="4" t="s">
        <v>44</v>
      </c>
    </row>
    <row r="47" spans="2:4" x14ac:dyDescent="0.25">
      <c r="B47" s="4" t="s">
        <v>45</v>
      </c>
    </row>
    <row r="48" spans="2:4" x14ac:dyDescent="0.25">
      <c r="B48" s="4" t="s">
        <v>337</v>
      </c>
    </row>
    <row r="49" spans="2:2" x14ac:dyDescent="0.25">
      <c r="B49" s="4" t="s">
        <v>336</v>
      </c>
    </row>
    <row r="50" spans="2:2" x14ac:dyDescent="0.25">
      <c r="B50" s="4" t="s">
        <v>300</v>
      </c>
    </row>
    <row r="51" spans="2:2" x14ac:dyDescent="0.25">
      <c r="B51" s="4" t="s">
        <v>46</v>
      </c>
    </row>
    <row r="52" spans="2:2" x14ac:dyDescent="0.25">
      <c r="B52" s="4" t="s">
        <v>47</v>
      </c>
    </row>
    <row r="53" spans="2:2" x14ac:dyDescent="0.25">
      <c r="B53" s="4" t="s">
        <v>48</v>
      </c>
    </row>
    <row r="54" spans="2:2" x14ac:dyDescent="0.25">
      <c r="B54" s="4" t="s">
        <v>49</v>
      </c>
    </row>
    <row r="55" spans="2:2" x14ac:dyDescent="0.25">
      <c r="B55" s="4" t="s">
        <v>50</v>
      </c>
    </row>
    <row r="56" spans="2:2" x14ac:dyDescent="0.25">
      <c r="B56" s="4" t="s">
        <v>301</v>
      </c>
    </row>
    <row r="57" spans="2:2" x14ac:dyDescent="0.25">
      <c r="B57" s="4" t="s">
        <v>266</v>
      </c>
    </row>
    <row r="58" spans="2:2" x14ac:dyDescent="0.25">
      <c r="B58" s="4" t="s">
        <v>51</v>
      </c>
    </row>
    <row r="59" spans="2:2" x14ac:dyDescent="0.25">
      <c r="B59" s="4" t="s">
        <v>52</v>
      </c>
    </row>
    <row r="60" spans="2:2" x14ac:dyDescent="0.25">
      <c r="B60" s="4" t="s">
        <v>53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H74"/>
  <sheetViews>
    <sheetView topLeftCell="A6" zoomScale="90" zoomScaleNormal="90" workbookViewId="0">
      <selection activeCell="A6" sqref="A6:A63"/>
    </sheetView>
  </sheetViews>
  <sheetFormatPr baseColWidth="10" defaultColWidth="17.28515625" defaultRowHeight="15" customHeight="1" x14ac:dyDescent="0.25"/>
  <cols>
    <col min="1" max="1" width="25.28515625" customWidth="1"/>
    <col min="2" max="2" width="11.42578125" customWidth="1"/>
    <col min="3" max="8" width="15.7109375" customWidth="1"/>
  </cols>
  <sheetData>
    <row r="1" spans="1:8" ht="34.5" customHeight="1" x14ac:dyDescent="0.25">
      <c r="A1" s="90" t="s">
        <v>0</v>
      </c>
      <c r="B1" s="91"/>
      <c r="C1" s="91"/>
      <c r="D1" s="91"/>
      <c r="E1" s="91"/>
      <c r="F1" s="91"/>
      <c r="G1" s="91"/>
      <c r="H1" s="91"/>
    </row>
    <row r="2" spans="1:8" ht="22.5" customHeight="1" x14ac:dyDescent="0.35">
      <c r="A2" s="1" t="s">
        <v>1</v>
      </c>
      <c r="B2" s="1" t="s">
        <v>2</v>
      </c>
      <c r="C2" s="87" t="s">
        <v>3</v>
      </c>
      <c r="D2" s="88"/>
      <c r="E2" s="88"/>
      <c r="F2" s="88"/>
      <c r="G2" s="88"/>
      <c r="H2" s="89"/>
    </row>
    <row r="4" spans="1:8" ht="18.75" customHeight="1" x14ac:dyDescent="0.3">
      <c r="A4" s="2"/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  <c r="H4" s="3" t="s">
        <v>9</v>
      </c>
    </row>
    <row r="6" spans="1:8" ht="15" customHeight="1" x14ac:dyDescent="0.25">
      <c r="A6" s="53" t="s">
        <v>285</v>
      </c>
      <c r="B6" s="54" t="s">
        <v>267</v>
      </c>
      <c r="C6" s="40"/>
      <c r="D6" s="40"/>
      <c r="E6" s="40"/>
      <c r="F6" s="55">
        <v>11.154</v>
      </c>
      <c r="G6" s="40"/>
      <c r="H6" s="40"/>
    </row>
    <row r="7" spans="1:8" x14ac:dyDescent="0.25">
      <c r="A7" s="50" t="s">
        <v>10</v>
      </c>
      <c r="B7" s="51" t="s">
        <v>11</v>
      </c>
      <c r="C7" s="52">
        <v>16.3</v>
      </c>
      <c r="D7" s="52"/>
      <c r="E7" s="52"/>
      <c r="F7" s="52"/>
      <c r="G7" s="52"/>
      <c r="H7" s="52"/>
    </row>
    <row r="8" spans="1:8" x14ac:dyDescent="0.25">
      <c r="A8" s="4" t="s">
        <v>12</v>
      </c>
      <c r="B8" s="5" t="s">
        <v>11</v>
      </c>
      <c r="C8" s="6">
        <v>13.5</v>
      </c>
      <c r="D8" s="6"/>
      <c r="E8" s="6"/>
      <c r="F8" s="6"/>
      <c r="G8" s="6"/>
      <c r="H8" s="6"/>
    </row>
    <row r="9" spans="1:8" x14ac:dyDescent="0.25">
      <c r="A9" s="4" t="s">
        <v>13</v>
      </c>
      <c r="B9" s="5" t="s">
        <v>11</v>
      </c>
      <c r="C9" s="6">
        <v>10</v>
      </c>
      <c r="D9" s="6"/>
      <c r="E9" s="6"/>
      <c r="F9" s="6"/>
      <c r="G9" s="6"/>
      <c r="H9" s="6"/>
    </row>
    <row r="10" spans="1:8" x14ac:dyDescent="0.25">
      <c r="A10" s="4" t="s">
        <v>14</v>
      </c>
      <c r="B10" s="5" t="s">
        <v>11</v>
      </c>
      <c r="C10" s="6">
        <v>10.5</v>
      </c>
      <c r="D10" s="6"/>
      <c r="E10" s="6"/>
      <c r="F10" s="6"/>
      <c r="G10" s="6"/>
      <c r="H10" s="6"/>
    </row>
    <row r="11" spans="1:8" x14ac:dyDescent="0.25">
      <c r="A11" s="4" t="s">
        <v>15</v>
      </c>
      <c r="B11" s="5" t="s">
        <v>11</v>
      </c>
      <c r="C11" s="6">
        <v>9.8000000000000007</v>
      </c>
      <c r="D11" s="6"/>
      <c r="E11" s="6"/>
      <c r="F11" s="6"/>
      <c r="G11" s="6"/>
      <c r="H11" s="6"/>
    </row>
    <row r="12" spans="1:8" x14ac:dyDescent="0.25">
      <c r="A12" s="4" t="s">
        <v>16</v>
      </c>
      <c r="B12" s="5" t="s">
        <v>11</v>
      </c>
      <c r="C12" s="6">
        <v>8.9</v>
      </c>
      <c r="D12" s="6"/>
      <c r="E12" s="6"/>
      <c r="F12" s="6"/>
      <c r="G12" s="6"/>
      <c r="H12" s="6"/>
    </row>
    <row r="13" spans="1:8" x14ac:dyDescent="0.25">
      <c r="A13" s="4" t="s">
        <v>17</v>
      </c>
      <c r="B13" s="5" t="s">
        <v>11</v>
      </c>
      <c r="C13" s="6"/>
      <c r="D13" s="6"/>
      <c r="E13" s="6"/>
      <c r="F13" s="6"/>
      <c r="G13" s="6"/>
      <c r="H13" s="6">
        <v>11.37</v>
      </c>
    </row>
    <row r="14" spans="1:8" x14ac:dyDescent="0.25">
      <c r="A14" s="4" t="s">
        <v>282</v>
      </c>
      <c r="B14" s="5" t="s">
        <v>267</v>
      </c>
      <c r="C14" s="6"/>
      <c r="D14" s="6"/>
      <c r="E14" s="6">
        <v>16.5</v>
      </c>
      <c r="F14" s="6">
        <v>14.65</v>
      </c>
      <c r="G14" s="6"/>
      <c r="H14" s="6"/>
    </row>
    <row r="15" spans="1:8" x14ac:dyDescent="0.25">
      <c r="A15" s="4" t="s">
        <v>18</v>
      </c>
      <c r="B15" s="5" t="s">
        <v>11</v>
      </c>
      <c r="C15" s="6">
        <v>12.5</v>
      </c>
      <c r="D15" s="6"/>
      <c r="E15" s="6"/>
      <c r="F15" s="6"/>
      <c r="G15" s="6"/>
      <c r="H15" s="6"/>
    </row>
    <row r="16" spans="1:8" x14ac:dyDescent="0.25">
      <c r="A16" s="4" t="s">
        <v>19</v>
      </c>
      <c r="B16" s="5" t="s">
        <v>11</v>
      </c>
      <c r="C16" s="6">
        <v>8.3000000000000007</v>
      </c>
      <c r="D16" s="6"/>
      <c r="E16" s="6"/>
      <c r="F16" s="6"/>
      <c r="G16" s="6"/>
      <c r="H16" s="6"/>
    </row>
    <row r="17" spans="1:8" s="80" customFormat="1" x14ac:dyDescent="0.25">
      <c r="A17" s="4" t="s">
        <v>335</v>
      </c>
      <c r="B17" s="5" t="s">
        <v>267</v>
      </c>
      <c r="C17" s="6"/>
      <c r="D17" s="6"/>
      <c r="E17" s="6">
        <v>6.95</v>
      </c>
      <c r="F17" s="6"/>
      <c r="G17" s="6"/>
      <c r="H17" s="6"/>
    </row>
    <row r="18" spans="1:8" x14ac:dyDescent="0.25">
      <c r="A18" s="4" t="s">
        <v>261</v>
      </c>
      <c r="B18" s="5" t="s">
        <v>11</v>
      </c>
      <c r="C18" s="6"/>
      <c r="D18" s="6"/>
      <c r="E18" s="6">
        <v>9.9</v>
      </c>
      <c r="F18" s="6"/>
      <c r="G18" s="6"/>
      <c r="H18" s="6"/>
    </row>
    <row r="19" spans="1:8" x14ac:dyDescent="0.25">
      <c r="A19" s="4" t="s">
        <v>20</v>
      </c>
      <c r="B19" s="5" t="s">
        <v>11</v>
      </c>
      <c r="C19" s="6">
        <v>2.65</v>
      </c>
      <c r="D19" s="6"/>
      <c r="E19" s="6"/>
      <c r="F19" s="6"/>
      <c r="G19" s="6"/>
      <c r="H19" s="6"/>
    </row>
    <row r="20" spans="1:8" x14ac:dyDescent="0.25">
      <c r="A20" s="4" t="s">
        <v>21</v>
      </c>
      <c r="B20" s="5" t="s">
        <v>11</v>
      </c>
      <c r="C20" s="6">
        <v>6.8</v>
      </c>
      <c r="D20" s="6"/>
      <c r="E20" s="6"/>
      <c r="F20" s="6"/>
      <c r="G20" s="6"/>
      <c r="H20" s="6"/>
    </row>
    <row r="21" spans="1:8" x14ac:dyDescent="0.25">
      <c r="A21" s="4" t="s">
        <v>22</v>
      </c>
      <c r="B21" s="5" t="s">
        <v>11</v>
      </c>
      <c r="C21" s="6">
        <v>6.9</v>
      </c>
      <c r="D21" s="6"/>
      <c r="E21" s="6"/>
      <c r="F21" s="6"/>
      <c r="G21" s="6"/>
      <c r="H21" s="6"/>
    </row>
    <row r="22" spans="1:8" x14ac:dyDescent="0.25">
      <c r="A22" s="4" t="s">
        <v>23</v>
      </c>
      <c r="B22" s="5" t="s">
        <v>11</v>
      </c>
      <c r="C22" s="6">
        <v>5</v>
      </c>
      <c r="D22" s="6"/>
      <c r="E22" s="6"/>
      <c r="F22" s="6"/>
      <c r="G22" s="6"/>
      <c r="H22" s="6"/>
    </row>
    <row r="23" spans="1:8" x14ac:dyDescent="0.25">
      <c r="A23" s="4" t="s">
        <v>263</v>
      </c>
      <c r="B23" s="5" t="s">
        <v>267</v>
      </c>
      <c r="C23" s="6"/>
      <c r="D23" s="6"/>
      <c r="E23" s="6">
        <v>6.35</v>
      </c>
      <c r="F23" s="6"/>
      <c r="G23" s="6"/>
      <c r="H23" s="6"/>
    </row>
    <row r="24" spans="1:8" x14ac:dyDescent="0.25">
      <c r="A24" s="4" t="s">
        <v>283</v>
      </c>
      <c r="B24" s="5" t="s">
        <v>267</v>
      </c>
      <c r="C24" s="6"/>
      <c r="D24" s="6"/>
      <c r="E24" s="6">
        <v>3.3</v>
      </c>
      <c r="F24" s="6"/>
      <c r="G24" s="6"/>
      <c r="H24" s="6"/>
    </row>
    <row r="25" spans="1:8" x14ac:dyDescent="0.25">
      <c r="A25" s="4" t="s">
        <v>24</v>
      </c>
      <c r="B25" s="5" t="s">
        <v>11</v>
      </c>
      <c r="C25" s="6"/>
      <c r="D25" s="6"/>
      <c r="E25" s="6">
        <v>7.9</v>
      </c>
      <c r="F25" s="6"/>
      <c r="G25" s="6"/>
      <c r="H25" s="6"/>
    </row>
    <row r="26" spans="1:8" x14ac:dyDescent="0.25">
      <c r="A26" s="4" t="s">
        <v>25</v>
      </c>
      <c r="B26" s="5" t="s">
        <v>11</v>
      </c>
      <c r="C26" s="6"/>
      <c r="D26" s="6"/>
      <c r="E26" s="6">
        <v>7.9</v>
      </c>
      <c r="F26" s="6"/>
      <c r="G26" s="6"/>
      <c r="H26" s="6"/>
    </row>
    <row r="27" spans="1:8" x14ac:dyDescent="0.25">
      <c r="A27" s="4" t="s">
        <v>26</v>
      </c>
      <c r="B27" s="5" t="s">
        <v>11</v>
      </c>
      <c r="C27" s="6">
        <v>7</v>
      </c>
      <c r="D27" s="6"/>
      <c r="E27" s="6"/>
      <c r="F27" s="6"/>
      <c r="G27" s="6"/>
      <c r="H27" s="6"/>
    </row>
    <row r="28" spans="1:8" x14ac:dyDescent="0.25">
      <c r="A28" s="4" t="s">
        <v>27</v>
      </c>
      <c r="B28" s="5" t="s">
        <v>11</v>
      </c>
      <c r="C28" s="6">
        <v>10.199999999999999</v>
      </c>
      <c r="D28" s="6"/>
      <c r="E28" s="6"/>
      <c r="F28" s="6"/>
      <c r="G28" s="6"/>
      <c r="H28" s="6"/>
    </row>
    <row r="29" spans="1:8" x14ac:dyDescent="0.25">
      <c r="A29" s="56" t="s">
        <v>286</v>
      </c>
      <c r="B29" s="57" t="s">
        <v>267</v>
      </c>
      <c r="C29" s="6"/>
      <c r="D29" s="6"/>
      <c r="E29" s="6"/>
      <c r="F29" s="6">
        <v>5.8019999999999996</v>
      </c>
      <c r="G29" s="6"/>
      <c r="H29" s="6"/>
    </row>
    <row r="30" spans="1:8" x14ac:dyDescent="0.25">
      <c r="A30" s="4" t="s">
        <v>28</v>
      </c>
      <c r="B30" s="5" t="s">
        <v>11</v>
      </c>
      <c r="C30" s="6"/>
      <c r="D30" s="6">
        <v>5.8739999999999997</v>
      </c>
      <c r="E30" s="6">
        <v>7.3529999999999998</v>
      </c>
      <c r="F30" s="6">
        <v>8.0500000000000007</v>
      </c>
      <c r="G30" s="6"/>
      <c r="H30" s="6"/>
    </row>
    <row r="31" spans="1:8" x14ac:dyDescent="0.25">
      <c r="A31" s="4" t="s">
        <v>29</v>
      </c>
      <c r="B31" s="5" t="s">
        <v>11</v>
      </c>
      <c r="C31" s="6"/>
      <c r="D31" s="6">
        <v>7.48</v>
      </c>
      <c r="E31" s="6"/>
      <c r="F31" s="6"/>
      <c r="G31" s="6"/>
      <c r="H31" s="6"/>
    </row>
    <row r="32" spans="1:8" x14ac:dyDescent="0.25">
      <c r="A32" s="4" t="s">
        <v>30</v>
      </c>
      <c r="B32" s="5" t="s">
        <v>11</v>
      </c>
      <c r="C32" s="6"/>
      <c r="D32" s="6">
        <v>6.41</v>
      </c>
      <c r="E32" s="6">
        <v>5.99</v>
      </c>
      <c r="F32" s="6"/>
      <c r="G32" s="6"/>
      <c r="H32" s="6"/>
    </row>
    <row r="33" spans="1:8" s="80" customFormat="1" x14ac:dyDescent="0.25">
      <c r="A33" s="4" t="s">
        <v>323</v>
      </c>
      <c r="B33" s="5" t="s">
        <v>319</v>
      </c>
      <c r="C33" s="6"/>
      <c r="D33" s="6"/>
      <c r="E33" s="6">
        <v>5.45</v>
      </c>
      <c r="F33" s="6">
        <v>16.5</v>
      </c>
      <c r="G33" s="6"/>
      <c r="H33" s="6"/>
    </row>
    <row r="34" spans="1:8" x14ac:dyDescent="0.25">
      <c r="A34" s="4" t="s">
        <v>31</v>
      </c>
      <c r="B34" s="5" t="s">
        <v>11</v>
      </c>
      <c r="C34" s="6">
        <v>9.8000000000000007</v>
      </c>
      <c r="D34" s="6"/>
      <c r="E34" s="6"/>
      <c r="F34" s="6"/>
      <c r="G34" s="6"/>
      <c r="H34" s="6"/>
    </row>
    <row r="35" spans="1:8" x14ac:dyDescent="0.25">
      <c r="A35" s="4" t="s">
        <v>32</v>
      </c>
      <c r="B35" s="5" t="s">
        <v>11</v>
      </c>
      <c r="C35" s="6"/>
      <c r="D35" s="6"/>
      <c r="E35" s="6">
        <v>8.59</v>
      </c>
      <c r="F35" s="6"/>
      <c r="G35" s="6"/>
      <c r="H35" s="6"/>
    </row>
    <row r="36" spans="1:8" x14ac:dyDescent="0.25">
      <c r="A36" s="4" t="s">
        <v>33</v>
      </c>
      <c r="B36" s="5" t="s">
        <v>11</v>
      </c>
      <c r="C36" s="6"/>
      <c r="D36" s="6">
        <v>6.41</v>
      </c>
      <c r="E36" s="6"/>
      <c r="F36" s="6">
        <v>6</v>
      </c>
      <c r="G36" s="6"/>
      <c r="H36" s="6"/>
    </row>
    <row r="37" spans="1:8" x14ac:dyDescent="0.25">
      <c r="A37" s="4" t="s">
        <v>34</v>
      </c>
      <c r="B37" s="5" t="s">
        <v>11</v>
      </c>
      <c r="C37" s="6"/>
      <c r="D37" s="6"/>
      <c r="E37" s="6">
        <v>24.8</v>
      </c>
      <c r="F37" s="6">
        <v>33.5</v>
      </c>
      <c r="G37" s="6"/>
      <c r="H37" s="6"/>
    </row>
    <row r="38" spans="1:8" x14ac:dyDescent="0.25">
      <c r="A38" s="4" t="s">
        <v>279</v>
      </c>
      <c r="B38" s="5" t="s">
        <v>11</v>
      </c>
      <c r="C38" s="6"/>
      <c r="D38" s="6"/>
      <c r="E38" s="6">
        <v>21.707000000000001</v>
      </c>
      <c r="F38" s="6"/>
      <c r="G38" s="6"/>
      <c r="H38" s="6"/>
    </row>
    <row r="39" spans="1:8" x14ac:dyDescent="0.25">
      <c r="A39" s="4" t="s">
        <v>278</v>
      </c>
      <c r="B39" s="5" t="s">
        <v>11</v>
      </c>
      <c r="C39" s="6"/>
      <c r="D39" s="6"/>
      <c r="E39" s="6">
        <v>7.65</v>
      </c>
      <c r="F39" s="6"/>
      <c r="G39" s="6"/>
      <c r="H39" s="6"/>
    </row>
    <row r="40" spans="1:8" x14ac:dyDescent="0.25">
      <c r="A40" s="4" t="s">
        <v>35</v>
      </c>
      <c r="B40" s="5" t="s">
        <v>11</v>
      </c>
      <c r="C40" s="6">
        <v>7.5</v>
      </c>
      <c r="D40" s="6"/>
      <c r="E40" s="6"/>
      <c r="F40" s="6"/>
      <c r="G40" s="6"/>
      <c r="H40" s="6"/>
    </row>
    <row r="41" spans="1:8" x14ac:dyDescent="0.25">
      <c r="A41" s="4" t="s">
        <v>36</v>
      </c>
      <c r="B41" s="5" t="s">
        <v>11</v>
      </c>
      <c r="C41" s="6">
        <v>7.5</v>
      </c>
      <c r="D41" s="6"/>
      <c r="E41" s="6"/>
      <c r="F41" s="6"/>
      <c r="G41" s="6"/>
      <c r="H41" s="6"/>
    </row>
    <row r="42" spans="1:8" x14ac:dyDescent="0.25">
      <c r="A42" s="4" t="s">
        <v>37</v>
      </c>
      <c r="B42" s="5" t="s">
        <v>11</v>
      </c>
      <c r="C42" s="6">
        <v>18</v>
      </c>
      <c r="D42" s="6"/>
      <c r="E42" s="6"/>
      <c r="F42" s="6"/>
      <c r="G42" s="6"/>
      <c r="H42" s="6"/>
    </row>
    <row r="43" spans="1:8" x14ac:dyDescent="0.25">
      <c r="A43" s="4" t="s">
        <v>38</v>
      </c>
      <c r="B43" s="5" t="s">
        <v>11</v>
      </c>
      <c r="C43" s="6"/>
      <c r="D43" s="6">
        <v>3.29</v>
      </c>
      <c r="E43" s="6">
        <v>5.8</v>
      </c>
      <c r="F43" s="6"/>
      <c r="G43" s="6"/>
      <c r="H43" s="6"/>
    </row>
    <row r="44" spans="1:8" x14ac:dyDescent="0.25">
      <c r="A44" s="4" t="s">
        <v>39</v>
      </c>
      <c r="B44" s="5" t="s">
        <v>11</v>
      </c>
      <c r="C44" s="6">
        <v>8.6</v>
      </c>
      <c r="D44" s="6"/>
      <c r="E44" s="6"/>
      <c r="F44" s="6"/>
      <c r="G44" s="6"/>
      <c r="H44" s="6"/>
    </row>
    <row r="45" spans="1:8" x14ac:dyDescent="0.25">
      <c r="A45" s="4" t="s">
        <v>40</v>
      </c>
      <c r="B45" s="5" t="s">
        <v>11</v>
      </c>
      <c r="C45" s="6">
        <v>17.100000000000001</v>
      </c>
      <c r="D45" s="6"/>
      <c r="E45" s="6"/>
      <c r="F45" s="6"/>
      <c r="G45" s="6"/>
      <c r="H45" s="6"/>
    </row>
    <row r="46" spans="1:8" x14ac:dyDescent="0.25">
      <c r="A46" s="4" t="s">
        <v>41</v>
      </c>
      <c r="B46" s="5" t="s">
        <v>11</v>
      </c>
      <c r="C46" s="6"/>
      <c r="D46" s="6"/>
      <c r="E46" s="6"/>
      <c r="F46" s="6"/>
      <c r="G46" s="6"/>
      <c r="H46" s="6">
        <v>7.9</v>
      </c>
    </row>
    <row r="47" spans="1:8" x14ac:dyDescent="0.25">
      <c r="A47" s="4" t="s">
        <v>42</v>
      </c>
      <c r="B47" s="5" t="s">
        <v>11</v>
      </c>
      <c r="C47" s="6"/>
      <c r="D47" s="6"/>
      <c r="E47" s="6">
        <v>8.5960000000000001</v>
      </c>
      <c r="F47" s="6"/>
      <c r="G47" s="6"/>
      <c r="H47" s="6"/>
    </row>
    <row r="48" spans="1:8" x14ac:dyDescent="0.25">
      <c r="A48" s="4" t="s">
        <v>43</v>
      </c>
      <c r="B48" s="5" t="s">
        <v>11</v>
      </c>
      <c r="C48" s="6">
        <v>8.5</v>
      </c>
      <c r="D48" s="6"/>
      <c r="E48" s="6"/>
      <c r="F48" s="6"/>
      <c r="G48" s="6"/>
      <c r="H48" s="6"/>
    </row>
    <row r="49" spans="1:8" x14ac:dyDescent="0.25">
      <c r="A49" s="4" t="s">
        <v>44</v>
      </c>
      <c r="B49" s="5" t="s">
        <v>11</v>
      </c>
      <c r="C49" s="6">
        <v>9.5</v>
      </c>
      <c r="D49" s="6"/>
      <c r="E49" s="6"/>
      <c r="F49" s="6"/>
      <c r="G49" s="6"/>
      <c r="H49" s="6"/>
    </row>
    <row r="50" spans="1:8" x14ac:dyDescent="0.25">
      <c r="A50" s="4" t="s">
        <v>45</v>
      </c>
      <c r="B50" s="5" t="s">
        <v>11</v>
      </c>
      <c r="C50" s="6">
        <v>7.2</v>
      </c>
      <c r="D50" s="6"/>
      <c r="E50" s="6"/>
      <c r="F50" s="6"/>
      <c r="G50" s="6"/>
      <c r="H50" s="6"/>
    </row>
    <row r="51" spans="1:8" s="80" customFormat="1" x14ac:dyDescent="0.25">
      <c r="A51" s="4" t="s">
        <v>337</v>
      </c>
      <c r="B51" s="5" t="s">
        <v>267</v>
      </c>
      <c r="C51" s="6"/>
      <c r="D51" s="6"/>
      <c r="E51" s="6">
        <v>7.4</v>
      </c>
      <c r="F51" s="6"/>
      <c r="G51" s="6"/>
      <c r="H51" s="6"/>
    </row>
    <row r="52" spans="1:8" s="80" customFormat="1" x14ac:dyDescent="0.25">
      <c r="A52" s="4" t="s">
        <v>336</v>
      </c>
      <c r="B52" s="5" t="s">
        <v>267</v>
      </c>
      <c r="C52" s="6"/>
      <c r="D52" s="6"/>
      <c r="E52" s="6">
        <v>7.4</v>
      </c>
      <c r="F52" s="6"/>
      <c r="G52" s="6"/>
      <c r="H52" s="6"/>
    </row>
    <row r="53" spans="1:8" s="48" customFormat="1" x14ac:dyDescent="0.25">
      <c r="A53" s="4" t="s">
        <v>300</v>
      </c>
      <c r="B53" s="5" t="s">
        <v>267</v>
      </c>
      <c r="C53" s="6"/>
      <c r="D53" s="6"/>
      <c r="E53" s="6">
        <v>4.8</v>
      </c>
      <c r="F53" s="6"/>
      <c r="G53" s="6"/>
      <c r="H53" s="6"/>
    </row>
    <row r="54" spans="1:8" x14ac:dyDescent="0.25">
      <c r="A54" s="4" t="s">
        <v>46</v>
      </c>
      <c r="B54" s="5" t="s">
        <v>11</v>
      </c>
      <c r="C54" s="6"/>
      <c r="D54" s="6"/>
      <c r="E54" s="6">
        <v>12.95</v>
      </c>
      <c r="F54" s="6"/>
      <c r="G54" s="6"/>
      <c r="H54" s="6"/>
    </row>
    <row r="55" spans="1:8" x14ac:dyDescent="0.25">
      <c r="A55" s="4" t="s">
        <v>47</v>
      </c>
      <c r="B55" s="5" t="s">
        <v>11</v>
      </c>
      <c r="C55" s="6">
        <v>7</v>
      </c>
      <c r="D55" s="6"/>
      <c r="E55" s="6">
        <v>5.8</v>
      </c>
      <c r="F55" s="6"/>
      <c r="G55" s="6"/>
      <c r="H55" s="6"/>
    </row>
    <row r="56" spans="1:8" x14ac:dyDescent="0.25">
      <c r="A56" s="4" t="s">
        <v>48</v>
      </c>
      <c r="B56" s="5" t="s">
        <v>11</v>
      </c>
      <c r="C56" s="6">
        <v>9</v>
      </c>
      <c r="D56" s="6"/>
      <c r="E56" s="6">
        <v>7.9</v>
      </c>
      <c r="F56" s="6"/>
      <c r="G56" s="6"/>
      <c r="H56" s="6"/>
    </row>
    <row r="57" spans="1:8" x14ac:dyDescent="0.25">
      <c r="A57" s="4" t="s">
        <v>49</v>
      </c>
      <c r="B57" s="5" t="s">
        <v>11</v>
      </c>
      <c r="C57" s="6"/>
      <c r="D57" s="6"/>
      <c r="E57" s="6">
        <v>8.25</v>
      </c>
      <c r="F57" s="6"/>
      <c r="G57" s="6"/>
      <c r="H57" s="6"/>
    </row>
    <row r="58" spans="1:8" x14ac:dyDescent="0.25">
      <c r="A58" s="4" t="s">
        <v>50</v>
      </c>
      <c r="B58" s="5" t="s">
        <v>11</v>
      </c>
      <c r="C58" s="6"/>
      <c r="D58" s="6"/>
      <c r="E58" s="6">
        <v>7.55</v>
      </c>
      <c r="F58" s="6"/>
      <c r="G58" s="6"/>
      <c r="H58" s="6"/>
    </row>
    <row r="59" spans="1:8" s="48" customFormat="1" x14ac:dyDescent="0.25">
      <c r="A59" s="4" t="s">
        <v>301</v>
      </c>
      <c r="B59" s="5" t="s">
        <v>267</v>
      </c>
      <c r="C59" s="6"/>
      <c r="D59" s="6"/>
      <c r="E59" s="6">
        <v>10.202999999999999</v>
      </c>
      <c r="F59" s="6"/>
      <c r="G59" s="6"/>
      <c r="H59" s="6"/>
    </row>
    <row r="60" spans="1:8" x14ac:dyDescent="0.25">
      <c r="A60" s="4" t="s">
        <v>266</v>
      </c>
      <c r="B60" s="5" t="s">
        <v>11</v>
      </c>
      <c r="C60" s="6"/>
      <c r="D60" s="6"/>
      <c r="E60" s="6">
        <v>10.7</v>
      </c>
      <c r="F60" s="6"/>
      <c r="G60" s="6"/>
      <c r="H60" s="6"/>
    </row>
    <row r="61" spans="1:8" x14ac:dyDescent="0.25">
      <c r="A61" s="4" t="s">
        <v>51</v>
      </c>
      <c r="B61" s="5" t="s">
        <v>11</v>
      </c>
      <c r="C61" s="6">
        <v>14.5</v>
      </c>
      <c r="D61" s="6"/>
      <c r="E61" s="6"/>
      <c r="F61" s="6"/>
      <c r="G61" s="6"/>
      <c r="H61" s="6"/>
    </row>
    <row r="62" spans="1:8" x14ac:dyDescent="0.25">
      <c r="A62" s="4" t="s">
        <v>52</v>
      </c>
      <c r="B62" s="5" t="s">
        <v>11</v>
      </c>
      <c r="C62" s="6">
        <v>9.5</v>
      </c>
      <c r="D62" s="6"/>
      <c r="E62" s="6"/>
      <c r="F62" s="6"/>
      <c r="G62" s="6"/>
      <c r="H62" s="6"/>
    </row>
    <row r="63" spans="1:8" x14ac:dyDescent="0.25">
      <c r="A63" s="4" t="s">
        <v>53</v>
      </c>
      <c r="B63" s="5" t="s">
        <v>11</v>
      </c>
      <c r="C63" s="6"/>
      <c r="D63" s="6"/>
      <c r="E63" s="6">
        <v>8.65</v>
      </c>
      <c r="F63" s="6"/>
      <c r="G63" s="6"/>
      <c r="H63" s="6"/>
    </row>
    <row r="66" spans="1:4" ht="18.75" customHeight="1" x14ac:dyDescent="0.3">
      <c r="A66" s="7"/>
    </row>
    <row r="73" spans="1:4" x14ac:dyDescent="0.25">
      <c r="A73" s="8"/>
      <c r="B73" s="8"/>
      <c r="C73" s="8"/>
      <c r="D73" s="8"/>
    </row>
    <row r="74" spans="1:4" ht="15" customHeight="1" x14ac:dyDescent="0.25">
      <c r="A74" s="8"/>
      <c r="B74" s="8"/>
      <c r="C74" s="8"/>
      <c r="D74" s="8"/>
    </row>
  </sheetData>
  <mergeCells count="2">
    <mergeCell ref="C2:H2"/>
    <mergeCell ref="A1:H1"/>
  </mergeCells>
  <pageMargins left="0.25" right="0.25" top="0.75" bottom="0.75" header="0.3" footer="0.3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G47"/>
  <sheetViews>
    <sheetView showRowColHeaders="0" zoomScale="90" zoomScaleNormal="90" workbookViewId="0">
      <selection activeCell="A7" sqref="A7:A41"/>
    </sheetView>
  </sheetViews>
  <sheetFormatPr baseColWidth="10" defaultColWidth="17.28515625" defaultRowHeight="15" customHeight="1" x14ac:dyDescent="0.25"/>
  <cols>
    <col min="1" max="1" width="21.85546875" customWidth="1"/>
    <col min="2" max="2" width="11.42578125" customWidth="1"/>
    <col min="3" max="6" width="15.7109375" customWidth="1"/>
  </cols>
  <sheetData>
    <row r="1" spans="1:7" ht="34.5" customHeight="1" x14ac:dyDescent="0.25">
      <c r="A1" s="90" t="s">
        <v>54</v>
      </c>
      <c r="B1" s="91"/>
      <c r="C1" s="91"/>
      <c r="D1" s="91"/>
      <c r="E1" s="91"/>
      <c r="F1" s="91"/>
    </row>
    <row r="2" spans="1:7" ht="21" customHeight="1" x14ac:dyDescent="0.35">
      <c r="A2" s="9" t="s">
        <v>1</v>
      </c>
      <c r="B2" s="9" t="s">
        <v>2</v>
      </c>
      <c r="C2" s="92" t="s">
        <v>55</v>
      </c>
      <c r="D2" s="88"/>
      <c r="E2" s="88"/>
      <c r="F2" s="89"/>
    </row>
    <row r="5" spans="1:7" ht="18.75" customHeight="1" x14ac:dyDescent="0.3">
      <c r="C5" s="3" t="s">
        <v>6</v>
      </c>
      <c r="D5" s="3" t="s">
        <v>8</v>
      </c>
      <c r="E5" s="3" t="s">
        <v>7</v>
      </c>
      <c r="F5" s="3" t="s">
        <v>5</v>
      </c>
      <c r="G5" s="3" t="s">
        <v>340</v>
      </c>
    </row>
    <row r="7" spans="1:7" s="48" customFormat="1" ht="15" customHeight="1" x14ac:dyDescent="0.25">
      <c r="A7" s="40" t="s">
        <v>299</v>
      </c>
      <c r="B7" s="61" t="s">
        <v>267</v>
      </c>
      <c r="C7" s="55">
        <v>8.4</v>
      </c>
      <c r="D7" s="55"/>
      <c r="E7" s="55"/>
      <c r="F7" s="81"/>
      <c r="G7" s="40"/>
    </row>
    <row r="8" spans="1:7" x14ac:dyDescent="0.25">
      <c r="A8" s="50" t="s">
        <v>56</v>
      </c>
      <c r="B8" s="70" t="s">
        <v>11</v>
      </c>
      <c r="C8" s="52">
        <v>6.1</v>
      </c>
      <c r="D8" s="50"/>
      <c r="E8" s="50"/>
      <c r="F8" s="82"/>
      <c r="G8" s="40"/>
    </row>
    <row r="9" spans="1:7" s="80" customFormat="1" x14ac:dyDescent="0.25">
      <c r="A9" s="50" t="s">
        <v>327</v>
      </c>
      <c r="B9" s="70" t="s">
        <v>62</v>
      </c>
      <c r="C9" s="52">
        <v>4.907</v>
      </c>
      <c r="D9" s="50"/>
      <c r="E9" s="50"/>
      <c r="F9" s="82"/>
      <c r="G9" s="40"/>
    </row>
    <row r="10" spans="1:7" x14ac:dyDescent="0.25">
      <c r="A10" s="4" t="s">
        <v>57</v>
      </c>
      <c r="B10" s="10" t="s">
        <v>71</v>
      </c>
      <c r="C10" s="6">
        <v>1.212</v>
      </c>
      <c r="D10" s="4"/>
      <c r="E10" s="4"/>
      <c r="F10" s="83"/>
      <c r="G10" s="40"/>
    </row>
    <row r="11" spans="1:7" x14ac:dyDescent="0.25">
      <c r="A11" s="4" t="s">
        <v>58</v>
      </c>
      <c r="B11" s="10" t="s">
        <v>59</v>
      </c>
      <c r="C11" s="6">
        <v>6.6669999999999998</v>
      </c>
      <c r="D11" s="4"/>
      <c r="E11" s="4"/>
      <c r="F11" s="83"/>
      <c r="G11" s="40"/>
    </row>
    <row r="12" spans="1:7" x14ac:dyDescent="0.25">
      <c r="A12" s="4" t="s">
        <v>264</v>
      </c>
      <c r="B12" s="10" t="s">
        <v>11</v>
      </c>
      <c r="C12" s="6">
        <v>9.0559999999999992</v>
      </c>
      <c r="D12" s="4"/>
      <c r="E12" s="4"/>
      <c r="F12" s="83"/>
      <c r="G12" s="40"/>
    </row>
    <row r="13" spans="1:7" x14ac:dyDescent="0.25">
      <c r="A13" s="4" t="s">
        <v>78</v>
      </c>
      <c r="B13" s="10" t="s">
        <v>71</v>
      </c>
      <c r="C13" s="6"/>
      <c r="D13" s="4"/>
      <c r="E13" s="4"/>
      <c r="F13" s="83">
        <v>9.5000000000000001E-2</v>
      </c>
      <c r="G13" s="40"/>
    </row>
    <row r="14" spans="1:7" x14ac:dyDescent="0.25">
      <c r="A14" s="4" t="s">
        <v>79</v>
      </c>
      <c r="B14" s="10" t="s">
        <v>80</v>
      </c>
      <c r="C14" s="6"/>
      <c r="D14" s="4"/>
      <c r="E14" s="4"/>
      <c r="F14" s="83">
        <v>0.36899999999999999</v>
      </c>
      <c r="G14" s="40"/>
    </row>
    <row r="15" spans="1:7" x14ac:dyDescent="0.25">
      <c r="A15" s="4" t="s">
        <v>60</v>
      </c>
      <c r="B15" s="10" t="s">
        <v>11</v>
      </c>
      <c r="C15" s="6">
        <v>9.1999999999999993</v>
      </c>
      <c r="D15" s="4"/>
      <c r="E15" s="4"/>
      <c r="F15" s="83"/>
      <c r="G15" s="40"/>
    </row>
    <row r="16" spans="1:7" x14ac:dyDescent="0.25">
      <c r="A16" s="4" t="s">
        <v>275</v>
      </c>
      <c r="B16" s="10" t="s">
        <v>319</v>
      </c>
      <c r="C16" s="6">
        <v>8.9600000000000009</v>
      </c>
      <c r="D16" s="4"/>
      <c r="E16" s="4"/>
      <c r="F16" s="83"/>
      <c r="G16" s="40"/>
    </row>
    <row r="17" spans="1:7" x14ac:dyDescent="0.25">
      <c r="A17" s="4" t="s">
        <v>61</v>
      </c>
      <c r="B17" s="10" t="s">
        <v>62</v>
      </c>
      <c r="C17" s="6">
        <v>2.7</v>
      </c>
      <c r="D17" s="4"/>
      <c r="E17" s="4"/>
      <c r="F17" s="83"/>
      <c r="G17" s="40"/>
    </row>
    <row r="18" spans="1:7" x14ac:dyDescent="0.25">
      <c r="A18" s="4" t="s">
        <v>64</v>
      </c>
      <c r="B18" s="10" t="s">
        <v>63</v>
      </c>
      <c r="C18" s="6">
        <v>2.2850000000000001</v>
      </c>
      <c r="D18" s="4"/>
      <c r="E18" s="4"/>
      <c r="F18" s="83"/>
      <c r="G18" s="40"/>
    </row>
    <row r="19" spans="1:7" x14ac:dyDescent="0.25">
      <c r="A19" s="4" t="s">
        <v>65</v>
      </c>
      <c r="B19" s="10" t="s">
        <v>11</v>
      </c>
      <c r="C19" s="6">
        <v>5.44</v>
      </c>
      <c r="D19" s="4"/>
      <c r="E19" s="4"/>
      <c r="F19" s="83"/>
      <c r="G19" s="40"/>
    </row>
    <row r="20" spans="1:7" x14ac:dyDescent="0.25">
      <c r="A20" s="4" t="s">
        <v>66</v>
      </c>
      <c r="B20" s="10" t="s">
        <v>11</v>
      </c>
      <c r="C20" s="6">
        <v>4.6500000000000004</v>
      </c>
      <c r="D20" s="4"/>
      <c r="E20" s="4">
        <v>5.5</v>
      </c>
      <c r="F20" s="83"/>
      <c r="G20" s="40"/>
    </row>
    <row r="21" spans="1:7" x14ac:dyDescent="0.25">
      <c r="A21" s="4" t="s">
        <v>67</v>
      </c>
      <c r="B21" s="10" t="s">
        <v>11</v>
      </c>
      <c r="C21" s="6">
        <v>1.44</v>
      </c>
      <c r="D21" s="4"/>
      <c r="E21" s="4"/>
      <c r="F21" s="83"/>
      <c r="G21" s="40"/>
    </row>
    <row r="22" spans="1:7" x14ac:dyDescent="0.25">
      <c r="A22" s="4" t="s">
        <v>81</v>
      </c>
      <c r="B22" s="10" t="s">
        <v>62</v>
      </c>
      <c r="C22" s="6">
        <v>5.32</v>
      </c>
      <c r="D22" s="4"/>
      <c r="E22" s="4"/>
      <c r="F22" s="83"/>
      <c r="G22" s="40"/>
    </row>
    <row r="23" spans="1:7" x14ac:dyDescent="0.25">
      <c r="A23" s="4" t="s">
        <v>284</v>
      </c>
      <c r="B23" s="10" t="s">
        <v>62</v>
      </c>
      <c r="C23" s="6">
        <v>5.2</v>
      </c>
      <c r="D23" s="4"/>
      <c r="E23" s="4"/>
      <c r="F23" s="83"/>
      <c r="G23" s="40"/>
    </row>
    <row r="24" spans="1:7" x14ac:dyDescent="0.25">
      <c r="A24" s="4" t="s">
        <v>68</v>
      </c>
      <c r="B24" s="10" t="s">
        <v>62</v>
      </c>
      <c r="C24" s="6">
        <v>8.14</v>
      </c>
      <c r="D24" s="4"/>
      <c r="E24" s="4"/>
      <c r="F24" s="83"/>
      <c r="G24" s="40"/>
    </row>
    <row r="25" spans="1:7" x14ac:dyDescent="0.25">
      <c r="A25" s="4" t="s">
        <v>69</v>
      </c>
      <c r="B25" s="10" t="s">
        <v>62</v>
      </c>
      <c r="C25" s="6">
        <v>0.65300000000000002</v>
      </c>
      <c r="D25" s="4"/>
      <c r="E25" s="4"/>
      <c r="F25" s="83"/>
      <c r="G25" s="40"/>
    </row>
    <row r="26" spans="1:7" x14ac:dyDescent="0.25">
      <c r="A26" s="4" t="s">
        <v>262</v>
      </c>
      <c r="B26" s="10" t="s">
        <v>11</v>
      </c>
      <c r="C26" s="6">
        <v>7.78</v>
      </c>
      <c r="D26" s="4"/>
      <c r="E26" s="4"/>
      <c r="F26" s="83"/>
      <c r="G26" s="40"/>
    </row>
    <row r="27" spans="1:7" x14ac:dyDescent="0.25">
      <c r="A27" s="4" t="s">
        <v>280</v>
      </c>
      <c r="B27" s="10" t="s">
        <v>11</v>
      </c>
      <c r="C27" s="6">
        <v>7.27</v>
      </c>
      <c r="D27" s="4"/>
      <c r="E27" s="4"/>
      <c r="F27" s="83"/>
      <c r="G27" s="40"/>
    </row>
    <row r="28" spans="1:7" x14ac:dyDescent="0.25">
      <c r="A28" s="4" t="s">
        <v>276</v>
      </c>
      <c r="B28" s="10" t="s">
        <v>277</v>
      </c>
      <c r="C28" s="6">
        <v>7.75</v>
      </c>
      <c r="D28" s="4"/>
      <c r="E28" s="4"/>
      <c r="F28" s="83"/>
      <c r="G28" s="40"/>
    </row>
    <row r="29" spans="1:7" x14ac:dyDescent="0.25">
      <c r="A29" s="4" t="s">
        <v>70</v>
      </c>
      <c r="B29" s="10" t="s">
        <v>71</v>
      </c>
      <c r="C29" s="6">
        <v>1.2</v>
      </c>
      <c r="D29" s="4"/>
      <c r="E29" s="4"/>
      <c r="F29" s="83"/>
      <c r="G29" s="40"/>
    </row>
    <row r="30" spans="1:7" x14ac:dyDescent="0.25">
      <c r="A30" s="4" t="s">
        <v>281</v>
      </c>
      <c r="B30" s="10" t="s">
        <v>71</v>
      </c>
      <c r="C30" s="6">
        <v>0.30299999999999999</v>
      </c>
      <c r="D30" s="4"/>
      <c r="E30" s="4"/>
      <c r="F30" s="83"/>
      <c r="G30" s="40"/>
    </row>
    <row r="31" spans="1:7" s="80" customFormat="1" x14ac:dyDescent="0.25">
      <c r="A31" s="4" t="s">
        <v>338</v>
      </c>
      <c r="B31" s="10" t="s">
        <v>319</v>
      </c>
      <c r="C31" s="6">
        <v>8.24</v>
      </c>
      <c r="D31" s="4"/>
      <c r="E31" s="4"/>
      <c r="F31" s="83"/>
      <c r="G31" s="40"/>
    </row>
    <row r="32" spans="1:7" x14ac:dyDescent="0.25">
      <c r="A32" s="4" t="s">
        <v>77</v>
      </c>
      <c r="B32" s="10" t="s">
        <v>71</v>
      </c>
      <c r="C32" s="6"/>
      <c r="D32" s="4"/>
      <c r="E32" s="4"/>
      <c r="F32" s="83">
        <v>7.01</v>
      </c>
      <c r="G32" s="40"/>
    </row>
    <row r="33" spans="1:7" x14ac:dyDescent="0.25">
      <c r="A33" s="4" t="s">
        <v>72</v>
      </c>
      <c r="B33" s="58" t="s">
        <v>267</v>
      </c>
      <c r="C33" s="6">
        <v>9.6</v>
      </c>
      <c r="D33" s="4"/>
      <c r="E33" s="4">
        <v>11.67</v>
      </c>
      <c r="F33" s="83"/>
      <c r="G33" s="40"/>
    </row>
    <row r="34" spans="1:7" x14ac:dyDescent="0.25">
      <c r="A34" s="4" t="s">
        <v>73</v>
      </c>
      <c r="B34" s="10" t="s">
        <v>71</v>
      </c>
      <c r="C34" s="6">
        <v>1.58</v>
      </c>
      <c r="D34" s="4"/>
      <c r="E34" s="4"/>
      <c r="F34" s="83"/>
      <c r="G34" s="40"/>
    </row>
    <row r="35" spans="1:7" s="80" customFormat="1" x14ac:dyDescent="0.25">
      <c r="A35" s="4" t="s">
        <v>322</v>
      </c>
      <c r="B35" s="10" t="s">
        <v>71</v>
      </c>
      <c r="C35" s="6">
        <v>0.84</v>
      </c>
      <c r="D35" s="4"/>
      <c r="E35" s="4"/>
      <c r="F35" s="83"/>
      <c r="G35" s="40"/>
    </row>
    <row r="36" spans="1:7" s="80" customFormat="1" x14ac:dyDescent="0.25">
      <c r="A36" s="4" t="s">
        <v>339</v>
      </c>
      <c r="B36" s="10" t="s">
        <v>62</v>
      </c>
      <c r="C36" s="6">
        <v>5.58</v>
      </c>
      <c r="D36" s="4"/>
      <c r="E36" s="4"/>
      <c r="F36" s="83"/>
      <c r="G36" s="40"/>
    </row>
    <row r="37" spans="1:7" s="80" customFormat="1" x14ac:dyDescent="0.25">
      <c r="A37" s="4" t="s">
        <v>324</v>
      </c>
      <c r="B37" s="10" t="s">
        <v>62</v>
      </c>
      <c r="C37" s="6">
        <v>5.58</v>
      </c>
      <c r="D37" s="4"/>
      <c r="E37" s="4"/>
      <c r="F37" s="83"/>
      <c r="G37" s="40"/>
    </row>
    <row r="38" spans="1:7" x14ac:dyDescent="0.25">
      <c r="A38" s="4" t="s">
        <v>82</v>
      </c>
      <c r="B38" s="10" t="s">
        <v>62</v>
      </c>
      <c r="C38" s="6">
        <v>5.32</v>
      </c>
      <c r="D38" s="4"/>
      <c r="E38" s="4"/>
      <c r="F38" s="83"/>
      <c r="G38" s="40"/>
    </row>
    <row r="39" spans="1:7" x14ac:dyDescent="0.25">
      <c r="A39" s="4" t="s">
        <v>74</v>
      </c>
      <c r="B39" s="10" t="s">
        <v>11</v>
      </c>
      <c r="C39" s="6">
        <v>6.99</v>
      </c>
      <c r="D39" s="4"/>
      <c r="E39" s="4"/>
      <c r="F39" s="83"/>
      <c r="G39" s="40"/>
    </row>
    <row r="40" spans="1:7" x14ac:dyDescent="0.25">
      <c r="A40" s="4" t="s">
        <v>75</v>
      </c>
      <c r="B40" s="10" t="s">
        <v>11</v>
      </c>
      <c r="C40" s="6">
        <v>8.99</v>
      </c>
      <c r="D40" s="4"/>
      <c r="E40" s="4">
        <v>10.041</v>
      </c>
      <c r="F40" s="83"/>
      <c r="G40" s="40" t="s">
        <v>341</v>
      </c>
    </row>
    <row r="41" spans="1:7" ht="15" customHeight="1" x14ac:dyDescent="0.25">
      <c r="A41" s="4" t="s">
        <v>76</v>
      </c>
      <c r="B41" s="10" t="s">
        <v>62</v>
      </c>
      <c r="C41" s="6">
        <v>2.34</v>
      </c>
      <c r="D41" s="4"/>
      <c r="E41" s="4"/>
      <c r="F41" s="83"/>
      <c r="G41" s="40"/>
    </row>
    <row r="42" spans="1:7" ht="15" customHeight="1" x14ac:dyDescent="0.25">
      <c r="A42" s="8"/>
      <c r="B42" s="11"/>
      <c r="C42" s="12"/>
    </row>
    <row r="43" spans="1:7" ht="15" customHeight="1" x14ac:dyDescent="0.3">
      <c r="A43" s="7"/>
      <c r="B43" s="11"/>
      <c r="C43" s="12"/>
    </row>
    <row r="44" spans="1:7" ht="15" customHeight="1" x14ac:dyDescent="0.25">
      <c r="A44" s="33"/>
      <c r="B44" s="34"/>
      <c r="C44" s="35"/>
    </row>
    <row r="45" spans="1:7" ht="15" customHeight="1" x14ac:dyDescent="0.25">
      <c r="A45" s="33"/>
      <c r="B45" s="34"/>
      <c r="C45" s="35"/>
    </row>
    <row r="46" spans="1:7" ht="15" customHeight="1" x14ac:dyDescent="0.25">
      <c r="A46" s="36"/>
      <c r="B46" s="36"/>
      <c r="C46" s="36"/>
    </row>
    <row r="47" spans="1:7" ht="18.75" customHeight="1" x14ac:dyDescent="0.3">
      <c r="A47" s="7"/>
    </row>
  </sheetData>
  <mergeCells count="2">
    <mergeCell ref="C2:F2"/>
    <mergeCell ref="A1:F1"/>
  </mergeCells>
  <pageMargins left="0.25" right="0.25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G48"/>
  <sheetViews>
    <sheetView zoomScaleNormal="100" workbookViewId="0">
      <selection activeCell="A6" sqref="A6:A45"/>
    </sheetView>
  </sheetViews>
  <sheetFormatPr baseColWidth="10" defaultColWidth="17.28515625" defaultRowHeight="15" customHeight="1" x14ac:dyDescent="0.25"/>
  <cols>
    <col min="1" max="1" width="25" customWidth="1"/>
    <col min="2" max="2" width="11.42578125" customWidth="1"/>
    <col min="3" max="3" width="14.85546875" customWidth="1"/>
    <col min="4" max="6" width="15.7109375" customWidth="1"/>
  </cols>
  <sheetData>
    <row r="1" spans="1:7" ht="34.5" customHeight="1" x14ac:dyDescent="0.25">
      <c r="A1" s="90" t="s">
        <v>83</v>
      </c>
      <c r="B1" s="91"/>
      <c r="C1" s="93"/>
      <c r="D1" s="93"/>
      <c r="E1" s="93"/>
      <c r="F1" s="93"/>
    </row>
    <row r="2" spans="1:7" ht="21" customHeight="1" x14ac:dyDescent="0.35">
      <c r="A2" s="9" t="s">
        <v>1</v>
      </c>
      <c r="B2" s="79" t="s">
        <v>2</v>
      </c>
      <c r="C2" s="94" t="s">
        <v>55</v>
      </c>
      <c r="D2" s="95"/>
      <c r="E2" s="95"/>
      <c r="F2" s="95"/>
      <c r="G2" s="96"/>
    </row>
    <row r="4" spans="1:7" ht="18.75" customHeight="1" x14ac:dyDescent="0.3">
      <c r="C4" s="3" t="s">
        <v>6</v>
      </c>
      <c r="D4" s="3" t="s">
        <v>8</v>
      </c>
      <c r="E4" s="3" t="s">
        <v>7</v>
      </c>
      <c r="F4" s="3" t="s">
        <v>5</v>
      </c>
      <c r="G4" s="3" t="s">
        <v>293</v>
      </c>
    </row>
    <row r="6" spans="1:7" s="69" customFormat="1" x14ac:dyDescent="0.25">
      <c r="A6" s="56" t="s">
        <v>315</v>
      </c>
      <c r="B6" s="57" t="s">
        <v>71</v>
      </c>
      <c r="C6" s="6"/>
      <c r="D6" s="6">
        <v>4.9000000000000002E-2</v>
      </c>
      <c r="E6" s="6"/>
      <c r="F6" s="63"/>
      <c r="G6" s="62"/>
    </row>
    <row r="7" spans="1:7" x14ac:dyDescent="0.25">
      <c r="A7" s="4" t="s">
        <v>85</v>
      </c>
      <c r="B7" s="5" t="s">
        <v>11</v>
      </c>
      <c r="C7" s="6"/>
      <c r="D7" s="6">
        <v>6.28</v>
      </c>
      <c r="E7" s="6"/>
      <c r="F7" s="63">
        <v>6.1</v>
      </c>
      <c r="G7" s="62"/>
    </row>
    <row r="8" spans="1:7" s="80" customFormat="1" x14ac:dyDescent="0.25">
      <c r="A8" s="4" t="s">
        <v>331</v>
      </c>
      <c r="B8" s="5" t="s">
        <v>267</v>
      </c>
      <c r="C8" s="6"/>
      <c r="D8" s="6">
        <v>13.05</v>
      </c>
      <c r="E8" s="6"/>
      <c r="F8" s="63"/>
      <c r="G8" s="62"/>
    </row>
    <row r="9" spans="1:7" x14ac:dyDescent="0.25">
      <c r="A9" s="4" t="s">
        <v>269</v>
      </c>
      <c r="B9" s="5" t="s">
        <v>11</v>
      </c>
      <c r="C9" s="6"/>
      <c r="D9" s="6">
        <v>4.6710000000000003</v>
      </c>
      <c r="E9" s="6"/>
      <c r="F9" s="63">
        <v>5.99</v>
      </c>
      <c r="G9" s="62"/>
    </row>
    <row r="10" spans="1:7" x14ac:dyDescent="0.25">
      <c r="A10" s="4" t="s">
        <v>86</v>
      </c>
      <c r="B10" s="5" t="s">
        <v>11</v>
      </c>
      <c r="C10" s="6">
        <v>11.8</v>
      </c>
      <c r="D10" s="6"/>
      <c r="E10" s="6"/>
      <c r="F10" s="63"/>
      <c r="G10" s="62"/>
    </row>
    <row r="11" spans="1:7" x14ac:dyDescent="0.25">
      <c r="A11" s="4" t="s">
        <v>87</v>
      </c>
      <c r="B11" s="5" t="s">
        <v>84</v>
      </c>
      <c r="C11" s="6"/>
      <c r="D11" s="6">
        <v>2.645</v>
      </c>
      <c r="E11" s="6"/>
      <c r="F11" s="63"/>
      <c r="G11" s="62"/>
    </row>
    <row r="12" spans="1:7" s="80" customFormat="1" x14ac:dyDescent="0.25">
      <c r="A12" s="4" t="s">
        <v>329</v>
      </c>
      <c r="B12" s="5" t="s">
        <v>267</v>
      </c>
      <c r="C12" s="6"/>
      <c r="D12" s="6">
        <v>1.6870000000000001</v>
      </c>
      <c r="E12" s="6"/>
      <c r="F12" s="63"/>
      <c r="G12" s="62"/>
    </row>
    <row r="13" spans="1:7" x14ac:dyDescent="0.25">
      <c r="A13" s="4" t="s">
        <v>88</v>
      </c>
      <c r="B13" s="5" t="s">
        <v>71</v>
      </c>
      <c r="C13" s="6"/>
      <c r="D13" s="6">
        <v>5.7</v>
      </c>
      <c r="E13" s="6"/>
      <c r="F13" s="63"/>
      <c r="G13" s="62"/>
    </row>
    <row r="14" spans="1:7" x14ac:dyDescent="0.25">
      <c r="A14" s="4" t="s">
        <v>89</v>
      </c>
      <c r="B14" s="5" t="s">
        <v>11</v>
      </c>
      <c r="C14" s="6"/>
      <c r="D14" s="6">
        <v>5.0999999999999996</v>
      </c>
      <c r="E14" s="6"/>
      <c r="F14" s="63"/>
      <c r="G14" s="62"/>
    </row>
    <row r="15" spans="1:7" x14ac:dyDescent="0.25">
      <c r="A15" s="4" t="s">
        <v>90</v>
      </c>
      <c r="B15" s="5" t="s">
        <v>11</v>
      </c>
      <c r="C15" s="6"/>
      <c r="D15" s="6"/>
      <c r="E15" s="6"/>
      <c r="F15" s="63">
        <v>0.44800000000000001</v>
      </c>
      <c r="G15" s="62"/>
    </row>
    <row r="16" spans="1:7" x14ac:dyDescent="0.25">
      <c r="A16" s="4" t="s">
        <v>91</v>
      </c>
      <c r="B16" s="5" t="s">
        <v>2</v>
      </c>
      <c r="C16" s="6"/>
      <c r="D16" s="6">
        <v>8.7599999999999997E-2</v>
      </c>
      <c r="E16" s="6"/>
      <c r="F16" s="63">
        <v>9.2999999999999999E-2</v>
      </c>
      <c r="G16" s="62"/>
    </row>
    <row r="17" spans="1:7" x14ac:dyDescent="0.25">
      <c r="A17" s="56" t="s">
        <v>292</v>
      </c>
      <c r="B17" s="57" t="s">
        <v>290</v>
      </c>
      <c r="C17" s="6"/>
      <c r="D17" s="6"/>
      <c r="E17" s="6"/>
      <c r="F17" s="63"/>
      <c r="G17" s="62">
        <v>1.27</v>
      </c>
    </row>
    <row r="18" spans="1:7" x14ac:dyDescent="0.25">
      <c r="A18" s="4" t="s">
        <v>92</v>
      </c>
      <c r="B18" s="5" t="s">
        <v>62</v>
      </c>
      <c r="C18" s="6"/>
      <c r="D18" s="6">
        <v>5.58</v>
      </c>
      <c r="E18" s="6"/>
      <c r="F18" s="63">
        <v>3.95</v>
      </c>
      <c r="G18" s="62"/>
    </row>
    <row r="19" spans="1:7" x14ac:dyDescent="0.25">
      <c r="A19" s="4" t="s">
        <v>93</v>
      </c>
      <c r="B19" s="5" t="s">
        <v>62</v>
      </c>
      <c r="C19" s="6"/>
      <c r="D19" s="6">
        <v>1.7</v>
      </c>
      <c r="E19" s="6"/>
      <c r="F19" s="63">
        <v>1.8740000000000001</v>
      </c>
      <c r="G19" s="62"/>
    </row>
    <row r="20" spans="1:7" x14ac:dyDescent="0.25">
      <c r="A20" s="4" t="s">
        <v>94</v>
      </c>
      <c r="B20" s="5" t="s">
        <v>11</v>
      </c>
      <c r="C20" s="6"/>
      <c r="D20" s="6">
        <v>4.3330000000000002</v>
      </c>
      <c r="E20" s="6"/>
      <c r="F20" s="63">
        <v>2.88</v>
      </c>
      <c r="G20" s="62"/>
    </row>
    <row r="21" spans="1:7" x14ac:dyDescent="0.25">
      <c r="A21" s="4" t="s">
        <v>95</v>
      </c>
      <c r="B21" s="5" t="s">
        <v>11</v>
      </c>
      <c r="C21" s="6"/>
      <c r="D21" s="6"/>
      <c r="E21" s="6"/>
      <c r="F21" s="63">
        <v>2.73</v>
      </c>
      <c r="G21" s="62"/>
    </row>
    <row r="22" spans="1:7" x14ac:dyDescent="0.25">
      <c r="A22" s="56" t="s">
        <v>287</v>
      </c>
      <c r="B22" s="57" t="s">
        <v>267</v>
      </c>
      <c r="C22" s="6"/>
      <c r="D22" s="6">
        <v>11</v>
      </c>
      <c r="E22" s="6"/>
      <c r="F22" s="63"/>
      <c r="G22" s="62"/>
    </row>
    <row r="23" spans="1:7" x14ac:dyDescent="0.25">
      <c r="A23" s="4" t="s">
        <v>96</v>
      </c>
      <c r="B23" s="5" t="s">
        <v>11</v>
      </c>
      <c r="C23" s="6"/>
      <c r="D23" s="6">
        <v>1.1220000000000001</v>
      </c>
      <c r="E23" s="6"/>
      <c r="F23" s="63">
        <v>1.4019999999999999</v>
      </c>
      <c r="G23" s="62"/>
    </row>
    <row r="24" spans="1:7" x14ac:dyDescent="0.25">
      <c r="A24" s="4" t="s">
        <v>273</v>
      </c>
      <c r="B24" s="5" t="s">
        <v>84</v>
      </c>
      <c r="C24" s="6"/>
      <c r="D24" s="6">
        <v>1.45</v>
      </c>
      <c r="E24" s="6"/>
      <c r="F24" s="63">
        <v>0.68500000000000005</v>
      </c>
      <c r="G24" s="62"/>
    </row>
    <row r="25" spans="1:7" x14ac:dyDescent="0.25">
      <c r="A25" s="4" t="s">
        <v>274</v>
      </c>
      <c r="B25" s="5" t="s">
        <v>84</v>
      </c>
      <c r="C25" s="6"/>
      <c r="D25" s="6">
        <v>1.8819999999999999</v>
      </c>
      <c r="E25" s="6"/>
      <c r="F25" s="63">
        <v>0.82699999999999996</v>
      </c>
      <c r="G25" s="62"/>
    </row>
    <row r="26" spans="1:7" x14ac:dyDescent="0.25">
      <c r="A26" s="4" t="s">
        <v>97</v>
      </c>
      <c r="B26" s="5" t="s">
        <v>11</v>
      </c>
      <c r="C26" s="6"/>
      <c r="D26" s="6"/>
      <c r="E26" s="6"/>
      <c r="F26" s="63">
        <v>5.5129999999999999</v>
      </c>
      <c r="G26" s="62"/>
    </row>
    <row r="27" spans="1:7" x14ac:dyDescent="0.25">
      <c r="A27" s="4" t="s">
        <v>98</v>
      </c>
      <c r="B27" s="5" t="s">
        <v>11</v>
      </c>
      <c r="C27" s="6"/>
      <c r="D27" s="6">
        <v>3.66</v>
      </c>
      <c r="E27" s="6"/>
      <c r="F27" s="63">
        <v>3.48</v>
      </c>
      <c r="G27" s="62"/>
    </row>
    <row r="28" spans="1:7" s="80" customFormat="1" x14ac:dyDescent="0.25">
      <c r="A28" s="4" t="s">
        <v>328</v>
      </c>
      <c r="B28" s="5" t="s">
        <v>267</v>
      </c>
      <c r="C28" s="6"/>
      <c r="D28" s="6">
        <v>1.78</v>
      </c>
      <c r="E28" s="6"/>
      <c r="F28" s="63"/>
      <c r="G28" s="62"/>
    </row>
    <row r="29" spans="1:7" s="80" customFormat="1" x14ac:dyDescent="0.25">
      <c r="A29" s="4" t="s">
        <v>330</v>
      </c>
      <c r="B29" s="5" t="s">
        <v>267</v>
      </c>
      <c r="C29" s="6"/>
      <c r="D29" s="6"/>
      <c r="E29" s="6"/>
      <c r="F29" s="63"/>
      <c r="G29" s="62"/>
    </row>
    <row r="30" spans="1:7" x14ac:dyDescent="0.25">
      <c r="A30" s="4" t="s">
        <v>272</v>
      </c>
      <c r="B30" s="5" t="s">
        <v>11</v>
      </c>
      <c r="C30" s="6"/>
      <c r="D30" s="6">
        <v>19.766999999999999</v>
      </c>
      <c r="E30" s="6"/>
      <c r="F30" s="63"/>
      <c r="G30" s="62"/>
    </row>
    <row r="31" spans="1:7" x14ac:dyDescent="0.25">
      <c r="A31" s="4" t="s">
        <v>99</v>
      </c>
      <c r="B31" s="5" t="s">
        <v>11</v>
      </c>
      <c r="C31" s="6"/>
      <c r="D31" s="6">
        <v>9.3000000000000007</v>
      </c>
      <c r="E31" s="6"/>
      <c r="F31" s="63">
        <v>15.18</v>
      </c>
      <c r="G31" s="62"/>
    </row>
    <row r="32" spans="1:7" s="80" customFormat="1" x14ac:dyDescent="0.25">
      <c r="A32" s="4" t="s">
        <v>332</v>
      </c>
      <c r="B32" s="5" t="s">
        <v>267</v>
      </c>
      <c r="C32" s="6"/>
      <c r="D32" s="6">
        <v>5.6</v>
      </c>
      <c r="E32" s="6"/>
      <c r="F32" s="63"/>
      <c r="G32" s="62"/>
    </row>
    <row r="33" spans="1:7" x14ac:dyDescent="0.25">
      <c r="A33" s="4" t="s">
        <v>100</v>
      </c>
      <c r="B33" s="5" t="s">
        <v>11</v>
      </c>
      <c r="C33" s="6"/>
      <c r="D33" s="6"/>
      <c r="E33" s="6"/>
      <c r="F33" s="63">
        <v>1.6479999999999999</v>
      </c>
      <c r="G33" s="62"/>
    </row>
    <row r="34" spans="1:7" x14ac:dyDescent="0.25">
      <c r="A34" s="4" t="s">
        <v>265</v>
      </c>
      <c r="B34" s="5" t="s">
        <v>11</v>
      </c>
      <c r="C34" s="6"/>
      <c r="D34" s="6">
        <v>2.0449999999999999</v>
      </c>
      <c r="E34" s="6"/>
      <c r="F34" s="63"/>
      <c r="G34" s="62"/>
    </row>
    <row r="35" spans="1:7" x14ac:dyDescent="0.25">
      <c r="A35" s="4" t="s">
        <v>101</v>
      </c>
      <c r="B35" s="5" t="s">
        <v>11</v>
      </c>
      <c r="C35" s="6"/>
      <c r="D35" s="6">
        <v>1.1214</v>
      </c>
      <c r="E35" s="6"/>
      <c r="F35" s="63"/>
      <c r="G35" s="62"/>
    </row>
    <row r="36" spans="1:7" x14ac:dyDescent="0.25">
      <c r="A36" s="4" t="s">
        <v>271</v>
      </c>
      <c r="B36" s="5" t="s">
        <v>11</v>
      </c>
      <c r="C36" s="6"/>
      <c r="D36" s="6">
        <v>1.157</v>
      </c>
      <c r="E36" s="6"/>
      <c r="F36" s="63"/>
      <c r="G36" s="62"/>
    </row>
    <row r="37" spans="1:7" x14ac:dyDescent="0.25">
      <c r="A37" s="4" t="s">
        <v>102</v>
      </c>
      <c r="B37" s="5" t="s">
        <v>11</v>
      </c>
      <c r="C37" s="6"/>
      <c r="D37" s="6">
        <v>7.02</v>
      </c>
      <c r="E37" s="6"/>
      <c r="F37" s="63">
        <v>5.4279999999999999</v>
      </c>
      <c r="G37" s="62"/>
    </row>
    <row r="38" spans="1:7" x14ac:dyDescent="0.25">
      <c r="A38" s="4" t="s">
        <v>103</v>
      </c>
      <c r="B38" s="5" t="s">
        <v>11</v>
      </c>
      <c r="C38" s="6"/>
      <c r="D38" s="6">
        <v>3.5</v>
      </c>
      <c r="E38" s="6"/>
      <c r="F38" s="63">
        <v>1.948</v>
      </c>
      <c r="G38" s="62"/>
    </row>
    <row r="39" spans="1:7" x14ac:dyDescent="0.25">
      <c r="A39" s="4" t="s">
        <v>104</v>
      </c>
      <c r="B39" s="5" t="s">
        <v>11</v>
      </c>
      <c r="C39" s="6"/>
      <c r="D39" s="6">
        <v>0</v>
      </c>
      <c r="E39" s="6"/>
      <c r="F39" s="63">
        <v>0.98</v>
      </c>
      <c r="G39" s="62"/>
    </row>
    <row r="40" spans="1:7" x14ac:dyDescent="0.25">
      <c r="A40" s="56" t="s">
        <v>288</v>
      </c>
      <c r="B40" s="57" t="s">
        <v>267</v>
      </c>
      <c r="C40" s="6"/>
      <c r="D40" s="6">
        <v>18.867000000000001</v>
      </c>
      <c r="E40" s="6"/>
      <c r="F40" s="63"/>
      <c r="G40" s="62"/>
    </row>
    <row r="41" spans="1:7" x14ac:dyDescent="0.25">
      <c r="A41" s="4" t="s">
        <v>105</v>
      </c>
      <c r="B41" s="5" t="s">
        <v>71</v>
      </c>
      <c r="C41" s="6"/>
      <c r="D41" s="6"/>
      <c r="E41" s="6"/>
      <c r="F41" s="63">
        <v>1.08</v>
      </c>
      <c r="G41" s="62"/>
    </row>
    <row r="42" spans="1:7" x14ac:dyDescent="0.25">
      <c r="A42" s="4" t="s">
        <v>270</v>
      </c>
      <c r="B42" s="5" t="s">
        <v>84</v>
      </c>
      <c r="C42" s="6"/>
      <c r="D42" s="6">
        <v>2.9049999999999998</v>
      </c>
      <c r="E42" s="6"/>
      <c r="F42" s="63"/>
      <c r="G42" s="62"/>
    </row>
    <row r="43" spans="1:7" x14ac:dyDescent="0.25">
      <c r="A43" s="4" t="s">
        <v>106</v>
      </c>
      <c r="B43" s="5" t="s">
        <v>11</v>
      </c>
      <c r="C43" s="6"/>
      <c r="D43" s="6">
        <v>2.2999999999999998</v>
      </c>
      <c r="E43" s="6"/>
      <c r="F43" s="63"/>
      <c r="G43" s="62"/>
    </row>
    <row r="44" spans="1:7" x14ac:dyDescent="0.25">
      <c r="A44" s="4" t="s">
        <v>107</v>
      </c>
      <c r="B44" s="5" t="s">
        <v>62</v>
      </c>
      <c r="C44" s="6"/>
      <c r="D44" s="6"/>
      <c r="E44" s="6"/>
      <c r="F44" s="63">
        <v>2.7280000000000002</v>
      </c>
      <c r="G44" s="62"/>
    </row>
    <row r="45" spans="1:7" ht="15" customHeight="1" x14ac:dyDescent="0.25">
      <c r="A45" s="4" t="s">
        <v>108</v>
      </c>
      <c r="B45" s="5" t="s">
        <v>62</v>
      </c>
      <c r="C45" s="6"/>
      <c r="D45" s="6">
        <v>0.74580000000000002</v>
      </c>
      <c r="E45" s="6"/>
      <c r="F45" s="63">
        <v>0.55500000000000005</v>
      </c>
      <c r="G45" s="62"/>
    </row>
    <row r="48" spans="1:7" ht="15" customHeight="1" x14ac:dyDescent="0.3">
      <c r="A48" s="7"/>
    </row>
  </sheetData>
  <mergeCells count="2">
    <mergeCell ref="A1:F1"/>
    <mergeCell ref="C2:G2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I146"/>
  <sheetViews>
    <sheetView topLeftCell="A66" zoomScale="90" zoomScaleNormal="90" workbookViewId="0">
      <selection activeCell="C80" sqref="C80"/>
    </sheetView>
  </sheetViews>
  <sheetFormatPr baseColWidth="10" defaultColWidth="17.28515625" defaultRowHeight="15" customHeight="1" x14ac:dyDescent="0.25"/>
  <cols>
    <col min="1" max="1" width="23.7109375" customWidth="1"/>
    <col min="2" max="2" width="11.42578125" customWidth="1"/>
    <col min="3" max="3" width="14.85546875" customWidth="1"/>
    <col min="4" max="4" width="10.7109375" customWidth="1"/>
    <col min="5" max="5" width="17.85546875" customWidth="1"/>
    <col min="6" max="9" width="10.7109375" customWidth="1"/>
  </cols>
  <sheetData>
    <row r="1" spans="1:6" ht="34.5" customHeight="1" x14ac:dyDescent="0.25">
      <c r="A1" s="97" t="s">
        <v>109</v>
      </c>
      <c r="B1" s="91"/>
      <c r="C1" s="91"/>
    </row>
    <row r="2" spans="1:6" ht="21" customHeight="1" x14ac:dyDescent="0.35">
      <c r="A2" s="13" t="s">
        <v>1</v>
      </c>
      <c r="B2" s="13" t="s">
        <v>2</v>
      </c>
      <c r="C2" s="13" t="s">
        <v>55</v>
      </c>
      <c r="E2" s="13" t="s">
        <v>110</v>
      </c>
      <c r="F2" s="13" t="s">
        <v>111</v>
      </c>
    </row>
    <row r="4" spans="1:6" ht="18.75" customHeight="1" x14ac:dyDescent="0.3">
      <c r="A4" s="7" t="s">
        <v>112</v>
      </c>
    </row>
    <row r="6" spans="1:6" x14ac:dyDescent="0.25">
      <c r="A6" s="4" t="s">
        <v>113</v>
      </c>
      <c r="B6" s="14" t="s">
        <v>71</v>
      </c>
      <c r="C6" s="4">
        <v>2.0049999999999999</v>
      </c>
      <c r="E6" s="15"/>
    </row>
    <row r="7" spans="1:6" x14ac:dyDescent="0.25">
      <c r="A7" s="4" t="s">
        <v>114</v>
      </c>
      <c r="B7" s="14" t="s">
        <v>71</v>
      </c>
      <c r="C7" s="4">
        <v>0.55800000000000005</v>
      </c>
      <c r="E7" s="15"/>
    </row>
    <row r="8" spans="1:6" x14ac:dyDescent="0.25">
      <c r="A8" s="4" t="s">
        <v>115</v>
      </c>
      <c r="B8" s="14" t="s">
        <v>71</v>
      </c>
      <c r="C8" s="4">
        <v>0.51500000000000001</v>
      </c>
      <c r="E8" s="15"/>
    </row>
    <row r="9" spans="1:6" x14ac:dyDescent="0.25">
      <c r="A9" s="4" t="s">
        <v>116</v>
      </c>
      <c r="B9" s="10" t="s">
        <v>62</v>
      </c>
      <c r="C9" s="6">
        <v>1.998</v>
      </c>
      <c r="D9" s="16" t="s">
        <v>117</v>
      </c>
      <c r="E9" s="17">
        <v>2</v>
      </c>
      <c r="F9" s="18">
        <f>1-((C9*0.125)/(E9/1.2))</f>
        <v>0.85014999999999996</v>
      </c>
    </row>
    <row r="10" spans="1:6" x14ac:dyDescent="0.25">
      <c r="A10" s="4"/>
      <c r="B10" s="10" t="s">
        <v>62</v>
      </c>
      <c r="C10" s="6">
        <v>1.998</v>
      </c>
      <c r="D10" s="16" t="s">
        <v>118</v>
      </c>
      <c r="E10" s="17">
        <v>3</v>
      </c>
      <c r="F10" s="18">
        <f>1-((C10*0.25)/(E10/1.2))</f>
        <v>0.80020000000000002</v>
      </c>
    </row>
    <row r="11" spans="1:6" x14ac:dyDescent="0.25">
      <c r="A11" s="4"/>
      <c r="B11" s="10" t="s">
        <v>62</v>
      </c>
      <c r="C11" s="6">
        <v>1.998</v>
      </c>
      <c r="D11" s="16" t="s">
        <v>119</v>
      </c>
      <c r="E11" s="17">
        <v>5.5</v>
      </c>
      <c r="F11" s="18">
        <f>1-((C11*0.5)/(E11/1.2))</f>
        <v>0.78203636363636364</v>
      </c>
    </row>
    <row r="12" spans="1:6" x14ac:dyDescent="0.25">
      <c r="A12" s="4"/>
      <c r="B12" s="10" t="s">
        <v>62</v>
      </c>
      <c r="C12" s="6">
        <v>1.998</v>
      </c>
      <c r="D12" s="16" t="s">
        <v>120</v>
      </c>
      <c r="E12" s="17">
        <v>10</v>
      </c>
      <c r="F12" s="18">
        <f>1-((C12)/(E12/1.2))</f>
        <v>0.76024000000000003</v>
      </c>
    </row>
    <row r="13" spans="1:6" x14ac:dyDescent="0.25">
      <c r="A13" s="4" t="s">
        <v>121</v>
      </c>
      <c r="B13" s="10" t="s">
        <v>62</v>
      </c>
      <c r="C13" s="6">
        <v>2.254</v>
      </c>
      <c r="D13" s="16" t="s">
        <v>117</v>
      </c>
      <c r="E13" s="17">
        <v>2</v>
      </c>
      <c r="F13" s="18">
        <f>1-((C13*0.125)/(E13/1.2))</f>
        <v>0.83094999999999997</v>
      </c>
    </row>
    <row r="14" spans="1:6" x14ac:dyDescent="0.25">
      <c r="A14" s="4"/>
      <c r="B14" s="10" t="s">
        <v>62</v>
      </c>
      <c r="C14" s="6">
        <v>2.254</v>
      </c>
      <c r="D14" s="16" t="s">
        <v>118</v>
      </c>
      <c r="E14" s="17">
        <v>3</v>
      </c>
      <c r="F14" s="18">
        <f>1-((C14*0.25)/(E14/1.2))</f>
        <v>0.77459999999999996</v>
      </c>
    </row>
    <row r="15" spans="1:6" x14ac:dyDescent="0.25">
      <c r="A15" s="4"/>
      <c r="B15" s="10" t="s">
        <v>62</v>
      </c>
      <c r="C15" s="6">
        <v>2.254</v>
      </c>
      <c r="D15" s="16" t="s">
        <v>119</v>
      </c>
      <c r="E15" s="17">
        <v>5.5</v>
      </c>
      <c r="F15" s="18">
        <f>1-((C15*0.5)/(E15/1.2))</f>
        <v>0.75410909090909095</v>
      </c>
    </row>
    <row r="16" spans="1:6" x14ac:dyDescent="0.25">
      <c r="A16" s="4"/>
      <c r="B16" s="10" t="s">
        <v>62</v>
      </c>
      <c r="C16" s="6">
        <v>2.254</v>
      </c>
      <c r="D16" s="16" t="s">
        <v>120</v>
      </c>
      <c r="E16" s="17">
        <v>10</v>
      </c>
      <c r="F16" s="18">
        <f>1-((C16)/(E16/1.2))</f>
        <v>0.72951999999999995</v>
      </c>
    </row>
    <row r="17" spans="1:6" x14ac:dyDescent="0.25">
      <c r="A17" s="4" t="s">
        <v>122</v>
      </c>
      <c r="B17" s="10" t="s">
        <v>62</v>
      </c>
      <c r="C17" s="6">
        <v>2.121</v>
      </c>
      <c r="D17" s="16" t="s">
        <v>117</v>
      </c>
      <c r="E17" s="17">
        <v>2</v>
      </c>
      <c r="F17" s="18">
        <f>1-((C17*0.125)/(E17/1.2))</f>
        <v>0.84092500000000003</v>
      </c>
    </row>
    <row r="18" spans="1:6" x14ac:dyDescent="0.25">
      <c r="A18" s="4"/>
      <c r="B18" s="10" t="s">
        <v>62</v>
      </c>
      <c r="C18" s="6">
        <v>2.121</v>
      </c>
      <c r="D18" s="16" t="s">
        <v>118</v>
      </c>
      <c r="E18" s="17">
        <v>3</v>
      </c>
      <c r="F18" s="18">
        <f>1-((C18*0.25)/(E18/1.2))</f>
        <v>0.78790000000000004</v>
      </c>
    </row>
    <row r="19" spans="1:6" x14ac:dyDescent="0.25">
      <c r="A19" s="4"/>
      <c r="B19" s="10" t="s">
        <v>62</v>
      </c>
      <c r="C19" s="6">
        <v>2.121</v>
      </c>
      <c r="D19" s="16" t="s">
        <v>119</v>
      </c>
      <c r="E19" s="17">
        <v>5.5</v>
      </c>
      <c r="F19" s="18">
        <f>1-((C19*0.5)/(E19/1.2))</f>
        <v>0.76861818181818187</v>
      </c>
    </row>
    <row r="20" spans="1:6" x14ac:dyDescent="0.25">
      <c r="A20" s="4"/>
      <c r="B20" s="10" t="s">
        <v>62</v>
      </c>
      <c r="C20" s="6">
        <v>2.121</v>
      </c>
      <c r="D20" s="16" t="s">
        <v>120</v>
      </c>
      <c r="E20" s="17">
        <v>10</v>
      </c>
      <c r="F20" s="18">
        <f>1-((C20)/(E20/1.2))</f>
        <v>0.74548000000000003</v>
      </c>
    </row>
    <row r="21" spans="1:6" x14ac:dyDescent="0.25">
      <c r="A21" s="4" t="s">
        <v>123</v>
      </c>
      <c r="B21" s="10" t="s">
        <v>62</v>
      </c>
      <c r="C21" s="6">
        <v>3.004</v>
      </c>
      <c r="D21" s="16" t="s">
        <v>124</v>
      </c>
      <c r="E21" s="17">
        <v>2.5</v>
      </c>
      <c r="F21" s="18">
        <f>1-((C21*0.25)/(E21/1.2))</f>
        <v>0.63952000000000009</v>
      </c>
    </row>
    <row r="22" spans="1:6" x14ac:dyDescent="0.25">
      <c r="A22" s="4"/>
      <c r="B22" s="10" t="s">
        <v>62</v>
      </c>
      <c r="C22" s="6">
        <v>2.4940000000000002</v>
      </c>
      <c r="D22" s="16" t="s">
        <v>125</v>
      </c>
      <c r="E22" s="17">
        <v>1.5</v>
      </c>
      <c r="F22" s="18">
        <f>1-((C22*0.15)/(E22/1.2))</f>
        <v>0.70072000000000001</v>
      </c>
    </row>
    <row r="23" spans="1:6" s="77" customFormat="1" x14ac:dyDescent="0.25">
      <c r="A23" s="4" t="s">
        <v>316</v>
      </c>
      <c r="B23" s="10" t="s">
        <v>62</v>
      </c>
      <c r="C23" s="6">
        <v>2.89</v>
      </c>
      <c r="D23" s="16" t="s">
        <v>124</v>
      </c>
      <c r="E23" s="17">
        <v>2.5</v>
      </c>
      <c r="F23" s="18">
        <f>1-((C23*0.25)/(E23/1.2))</f>
        <v>0.6532</v>
      </c>
    </row>
    <row r="24" spans="1:6" s="77" customFormat="1" x14ac:dyDescent="0.25">
      <c r="A24" s="4"/>
      <c r="B24" s="10" t="s">
        <v>62</v>
      </c>
      <c r="C24" s="6">
        <v>3.39</v>
      </c>
      <c r="D24" s="16" t="s">
        <v>125</v>
      </c>
      <c r="E24" s="17">
        <v>1.5</v>
      </c>
      <c r="F24" s="18">
        <f>1-((C24*0.15)/(E24/1.2))</f>
        <v>0.59320000000000006</v>
      </c>
    </row>
    <row r="25" spans="1:6" s="77" customFormat="1" x14ac:dyDescent="0.25">
      <c r="A25" s="4" t="s">
        <v>317</v>
      </c>
      <c r="B25" s="10" t="s">
        <v>62</v>
      </c>
      <c r="C25" s="6">
        <v>3.69</v>
      </c>
      <c r="D25" s="78"/>
      <c r="E25" s="17"/>
      <c r="F25" s="18"/>
    </row>
    <row r="26" spans="1:6" s="77" customFormat="1" x14ac:dyDescent="0.25">
      <c r="A26" s="4" t="s">
        <v>318</v>
      </c>
      <c r="B26" s="10" t="s">
        <v>62</v>
      </c>
      <c r="C26" s="6">
        <v>3.69</v>
      </c>
      <c r="D26" s="78"/>
      <c r="E26" s="17"/>
      <c r="F26" s="18"/>
    </row>
    <row r="27" spans="1:6" x14ac:dyDescent="0.25">
      <c r="A27" s="4" t="s">
        <v>126</v>
      </c>
      <c r="B27" s="10" t="s">
        <v>71</v>
      </c>
      <c r="C27" s="6">
        <v>0.66400000000000003</v>
      </c>
      <c r="E27" s="17">
        <v>2.5</v>
      </c>
      <c r="F27" s="18">
        <f t="shared" ref="F27:F39" si="0">1-(C27/(E27/1.1))</f>
        <v>0.70784000000000002</v>
      </c>
    </row>
    <row r="28" spans="1:6" x14ac:dyDescent="0.25">
      <c r="A28" s="4" t="s">
        <v>127</v>
      </c>
      <c r="B28" s="10" t="s">
        <v>71</v>
      </c>
      <c r="C28" s="6">
        <v>0.64300000000000002</v>
      </c>
      <c r="E28" s="17">
        <v>2.5</v>
      </c>
      <c r="F28" s="18">
        <f t="shared" si="0"/>
        <v>0.71707999999999994</v>
      </c>
    </row>
    <row r="29" spans="1:6" x14ac:dyDescent="0.25">
      <c r="A29" s="4" t="s">
        <v>136</v>
      </c>
      <c r="B29" s="10" t="s">
        <v>71</v>
      </c>
      <c r="C29" s="6">
        <v>0.61799999999999999</v>
      </c>
      <c r="E29" s="17">
        <v>2.5</v>
      </c>
      <c r="F29" s="18">
        <f>1-(C29/(E29/1.1))</f>
        <v>0.72807999999999995</v>
      </c>
    </row>
    <row r="30" spans="1:6" x14ac:dyDescent="0.25">
      <c r="A30" s="4" t="s">
        <v>137</v>
      </c>
      <c r="B30" s="10" t="s">
        <v>71</v>
      </c>
      <c r="C30" s="6">
        <v>0.63400000000000001</v>
      </c>
      <c r="E30" s="17">
        <v>2.5</v>
      </c>
      <c r="F30" s="18">
        <f>1-(C30/(E30/1.1))</f>
        <v>0.7210399999999999</v>
      </c>
    </row>
    <row r="31" spans="1:6" x14ac:dyDescent="0.25">
      <c r="A31" s="4" t="s">
        <v>138</v>
      </c>
      <c r="B31" s="10" t="s">
        <v>71</v>
      </c>
      <c r="C31" s="6">
        <v>0.66500000000000004</v>
      </c>
      <c r="E31" s="17">
        <v>2.5</v>
      </c>
      <c r="F31" s="18">
        <f>1-(C31/(E31/1.1))</f>
        <v>0.70740000000000003</v>
      </c>
    </row>
    <row r="32" spans="1:6" x14ac:dyDescent="0.25">
      <c r="A32" s="4" t="s">
        <v>139</v>
      </c>
      <c r="B32" s="10" t="s">
        <v>71</v>
      </c>
      <c r="C32" s="6"/>
      <c r="E32" s="17"/>
      <c r="F32" s="18" t="e">
        <f t="shared" ref="F32:F33" si="1">1-(C32/(E32/1.1))</f>
        <v>#DIV/0!</v>
      </c>
    </row>
    <row r="33" spans="1:6" s="80" customFormat="1" x14ac:dyDescent="0.25">
      <c r="A33" s="4" t="s">
        <v>334</v>
      </c>
      <c r="B33" s="10" t="s">
        <v>71</v>
      </c>
      <c r="C33" s="6">
        <v>0.60899999999999999</v>
      </c>
      <c r="E33" s="17">
        <v>2.5</v>
      </c>
      <c r="F33" s="18">
        <f t="shared" si="1"/>
        <v>0.73204000000000002</v>
      </c>
    </row>
    <row r="34" spans="1:6" x14ac:dyDescent="0.25">
      <c r="A34" s="4" t="s">
        <v>140</v>
      </c>
      <c r="B34" s="10" t="s">
        <v>71</v>
      </c>
      <c r="C34" s="6">
        <v>0.68899999999999995</v>
      </c>
      <c r="E34" s="17">
        <v>2.5</v>
      </c>
      <c r="F34" s="18">
        <f>1-(C34/(E34/1.1))</f>
        <v>0.69684000000000001</v>
      </c>
    </row>
    <row r="35" spans="1:6" x14ac:dyDescent="0.25">
      <c r="A35" s="4" t="s">
        <v>129</v>
      </c>
      <c r="B35" s="10" t="s">
        <v>71</v>
      </c>
      <c r="C35" s="6">
        <v>0.66600000000000004</v>
      </c>
      <c r="E35" s="17">
        <v>2.5</v>
      </c>
      <c r="F35" s="18">
        <f>1-(C35/(E35/1.1))</f>
        <v>0.70696000000000003</v>
      </c>
    </row>
    <row r="36" spans="1:6" x14ac:dyDescent="0.25">
      <c r="A36" s="4" t="s">
        <v>130</v>
      </c>
      <c r="B36" s="10" t="s">
        <v>71</v>
      </c>
      <c r="C36" s="6">
        <v>0.72</v>
      </c>
      <c r="E36" s="17">
        <v>2.5</v>
      </c>
      <c r="F36" s="18">
        <f>1-(C36/(E36/1.1))</f>
        <v>0.68320000000000003</v>
      </c>
    </row>
    <row r="37" spans="1:6" x14ac:dyDescent="0.25">
      <c r="A37" s="4" t="s">
        <v>128</v>
      </c>
      <c r="B37" s="10" t="s">
        <v>71</v>
      </c>
      <c r="C37" s="6">
        <v>0.82199999999999995</v>
      </c>
      <c r="E37" s="17">
        <v>2.5</v>
      </c>
      <c r="F37" s="19">
        <f>1-(C37/(E37/1.1))</f>
        <v>0.63832</v>
      </c>
    </row>
    <row r="38" spans="1:6" x14ac:dyDescent="0.25">
      <c r="A38" s="4" t="s">
        <v>131</v>
      </c>
      <c r="B38" s="10" t="s">
        <v>71</v>
      </c>
      <c r="C38" s="6">
        <v>0.66300000000000003</v>
      </c>
      <c r="E38" s="17">
        <v>2.5</v>
      </c>
      <c r="F38" s="18">
        <f t="shared" si="0"/>
        <v>0.70828000000000002</v>
      </c>
    </row>
    <row r="39" spans="1:6" s="80" customFormat="1" x14ac:dyDescent="0.25">
      <c r="A39" s="4" t="s">
        <v>325</v>
      </c>
      <c r="B39" s="10" t="s">
        <v>71</v>
      </c>
      <c r="C39" s="6">
        <v>0.69599999999999995</v>
      </c>
      <c r="E39" s="17">
        <v>2.5</v>
      </c>
      <c r="F39" s="18">
        <f t="shared" si="0"/>
        <v>0.69375999999999993</v>
      </c>
    </row>
    <row r="40" spans="1:6" x14ac:dyDescent="0.25">
      <c r="A40" s="4" t="s">
        <v>132</v>
      </c>
      <c r="B40" s="10" t="s">
        <v>71</v>
      </c>
      <c r="C40" s="6">
        <v>1.2929999999999999</v>
      </c>
      <c r="E40" s="17">
        <v>3.8</v>
      </c>
      <c r="F40" s="18">
        <f>1-(C40/(E40/1.2))</f>
        <v>0.59168421052631581</v>
      </c>
    </row>
    <row r="41" spans="1:6" x14ac:dyDescent="0.25">
      <c r="A41" s="4" t="s">
        <v>133</v>
      </c>
      <c r="B41" s="10" t="s">
        <v>62</v>
      </c>
      <c r="C41" s="6">
        <v>0.754</v>
      </c>
      <c r="E41" s="17">
        <v>4.2</v>
      </c>
      <c r="F41" s="18">
        <f t="shared" ref="F41:F43" si="2">1-(C41/(E41/1.1))</f>
        <v>0.80252380952380953</v>
      </c>
    </row>
    <row r="42" spans="1:6" x14ac:dyDescent="0.25">
      <c r="A42" s="4" t="s">
        <v>134</v>
      </c>
      <c r="B42" s="10" t="s">
        <v>71</v>
      </c>
      <c r="C42" s="6">
        <v>0.58199999999999996</v>
      </c>
      <c r="E42" s="17">
        <v>2.6</v>
      </c>
      <c r="F42" s="18">
        <f t="shared" si="2"/>
        <v>0.75376923076923075</v>
      </c>
    </row>
    <row r="43" spans="1:6" x14ac:dyDescent="0.25">
      <c r="A43" s="4" t="s">
        <v>135</v>
      </c>
      <c r="B43" s="10" t="s">
        <v>62</v>
      </c>
      <c r="C43" s="6">
        <v>0.52800000000000002</v>
      </c>
      <c r="E43" s="17">
        <v>2.5</v>
      </c>
      <c r="F43" s="18">
        <f t="shared" si="2"/>
        <v>0.76767999999999992</v>
      </c>
    </row>
    <row r="44" spans="1:6" x14ac:dyDescent="0.25">
      <c r="A44" s="4" t="s">
        <v>141</v>
      </c>
      <c r="B44" s="10" t="s">
        <v>142</v>
      </c>
      <c r="C44" s="6">
        <v>7.37</v>
      </c>
      <c r="D44" s="20" t="s">
        <v>143</v>
      </c>
      <c r="E44" s="17">
        <v>2.5</v>
      </c>
      <c r="F44" s="18">
        <f>1-((C44*0.067)/(E44/1.2))</f>
        <v>0.76298080000000001</v>
      </c>
    </row>
    <row r="45" spans="1:6" x14ac:dyDescent="0.25">
      <c r="A45" s="4" t="s">
        <v>144</v>
      </c>
      <c r="B45" s="10" t="s">
        <v>142</v>
      </c>
      <c r="C45" s="6">
        <v>4.6539999999999999</v>
      </c>
      <c r="D45" s="16" t="s">
        <v>143</v>
      </c>
      <c r="E45" s="17">
        <v>2.5</v>
      </c>
      <c r="F45" s="18">
        <f>1-((C45*0.067)/(E45/1.2))</f>
        <v>0.85032735999999998</v>
      </c>
    </row>
    <row r="46" spans="1:6" x14ac:dyDescent="0.25">
      <c r="A46" s="4" t="s">
        <v>145</v>
      </c>
      <c r="B46" s="10" t="s">
        <v>62</v>
      </c>
      <c r="C46" s="6">
        <v>8.02</v>
      </c>
      <c r="D46" s="16" t="s">
        <v>143</v>
      </c>
      <c r="E46" s="17">
        <v>2.5</v>
      </c>
      <c r="F46" s="18">
        <f>1-((C46*0.05)/(E46/1.2))</f>
        <v>0.80752000000000002</v>
      </c>
    </row>
    <row r="47" spans="1:6" x14ac:dyDescent="0.25">
      <c r="A47" s="4" t="s">
        <v>146</v>
      </c>
      <c r="B47" s="10" t="s">
        <v>62</v>
      </c>
      <c r="C47" s="6">
        <v>7.5250000000000004</v>
      </c>
      <c r="D47" s="31" t="s">
        <v>143</v>
      </c>
      <c r="E47" s="21">
        <v>3.2</v>
      </c>
      <c r="F47" s="18">
        <f>1-((C47*0.05)/(E47/1.2))</f>
        <v>0.85890624999999998</v>
      </c>
    </row>
    <row r="48" spans="1:6" x14ac:dyDescent="0.25">
      <c r="A48" s="4" t="s">
        <v>147</v>
      </c>
      <c r="B48" s="10" t="s">
        <v>62</v>
      </c>
      <c r="C48" s="6">
        <v>7.53</v>
      </c>
      <c r="D48" s="31" t="s">
        <v>143</v>
      </c>
      <c r="E48" s="21">
        <v>3.2</v>
      </c>
      <c r="F48" s="18">
        <f>1-((C48*0.05)/(E48/1.2))</f>
        <v>0.85881249999999998</v>
      </c>
    </row>
    <row r="49" spans="1:6" x14ac:dyDescent="0.25">
      <c r="A49" s="4" t="s">
        <v>148</v>
      </c>
      <c r="B49" s="10" t="s">
        <v>62</v>
      </c>
      <c r="C49" s="6">
        <v>11.096</v>
      </c>
      <c r="D49" s="16" t="s">
        <v>149</v>
      </c>
      <c r="E49" s="21">
        <v>2.5</v>
      </c>
      <c r="F49" s="18">
        <f>1-((C49*0.04)/(E49/1.2))</f>
        <v>0.78695680000000001</v>
      </c>
    </row>
    <row r="50" spans="1:6" x14ac:dyDescent="0.25">
      <c r="A50" s="4"/>
      <c r="B50" s="10"/>
      <c r="C50" s="6">
        <v>11.096</v>
      </c>
      <c r="D50" s="16" t="s">
        <v>150</v>
      </c>
      <c r="E50" s="21">
        <v>1.5</v>
      </c>
      <c r="F50" s="18">
        <f>1-((C50*0.02)/(E50/1.2))</f>
        <v>0.82246399999999997</v>
      </c>
    </row>
    <row r="51" spans="1:6" x14ac:dyDescent="0.25">
      <c r="A51" s="4" t="s">
        <v>151</v>
      </c>
      <c r="B51" s="10" t="s">
        <v>152</v>
      </c>
      <c r="C51" s="6">
        <v>16.04</v>
      </c>
      <c r="D51" s="20" t="s">
        <v>150</v>
      </c>
      <c r="E51" s="21">
        <v>2.2000000000000002</v>
      </c>
      <c r="F51" s="18">
        <f>1-(((C51*0.02)/0.7)/(E51/1.2))</f>
        <v>0.75002597402597404</v>
      </c>
    </row>
    <row r="52" spans="1:6" x14ac:dyDescent="0.25">
      <c r="A52" s="4"/>
      <c r="B52" s="10"/>
      <c r="C52" s="6">
        <v>16.04</v>
      </c>
      <c r="D52" s="20" t="s">
        <v>149</v>
      </c>
      <c r="E52" s="21">
        <v>3.8</v>
      </c>
      <c r="F52" s="18">
        <f>1-(((C52*0.04)/0.7)/(E52/1.2))</f>
        <v>0.71055639097744361</v>
      </c>
    </row>
    <row r="53" spans="1:6" x14ac:dyDescent="0.25">
      <c r="A53" s="4" t="s">
        <v>268</v>
      </c>
      <c r="B53" s="10" t="s">
        <v>152</v>
      </c>
      <c r="C53" s="6">
        <v>21.84</v>
      </c>
      <c r="D53" s="20" t="s">
        <v>150</v>
      </c>
      <c r="E53" s="21">
        <v>3</v>
      </c>
      <c r="F53" s="18">
        <f>1-(((C53*0.02)/0.7)/(E53/1.2))</f>
        <v>0.75039999999999996</v>
      </c>
    </row>
    <row r="54" spans="1:6" x14ac:dyDescent="0.25">
      <c r="A54" s="4"/>
      <c r="B54" s="10"/>
      <c r="C54" s="6">
        <v>21.84</v>
      </c>
      <c r="D54" s="20" t="s">
        <v>149</v>
      </c>
      <c r="E54" s="21">
        <v>5.5</v>
      </c>
      <c r="F54" s="18">
        <f t="shared" ref="F54" si="3">1-(((C54*0.04)/0.7)/(E54/1.2))</f>
        <v>0.72770909090909086</v>
      </c>
    </row>
    <row r="55" spans="1:6" x14ac:dyDescent="0.25">
      <c r="A55" s="4" t="s">
        <v>153</v>
      </c>
      <c r="B55" s="10" t="s">
        <v>142</v>
      </c>
      <c r="C55" s="6">
        <v>4.9269999999999996</v>
      </c>
      <c r="E55" s="21">
        <v>20</v>
      </c>
      <c r="F55" s="19">
        <f t="shared" ref="F55:F65" si="4">1-((C55)/(E55/1.2))</f>
        <v>0.70438000000000001</v>
      </c>
    </row>
    <row r="56" spans="1:6" x14ac:dyDescent="0.25">
      <c r="A56" s="4" t="s">
        <v>154</v>
      </c>
      <c r="B56" s="10" t="s">
        <v>142</v>
      </c>
      <c r="C56" s="6">
        <v>5.7149999999999999</v>
      </c>
      <c r="E56" s="21">
        <v>24</v>
      </c>
      <c r="F56" s="18">
        <f t="shared" si="4"/>
        <v>0.71425000000000005</v>
      </c>
    </row>
    <row r="57" spans="1:6" x14ac:dyDescent="0.25">
      <c r="A57" s="4" t="s">
        <v>155</v>
      </c>
      <c r="B57" s="10" t="s">
        <v>142</v>
      </c>
      <c r="C57" s="6">
        <v>3.177</v>
      </c>
      <c r="E57" s="21">
        <v>14</v>
      </c>
      <c r="F57" s="18">
        <f t="shared" si="4"/>
        <v>0.72768571428571427</v>
      </c>
    </row>
    <row r="58" spans="1:6" x14ac:dyDescent="0.25">
      <c r="A58" s="4" t="s">
        <v>156</v>
      </c>
      <c r="B58" s="10" t="s">
        <v>142</v>
      </c>
      <c r="C58" s="6">
        <v>3.5169999999999999</v>
      </c>
      <c r="E58" s="21">
        <v>16</v>
      </c>
      <c r="F58" s="18">
        <f t="shared" si="4"/>
        <v>0.73622500000000002</v>
      </c>
    </row>
    <row r="59" spans="1:6" x14ac:dyDescent="0.25">
      <c r="A59" s="4" t="s">
        <v>157</v>
      </c>
      <c r="B59" s="10" t="s">
        <v>142</v>
      </c>
      <c r="C59" s="6">
        <v>4.5750000000000002</v>
      </c>
      <c r="E59" s="21">
        <v>19</v>
      </c>
      <c r="F59" s="18">
        <f t="shared" si="4"/>
        <v>0.71105263157894738</v>
      </c>
    </row>
    <row r="60" spans="1:6" x14ac:dyDescent="0.25">
      <c r="A60" s="4" t="s">
        <v>158</v>
      </c>
      <c r="B60" s="10" t="s">
        <v>142</v>
      </c>
      <c r="C60" s="6">
        <v>4.0019999999999998</v>
      </c>
      <c r="E60" s="21">
        <v>14</v>
      </c>
      <c r="F60" s="19">
        <f t="shared" si="4"/>
        <v>0.65697142857142865</v>
      </c>
    </row>
    <row r="61" spans="1:6" x14ac:dyDescent="0.25">
      <c r="A61" s="4" t="s">
        <v>159</v>
      </c>
      <c r="B61" s="10" t="s">
        <v>142</v>
      </c>
      <c r="C61" s="6">
        <v>7.4669999999999996</v>
      </c>
      <c r="E61" s="21">
        <v>25</v>
      </c>
      <c r="F61" s="19">
        <f t="shared" si="4"/>
        <v>0.64158400000000004</v>
      </c>
    </row>
    <row r="62" spans="1:6" x14ac:dyDescent="0.25">
      <c r="A62" s="4" t="s">
        <v>160</v>
      </c>
      <c r="B62" s="10" t="s">
        <v>142</v>
      </c>
      <c r="C62" s="6">
        <v>10.327999999999999</v>
      </c>
      <c r="E62" s="21">
        <v>32</v>
      </c>
      <c r="F62" s="19">
        <f t="shared" si="4"/>
        <v>0.61270000000000002</v>
      </c>
    </row>
    <row r="63" spans="1:6" x14ac:dyDescent="0.25">
      <c r="A63" s="4" t="s">
        <v>161</v>
      </c>
      <c r="B63" s="10" t="s">
        <v>142</v>
      </c>
      <c r="C63" s="6">
        <v>6.6130000000000004</v>
      </c>
      <c r="E63" s="21">
        <v>28</v>
      </c>
      <c r="F63" s="19">
        <f t="shared" si="4"/>
        <v>0.71658571428571427</v>
      </c>
    </row>
    <row r="64" spans="1:6" x14ac:dyDescent="0.25">
      <c r="A64" s="4" t="s">
        <v>162</v>
      </c>
      <c r="B64" s="10" t="s">
        <v>142</v>
      </c>
      <c r="C64" s="6">
        <v>14.99</v>
      </c>
      <c r="E64" s="21">
        <v>52</v>
      </c>
      <c r="F64" s="19">
        <f t="shared" si="4"/>
        <v>0.65407692307692311</v>
      </c>
    </row>
    <row r="65" spans="1:6" x14ac:dyDescent="0.25">
      <c r="A65" s="4" t="s">
        <v>163</v>
      </c>
      <c r="B65" s="10" t="s">
        <v>142</v>
      </c>
      <c r="C65" s="6">
        <v>8.81</v>
      </c>
      <c r="E65" s="21">
        <v>32</v>
      </c>
      <c r="F65" s="19">
        <f t="shared" si="4"/>
        <v>0.66962499999999991</v>
      </c>
    </row>
    <row r="66" spans="1:6" x14ac:dyDescent="0.25">
      <c r="A66" s="4" t="s">
        <v>164</v>
      </c>
      <c r="B66" s="10" t="s">
        <v>152</v>
      </c>
      <c r="C66" s="6">
        <v>10.14</v>
      </c>
      <c r="E66" s="21">
        <v>5</v>
      </c>
      <c r="F66" s="22">
        <f t="shared" ref="F66:F71" si="5">1-(((C66/0.7)*0.05)/(E66/1.2))</f>
        <v>0.82617142857142856</v>
      </c>
    </row>
    <row r="67" spans="1:6" ht="16.5" customHeight="1" x14ac:dyDescent="0.25">
      <c r="A67" s="4" t="s">
        <v>165</v>
      </c>
      <c r="B67" s="10" t="s">
        <v>152</v>
      </c>
      <c r="C67" s="6">
        <v>18.36</v>
      </c>
      <c r="E67" s="21">
        <v>5</v>
      </c>
      <c r="F67" s="22">
        <f t="shared" si="5"/>
        <v>0.6852571428571429</v>
      </c>
    </row>
    <row r="68" spans="1:6" ht="16.5" customHeight="1" x14ac:dyDescent="0.25">
      <c r="A68" s="4" t="s">
        <v>166</v>
      </c>
      <c r="B68" s="10" t="s">
        <v>152</v>
      </c>
      <c r="C68" s="6">
        <v>13.987</v>
      </c>
      <c r="E68" s="21">
        <v>5</v>
      </c>
      <c r="F68" s="22">
        <f t="shared" si="5"/>
        <v>0.76022285714285709</v>
      </c>
    </row>
    <row r="69" spans="1:6" ht="16.5" customHeight="1" x14ac:dyDescent="0.25">
      <c r="A69" s="4" t="s">
        <v>167</v>
      </c>
      <c r="B69" s="10" t="s">
        <v>152</v>
      </c>
      <c r="C69" s="6">
        <v>10.907999999999999</v>
      </c>
      <c r="E69" s="21">
        <v>5</v>
      </c>
      <c r="F69" s="22">
        <f t="shared" si="5"/>
        <v>0.81300571428571433</v>
      </c>
    </row>
    <row r="70" spans="1:6" x14ac:dyDescent="0.25">
      <c r="A70" s="4" t="s">
        <v>168</v>
      </c>
      <c r="B70" s="10" t="s">
        <v>152</v>
      </c>
      <c r="C70" s="6">
        <v>6.5179999999999998</v>
      </c>
      <c r="E70" s="21">
        <v>5</v>
      </c>
      <c r="F70" s="22">
        <f t="shared" si="5"/>
        <v>0.88826285714285713</v>
      </c>
    </row>
    <row r="71" spans="1:6" x14ac:dyDescent="0.25">
      <c r="A71" s="4" t="s">
        <v>169</v>
      </c>
      <c r="B71" s="10" t="s">
        <v>152</v>
      </c>
      <c r="C71" s="6">
        <v>9.3620000000000001</v>
      </c>
      <c r="E71" s="21">
        <v>5</v>
      </c>
      <c r="F71" s="22">
        <f t="shared" si="5"/>
        <v>0.83950857142857138</v>
      </c>
    </row>
    <row r="72" spans="1:6" x14ac:dyDescent="0.25">
      <c r="A72" s="4" t="s">
        <v>170</v>
      </c>
      <c r="B72" s="10" t="s">
        <v>62</v>
      </c>
      <c r="C72" s="6">
        <v>3.794</v>
      </c>
      <c r="E72" s="64" t="s">
        <v>150</v>
      </c>
      <c r="F72" s="23">
        <f>C72*0.02</f>
        <v>7.5880000000000003E-2</v>
      </c>
    </row>
    <row r="73" spans="1:6" x14ac:dyDescent="0.25">
      <c r="A73" s="4" t="s">
        <v>171</v>
      </c>
      <c r="B73" s="10" t="s">
        <v>62</v>
      </c>
      <c r="C73" s="6">
        <v>6.6379999999999999</v>
      </c>
      <c r="E73" s="21"/>
      <c r="F73" s="4"/>
    </row>
    <row r="74" spans="1:6" x14ac:dyDescent="0.25">
      <c r="A74" s="4" t="s">
        <v>172</v>
      </c>
      <c r="B74" s="10" t="s">
        <v>62</v>
      </c>
      <c r="C74" s="6">
        <v>4.9820000000000002</v>
      </c>
      <c r="E74" s="21"/>
      <c r="F74" s="4"/>
    </row>
    <row r="75" spans="1:6" x14ac:dyDescent="0.25">
      <c r="A75" s="4" t="s">
        <v>173</v>
      </c>
      <c r="B75" s="10" t="s">
        <v>62</v>
      </c>
      <c r="C75" s="6">
        <v>5.0750000000000002</v>
      </c>
      <c r="E75" s="21"/>
      <c r="F75" s="4"/>
    </row>
    <row r="76" spans="1:6" x14ac:dyDescent="0.25">
      <c r="A76" s="4" t="s">
        <v>174</v>
      </c>
      <c r="B76" s="10" t="s">
        <v>62</v>
      </c>
      <c r="C76" s="6">
        <v>5.8150000000000004</v>
      </c>
      <c r="E76" s="21"/>
      <c r="F76" s="4"/>
    </row>
    <row r="77" spans="1:6" x14ac:dyDescent="0.25">
      <c r="A77" s="4" t="s">
        <v>175</v>
      </c>
      <c r="B77" s="10" t="s">
        <v>62</v>
      </c>
      <c r="C77" s="6">
        <v>5.5830000000000002</v>
      </c>
      <c r="E77" s="21"/>
      <c r="F77" s="4"/>
    </row>
    <row r="78" spans="1:6" x14ac:dyDescent="0.25">
      <c r="A78" s="4" t="s">
        <v>176</v>
      </c>
      <c r="B78" s="10" t="s">
        <v>62</v>
      </c>
      <c r="C78" s="6">
        <v>6.1159999999999997</v>
      </c>
      <c r="E78" s="21"/>
      <c r="F78" s="4"/>
    </row>
    <row r="79" spans="1:6" s="80" customFormat="1" x14ac:dyDescent="0.25">
      <c r="A79" s="4" t="s">
        <v>188</v>
      </c>
      <c r="B79" s="10" t="s">
        <v>342</v>
      </c>
      <c r="C79" s="6">
        <v>3.7549999999999999</v>
      </c>
      <c r="E79" s="21"/>
      <c r="F79" s="4"/>
    </row>
    <row r="80" spans="1:6" x14ac:dyDescent="0.25">
      <c r="A80" s="4" t="s">
        <v>177</v>
      </c>
      <c r="B80" s="10" t="s">
        <v>62</v>
      </c>
      <c r="C80" s="6">
        <v>4.6399999999999997</v>
      </c>
      <c r="E80" s="21"/>
      <c r="F80" s="4"/>
    </row>
    <row r="81" spans="1:6" x14ac:dyDescent="0.25">
      <c r="A81" s="4" t="s">
        <v>178</v>
      </c>
      <c r="B81" s="10" t="s">
        <v>62</v>
      </c>
      <c r="C81" s="6">
        <v>4.9740000000000002</v>
      </c>
      <c r="E81" s="21"/>
      <c r="F81" s="4"/>
    </row>
    <row r="82" spans="1:6" x14ac:dyDescent="0.25">
      <c r="A82" s="4" t="s">
        <v>179</v>
      </c>
      <c r="B82" s="10" t="s">
        <v>62</v>
      </c>
      <c r="C82" s="6">
        <v>6.2789999999999999</v>
      </c>
      <c r="E82" s="21"/>
      <c r="F82" s="4"/>
    </row>
    <row r="83" spans="1:6" x14ac:dyDescent="0.25">
      <c r="A83" s="4" t="s">
        <v>180</v>
      </c>
      <c r="B83" s="10" t="s">
        <v>62</v>
      </c>
      <c r="C83" s="6">
        <v>6.4749999999999996</v>
      </c>
      <c r="E83" s="21"/>
      <c r="F83" s="4"/>
    </row>
    <row r="84" spans="1:6" x14ac:dyDescent="0.25">
      <c r="A84" s="4" t="s">
        <v>181</v>
      </c>
      <c r="B84" s="10" t="s">
        <v>62</v>
      </c>
      <c r="C84" s="6">
        <v>6.6420000000000003</v>
      </c>
      <c r="E84" s="21"/>
      <c r="F84" s="4"/>
    </row>
    <row r="85" spans="1:6" x14ac:dyDescent="0.25">
      <c r="A85" s="4" t="s">
        <v>182</v>
      </c>
      <c r="B85" s="10" t="s">
        <v>62</v>
      </c>
      <c r="C85" s="6">
        <v>6.6420000000000003</v>
      </c>
      <c r="E85" s="21"/>
      <c r="F85" s="4"/>
    </row>
    <row r="86" spans="1:6" x14ac:dyDescent="0.25">
      <c r="A86" s="4" t="s">
        <v>183</v>
      </c>
      <c r="B86" s="10" t="s">
        <v>62</v>
      </c>
      <c r="C86" s="6">
        <v>6.5620000000000003</v>
      </c>
      <c r="E86" s="21"/>
      <c r="F86" s="4"/>
    </row>
    <row r="88" spans="1:6" ht="18.75" customHeight="1" x14ac:dyDescent="0.3">
      <c r="A88" s="7" t="s">
        <v>5</v>
      </c>
    </row>
    <row r="90" spans="1:6" x14ac:dyDescent="0.25">
      <c r="A90" s="4" t="s">
        <v>113</v>
      </c>
      <c r="B90" s="10" t="s">
        <v>184</v>
      </c>
      <c r="C90" s="6">
        <v>1.4550000000000001</v>
      </c>
    </row>
    <row r="91" spans="1:6" x14ac:dyDescent="0.25">
      <c r="A91" s="4" t="s">
        <v>185</v>
      </c>
      <c r="B91" s="10" t="s">
        <v>71</v>
      </c>
      <c r="C91" s="6">
        <v>0.59</v>
      </c>
    </row>
    <row r="92" spans="1:6" x14ac:dyDescent="0.25">
      <c r="A92" s="4" t="s">
        <v>186</v>
      </c>
      <c r="B92" s="10" t="s">
        <v>184</v>
      </c>
      <c r="C92" s="6">
        <v>0.73799999999999999</v>
      </c>
    </row>
    <row r="93" spans="1:6" x14ac:dyDescent="0.25">
      <c r="A93" s="4" t="s">
        <v>187</v>
      </c>
      <c r="B93" s="10" t="s">
        <v>62</v>
      </c>
      <c r="C93" s="6">
        <v>0.69499999999999995</v>
      </c>
    </row>
    <row r="94" spans="1:6" x14ac:dyDescent="0.25">
      <c r="A94" s="4" t="s">
        <v>188</v>
      </c>
      <c r="B94" s="10" t="s">
        <v>71</v>
      </c>
      <c r="C94" s="6">
        <v>2.29</v>
      </c>
    </row>
    <row r="95" spans="1:6" x14ac:dyDescent="0.25">
      <c r="A95" s="4" t="s">
        <v>164</v>
      </c>
      <c r="B95" s="10" t="s">
        <v>62</v>
      </c>
      <c r="C95" s="6">
        <v>17.22</v>
      </c>
    </row>
    <row r="97" spans="1:9" ht="18.75" customHeight="1" x14ac:dyDescent="0.3">
      <c r="A97" s="7" t="s">
        <v>189</v>
      </c>
    </row>
    <row r="98" spans="1:9" x14ac:dyDescent="0.25">
      <c r="I98" s="8"/>
    </row>
    <row r="99" spans="1:9" x14ac:dyDescent="0.25">
      <c r="A99" s="4" t="s">
        <v>190</v>
      </c>
      <c r="B99" s="4" t="s">
        <v>62</v>
      </c>
      <c r="C99" s="23">
        <v>1.65</v>
      </c>
      <c r="D99" s="24" t="s">
        <v>117</v>
      </c>
      <c r="E99" s="64">
        <v>2</v>
      </c>
      <c r="F99" s="18">
        <f>1-((C99*0.125)/(E99/1.2))</f>
        <v>0.87624999999999997</v>
      </c>
      <c r="I99" s="8"/>
    </row>
    <row r="100" spans="1:9" x14ac:dyDescent="0.25">
      <c r="A100" s="4"/>
      <c r="B100" s="4"/>
      <c r="C100" s="23">
        <v>1.65</v>
      </c>
      <c r="D100" s="24" t="s">
        <v>118</v>
      </c>
      <c r="E100" s="64">
        <v>3</v>
      </c>
      <c r="F100" s="18">
        <f>1-((C100*0.25)/(E100/1.2))</f>
        <v>0.83499999999999996</v>
      </c>
      <c r="I100" s="20"/>
    </row>
    <row r="101" spans="1:9" x14ac:dyDescent="0.25">
      <c r="A101" s="4"/>
      <c r="B101" s="4"/>
      <c r="C101" s="23">
        <v>1.65</v>
      </c>
      <c r="D101" s="24" t="s">
        <v>119</v>
      </c>
      <c r="E101" s="64">
        <v>5.5</v>
      </c>
      <c r="F101" s="18">
        <f>1-((C101*0.5)/(E101/1.2))</f>
        <v>0.82000000000000006</v>
      </c>
      <c r="I101" s="20"/>
    </row>
    <row r="102" spans="1:9" x14ac:dyDescent="0.25">
      <c r="A102" s="4"/>
      <c r="B102" s="4"/>
      <c r="C102" s="23">
        <v>1.65</v>
      </c>
      <c r="D102" s="24" t="s">
        <v>120</v>
      </c>
      <c r="E102" s="64">
        <v>10</v>
      </c>
      <c r="F102" s="18">
        <f>1-((C102)/(E102/1.2))</f>
        <v>0.80200000000000005</v>
      </c>
      <c r="I102" s="20"/>
    </row>
    <row r="103" spans="1:9" x14ac:dyDescent="0.25">
      <c r="A103" s="4" t="s">
        <v>191</v>
      </c>
      <c r="B103" s="4" t="s">
        <v>62</v>
      </c>
      <c r="C103" s="23">
        <v>2</v>
      </c>
      <c r="D103" s="24" t="s">
        <v>117</v>
      </c>
      <c r="E103" s="64">
        <v>2</v>
      </c>
      <c r="F103" s="18">
        <f>1-((C103*0.125)/(E103/1.2))</f>
        <v>0.85</v>
      </c>
      <c r="I103" s="8"/>
    </row>
    <row r="104" spans="1:9" x14ac:dyDescent="0.25">
      <c r="A104" s="4"/>
      <c r="B104" s="4"/>
      <c r="C104" s="23">
        <v>2</v>
      </c>
      <c r="D104" s="24" t="s">
        <v>118</v>
      </c>
      <c r="E104" s="64">
        <v>3</v>
      </c>
      <c r="F104" s="18">
        <f>1-((C104*0.25)/(E104/1.2))</f>
        <v>0.8</v>
      </c>
      <c r="I104" s="8"/>
    </row>
    <row r="105" spans="1:9" x14ac:dyDescent="0.25">
      <c r="A105" s="4"/>
      <c r="B105" s="4"/>
      <c r="C105" s="23">
        <v>2</v>
      </c>
      <c r="D105" s="24" t="s">
        <v>119</v>
      </c>
      <c r="E105" s="64">
        <v>5.5</v>
      </c>
      <c r="F105" s="18">
        <f>1-((C105*0.5)/(E105/1.2))</f>
        <v>0.78181818181818186</v>
      </c>
      <c r="I105" s="8"/>
    </row>
    <row r="106" spans="1:9" x14ac:dyDescent="0.25">
      <c r="A106" s="4"/>
      <c r="B106" s="4"/>
      <c r="C106" s="23">
        <v>2</v>
      </c>
      <c r="D106" s="24" t="s">
        <v>120</v>
      </c>
      <c r="E106" s="64">
        <v>10</v>
      </c>
      <c r="F106" s="18">
        <f>1-((C106)/(E106/1.2))</f>
        <v>0.76</v>
      </c>
    </row>
    <row r="107" spans="1:9" x14ac:dyDescent="0.25">
      <c r="A107" s="4" t="s">
        <v>192</v>
      </c>
      <c r="B107" s="4" t="s">
        <v>62</v>
      </c>
      <c r="C107" s="23">
        <v>1.8</v>
      </c>
      <c r="D107" s="24" t="s">
        <v>117</v>
      </c>
      <c r="E107" s="64">
        <v>2</v>
      </c>
      <c r="F107" s="18">
        <f>1-((C107*0.125)/(E107/1.2))</f>
        <v>0.86499999999999999</v>
      </c>
    </row>
    <row r="108" spans="1:9" x14ac:dyDescent="0.25">
      <c r="A108" s="4"/>
      <c r="B108" s="4"/>
      <c r="C108" s="23">
        <v>1.8</v>
      </c>
      <c r="D108" s="24" t="s">
        <v>118</v>
      </c>
      <c r="E108" s="64">
        <v>3</v>
      </c>
      <c r="F108" s="18">
        <f>1-((C108*0.25)/(E108/1.2))</f>
        <v>0.82000000000000006</v>
      </c>
    </row>
    <row r="109" spans="1:9" x14ac:dyDescent="0.25">
      <c r="A109" s="4"/>
      <c r="B109" s="4"/>
      <c r="C109" s="23">
        <v>1.8</v>
      </c>
      <c r="D109" s="24" t="s">
        <v>119</v>
      </c>
      <c r="E109" s="64">
        <v>5.5</v>
      </c>
      <c r="F109" s="18">
        <f>1-((C109*0.5)/(E109/1.2))</f>
        <v>0.8036363636363637</v>
      </c>
    </row>
    <row r="110" spans="1:9" x14ac:dyDescent="0.25">
      <c r="A110" s="4"/>
      <c r="B110" s="4"/>
      <c r="C110" s="23">
        <v>1.8</v>
      </c>
      <c r="D110" s="24" t="s">
        <v>120</v>
      </c>
      <c r="E110" s="64">
        <v>10</v>
      </c>
      <c r="F110" s="18">
        <f t="shared" ref="F110:F123" si="6">1-((C110)/(E110/1.2))</f>
        <v>0.78400000000000003</v>
      </c>
    </row>
    <row r="111" spans="1:9" x14ac:dyDescent="0.25">
      <c r="A111" s="25" t="s">
        <v>193</v>
      </c>
      <c r="B111" s="10" t="s">
        <v>142</v>
      </c>
      <c r="C111" s="26">
        <v>4.8</v>
      </c>
      <c r="E111" s="64">
        <v>20</v>
      </c>
      <c r="F111" s="27">
        <f t="shared" si="6"/>
        <v>0.71199999999999997</v>
      </c>
    </row>
    <row r="112" spans="1:9" x14ac:dyDescent="0.25">
      <c r="A112" s="25" t="s">
        <v>194</v>
      </c>
      <c r="B112" s="10" t="s">
        <v>142</v>
      </c>
      <c r="C112" s="26">
        <v>6</v>
      </c>
      <c r="E112" s="64">
        <v>22</v>
      </c>
      <c r="F112" s="19">
        <f t="shared" si="6"/>
        <v>0.67272727272727284</v>
      </c>
    </row>
    <row r="113" spans="1:6" x14ac:dyDescent="0.25">
      <c r="A113" s="25" t="s">
        <v>195</v>
      </c>
      <c r="B113" s="10" t="s">
        <v>142</v>
      </c>
      <c r="C113" s="26">
        <v>3</v>
      </c>
      <c r="E113" s="64">
        <v>12</v>
      </c>
      <c r="F113" s="19">
        <f t="shared" si="6"/>
        <v>0.7</v>
      </c>
    </row>
    <row r="114" spans="1:6" x14ac:dyDescent="0.25">
      <c r="A114" s="4" t="s">
        <v>196</v>
      </c>
      <c r="B114" s="10" t="s">
        <v>197</v>
      </c>
      <c r="C114" s="6">
        <v>3.5</v>
      </c>
      <c r="E114" s="64">
        <v>14</v>
      </c>
      <c r="F114" s="19">
        <f t="shared" si="6"/>
        <v>0.7</v>
      </c>
    </row>
    <row r="115" spans="1:6" x14ac:dyDescent="0.25">
      <c r="A115" s="4" t="s">
        <v>198</v>
      </c>
      <c r="B115" s="10" t="s">
        <v>142</v>
      </c>
      <c r="C115" s="6">
        <v>5.6</v>
      </c>
      <c r="E115" s="64">
        <v>20</v>
      </c>
      <c r="F115" s="19">
        <f t="shared" si="6"/>
        <v>0.66400000000000003</v>
      </c>
    </row>
    <row r="116" spans="1:6" x14ac:dyDescent="0.25">
      <c r="A116" s="4" t="s">
        <v>199</v>
      </c>
      <c r="B116" s="10" t="s">
        <v>142</v>
      </c>
      <c r="C116" s="6">
        <v>4.5999999999999996</v>
      </c>
      <c r="E116" s="64">
        <v>18</v>
      </c>
      <c r="F116" s="19">
        <f t="shared" si="6"/>
        <v>0.69333333333333336</v>
      </c>
    </row>
    <row r="117" spans="1:6" x14ac:dyDescent="0.25">
      <c r="A117" s="4" t="s">
        <v>260</v>
      </c>
      <c r="B117" s="10" t="s">
        <v>142</v>
      </c>
      <c r="C117" s="6">
        <v>3.875</v>
      </c>
      <c r="E117" s="64">
        <v>16</v>
      </c>
      <c r="F117" s="19">
        <f t="shared" si="6"/>
        <v>0.70937500000000009</v>
      </c>
    </row>
    <row r="118" spans="1:6" x14ac:dyDescent="0.25">
      <c r="A118" s="4" t="s">
        <v>200</v>
      </c>
      <c r="B118" s="10" t="s">
        <v>142</v>
      </c>
      <c r="C118" s="6">
        <v>3.4</v>
      </c>
      <c r="E118" s="64">
        <v>14</v>
      </c>
      <c r="F118" s="19">
        <f t="shared" si="6"/>
        <v>0.70857142857142863</v>
      </c>
    </row>
    <row r="119" spans="1:6" x14ac:dyDescent="0.25">
      <c r="A119" s="4" t="s">
        <v>201</v>
      </c>
      <c r="B119" s="10" t="s">
        <v>142</v>
      </c>
      <c r="C119" s="6">
        <v>6.1</v>
      </c>
      <c r="E119" s="64">
        <v>22</v>
      </c>
      <c r="F119" s="19">
        <f t="shared" si="6"/>
        <v>0.66727272727272735</v>
      </c>
    </row>
    <row r="120" spans="1:6" x14ac:dyDescent="0.25">
      <c r="A120" s="4" t="s">
        <v>202</v>
      </c>
      <c r="B120" s="10" t="s">
        <v>142</v>
      </c>
      <c r="C120" s="6">
        <v>7</v>
      </c>
      <c r="E120" s="64">
        <v>24</v>
      </c>
      <c r="F120" s="19">
        <f t="shared" si="6"/>
        <v>0.65</v>
      </c>
    </row>
    <row r="121" spans="1:6" x14ac:dyDescent="0.25">
      <c r="A121" s="4" t="s">
        <v>203</v>
      </c>
      <c r="B121" s="10" t="s">
        <v>142</v>
      </c>
      <c r="C121" s="6">
        <v>5</v>
      </c>
      <c r="E121" s="64">
        <v>22</v>
      </c>
      <c r="F121" s="27">
        <f t="shared" si="6"/>
        <v>0.72727272727272729</v>
      </c>
    </row>
    <row r="122" spans="1:6" x14ac:dyDescent="0.25">
      <c r="A122" s="4" t="s">
        <v>204</v>
      </c>
      <c r="B122" s="10" t="s">
        <v>142</v>
      </c>
      <c r="C122" s="6">
        <v>3.8</v>
      </c>
      <c r="E122" s="64">
        <v>16</v>
      </c>
      <c r="F122" s="27">
        <f t="shared" si="6"/>
        <v>0.71500000000000008</v>
      </c>
    </row>
    <row r="123" spans="1:6" x14ac:dyDescent="0.25">
      <c r="A123" s="4" t="s">
        <v>205</v>
      </c>
      <c r="B123" s="10" t="s">
        <v>142</v>
      </c>
      <c r="C123" s="6">
        <v>5.75</v>
      </c>
      <c r="E123" s="64">
        <v>23</v>
      </c>
      <c r="F123" s="19">
        <f t="shared" si="6"/>
        <v>0.7</v>
      </c>
    </row>
    <row r="125" spans="1:6" ht="18.75" customHeight="1" x14ac:dyDescent="0.3">
      <c r="A125" s="7" t="s">
        <v>206</v>
      </c>
    </row>
    <row r="127" spans="1:6" x14ac:dyDescent="0.25">
      <c r="A127" s="4" t="s">
        <v>207</v>
      </c>
      <c r="B127" s="14" t="s">
        <v>62</v>
      </c>
      <c r="C127" s="63"/>
      <c r="D127" s="61" t="s">
        <v>208</v>
      </c>
      <c r="E127" s="65">
        <v>2</v>
      </c>
      <c r="F127" s="19">
        <f>1-((C127)/(E127/1.2))</f>
        <v>1</v>
      </c>
    </row>
    <row r="128" spans="1:6" x14ac:dyDescent="0.25">
      <c r="A128" s="4"/>
      <c r="B128" s="14"/>
      <c r="C128" s="63"/>
      <c r="D128" s="61" t="s">
        <v>209</v>
      </c>
      <c r="E128" s="65"/>
      <c r="F128" s="19"/>
    </row>
    <row r="129" spans="1:6" x14ac:dyDescent="0.25">
      <c r="A129" s="4"/>
      <c r="B129" s="14"/>
      <c r="C129" s="63"/>
      <c r="D129" s="61" t="s">
        <v>142</v>
      </c>
      <c r="E129" s="65">
        <v>14</v>
      </c>
      <c r="F129" s="19"/>
    </row>
    <row r="130" spans="1:6" x14ac:dyDescent="0.25">
      <c r="A130" s="4" t="s">
        <v>210</v>
      </c>
      <c r="B130" s="14" t="s">
        <v>62</v>
      </c>
      <c r="C130" s="63">
        <v>3.5</v>
      </c>
      <c r="D130" s="61" t="s">
        <v>208</v>
      </c>
      <c r="E130" s="65">
        <v>3</v>
      </c>
      <c r="F130" s="19">
        <f>1-((C130*0.125)/(E130/1.2))</f>
        <v>0.82499999999999996</v>
      </c>
    </row>
    <row r="131" spans="1:6" x14ac:dyDescent="0.25">
      <c r="A131" s="4"/>
      <c r="B131" s="14"/>
      <c r="C131" s="63">
        <v>3.5</v>
      </c>
      <c r="D131" s="61" t="s">
        <v>209</v>
      </c>
      <c r="E131" s="65"/>
      <c r="F131" s="19"/>
    </row>
    <row r="132" spans="1:6" x14ac:dyDescent="0.25">
      <c r="A132" s="4"/>
      <c r="B132" s="14"/>
      <c r="C132" s="63">
        <v>3.5</v>
      </c>
      <c r="D132" s="61" t="s">
        <v>142</v>
      </c>
      <c r="E132" s="65">
        <v>16</v>
      </c>
      <c r="F132" s="27">
        <f>1-((C132)/(E132/1.2))</f>
        <v>0.73750000000000004</v>
      </c>
    </row>
    <row r="133" spans="1:6" x14ac:dyDescent="0.25">
      <c r="A133" s="4" t="s">
        <v>211</v>
      </c>
      <c r="B133" s="14" t="s">
        <v>62</v>
      </c>
      <c r="C133" s="63">
        <v>5</v>
      </c>
      <c r="D133" s="40"/>
      <c r="E133" s="65">
        <v>22</v>
      </c>
      <c r="F133" s="27">
        <f>1-((C133)/(E133/1.2))</f>
        <v>0.72727272727272729</v>
      </c>
    </row>
    <row r="134" spans="1:6" x14ac:dyDescent="0.25">
      <c r="A134" s="4" t="s">
        <v>212</v>
      </c>
      <c r="B134" s="14" t="s">
        <v>62</v>
      </c>
      <c r="C134" s="63">
        <v>3.85</v>
      </c>
      <c r="D134" s="40"/>
      <c r="E134" s="65">
        <v>16</v>
      </c>
      <c r="F134" s="27">
        <f>1-(C134)/(E134/1.2)</f>
        <v>0.71124999999999994</v>
      </c>
    </row>
    <row r="136" spans="1:6" ht="15" customHeight="1" x14ac:dyDescent="0.3">
      <c r="A136" s="7" t="s">
        <v>213</v>
      </c>
    </row>
    <row r="138" spans="1:6" ht="15" customHeight="1" x14ac:dyDescent="0.25">
      <c r="A138" s="37" t="s">
        <v>214</v>
      </c>
      <c r="B138" s="61" t="s">
        <v>62</v>
      </c>
      <c r="C138" s="46">
        <v>3.5</v>
      </c>
      <c r="E138" s="46">
        <v>2.5</v>
      </c>
      <c r="F138" s="66">
        <f>1-((C138*0.25)/(E138/1.2))</f>
        <v>0.58000000000000007</v>
      </c>
    </row>
    <row r="139" spans="1:6" ht="15" customHeight="1" x14ac:dyDescent="0.25">
      <c r="A139" s="37" t="s">
        <v>215</v>
      </c>
      <c r="B139" s="61" t="s">
        <v>80</v>
      </c>
      <c r="C139" s="46">
        <v>1.6</v>
      </c>
      <c r="E139" s="46">
        <v>4.4000000000000004</v>
      </c>
      <c r="F139" s="66">
        <f>1-((C139)/(E139/1.2))</f>
        <v>0.56363636363636371</v>
      </c>
    </row>
    <row r="141" spans="1:6" ht="15" customHeight="1" x14ac:dyDescent="0.3">
      <c r="A141" s="41" t="s">
        <v>295</v>
      </c>
      <c r="C141" s="36"/>
      <c r="D141" s="36"/>
      <c r="E141" s="36"/>
    </row>
    <row r="142" spans="1:6" ht="15" customHeight="1" x14ac:dyDescent="0.25">
      <c r="C142" s="36"/>
      <c r="D142" s="36"/>
      <c r="E142" s="36"/>
    </row>
    <row r="143" spans="1:6" ht="15" customHeight="1" x14ac:dyDescent="0.25">
      <c r="A143" s="53" t="s">
        <v>296</v>
      </c>
      <c r="B143" s="67" t="s">
        <v>298</v>
      </c>
      <c r="C143" s="55">
        <v>2.1960000000000002</v>
      </c>
      <c r="D143" s="36"/>
      <c r="E143" s="45">
        <v>18</v>
      </c>
      <c r="F143" s="68">
        <f>1-(C143/(E143/1.2))</f>
        <v>0.85360000000000003</v>
      </c>
    </row>
    <row r="144" spans="1:6" ht="15" customHeight="1" x14ac:dyDescent="0.25">
      <c r="A144" s="53" t="s">
        <v>297</v>
      </c>
      <c r="B144" s="67" t="s">
        <v>298</v>
      </c>
      <c r="C144" s="55">
        <v>2.1960000000000002</v>
      </c>
      <c r="D144" s="36"/>
      <c r="E144" s="45">
        <v>16</v>
      </c>
      <c r="F144" s="68">
        <f>1-(C144/(E144/1.2))</f>
        <v>0.83529999999999993</v>
      </c>
    </row>
    <row r="145" spans="3:5" ht="15" customHeight="1" x14ac:dyDescent="0.25">
      <c r="C145" s="36"/>
      <c r="D145" s="36"/>
      <c r="E145" s="36"/>
    </row>
    <row r="146" spans="3:5" ht="15" customHeight="1" x14ac:dyDescent="0.25">
      <c r="C146" s="36"/>
      <c r="D146" s="36"/>
      <c r="E146" s="36"/>
    </row>
  </sheetData>
  <mergeCells count="1">
    <mergeCell ref="A1:C1"/>
  </mergeCells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G35"/>
  <sheetViews>
    <sheetView topLeftCell="A7" workbookViewId="0">
      <selection activeCell="D19" sqref="D19"/>
    </sheetView>
  </sheetViews>
  <sheetFormatPr baseColWidth="10" defaultColWidth="17.28515625" defaultRowHeight="15" customHeight="1" x14ac:dyDescent="0.25"/>
  <cols>
    <col min="1" max="1" width="29.85546875" customWidth="1"/>
    <col min="2" max="2" width="11.42578125" customWidth="1"/>
    <col min="3" max="7" width="15.7109375" customWidth="1"/>
  </cols>
  <sheetData>
    <row r="1" spans="1:7" ht="34.5" customHeight="1" x14ac:dyDescent="0.25">
      <c r="A1" s="90" t="s">
        <v>216</v>
      </c>
      <c r="B1" s="91"/>
      <c r="C1" s="91"/>
      <c r="D1" s="91"/>
      <c r="E1" s="91"/>
      <c r="F1" s="91"/>
      <c r="G1" s="91"/>
    </row>
    <row r="2" spans="1:7" ht="21" customHeight="1" x14ac:dyDescent="0.35">
      <c r="A2" s="9" t="s">
        <v>1</v>
      </c>
      <c r="B2" s="9" t="s">
        <v>2</v>
      </c>
      <c r="C2" s="92" t="s">
        <v>55</v>
      </c>
      <c r="D2" s="88"/>
      <c r="E2" s="88"/>
      <c r="F2" s="88"/>
      <c r="G2" s="89"/>
    </row>
    <row r="5" spans="1:7" ht="18.75" customHeight="1" x14ac:dyDescent="0.3">
      <c r="C5" s="3" t="s">
        <v>217</v>
      </c>
      <c r="D5" s="3" t="s">
        <v>8</v>
      </c>
      <c r="E5" s="3" t="s">
        <v>7</v>
      </c>
      <c r="F5" s="3" t="s">
        <v>5</v>
      </c>
      <c r="G5" s="3" t="s">
        <v>218</v>
      </c>
    </row>
    <row r="7" spans="1:7" s="48" customFormat="1" ht="15" customHeight="1" x14ac:dyDescent="0.25">
      <c r="A7" s="53" t="s">
        <v>306</v>
      </c>
      <c r="B7" s="54" t="s">
        <v>71</v>
      </c>
      <c r="C7" s="55">
        <v>0.161</v>
      </c>
      <c r="D7" s="45"/>
      <c r="E7" s="45"/>
      <c r="F7" s="45"/>
      <c r="G7" s="45"/>
    </row>
    <row r="8" spans="1:7" s="48" customFormat="1" ht="15" customHeight="1" x14ac:dyDescent="0.25">
      <c r="A8" s="53" t="s">
        <v>310</v>
      </c>
      <c r="B8" s="54" t="s">
        <v>71</v>
      </c>
      <c r="C8" s="55"/>
      <c r="D8" s="55">
        <v>0.13200000000000001</v>
      </c>
      <c r="E8" s="45"/>
      <c r="F8" s="45"/>
      <c r="G8" s="45"/>
    </row>
    <row r="9" spans="1:7" s="48" customFormat="1" ht="15" customHeight="1" x14ac:dyDescent="0.25">
      <c r="A9" s="53" t="s">
        <v>311</v>
      </c>
      <c r="B9" s="54" t="s">
        <v>71</v>
      </c>
      <c r="C9" s="55"/>
      <c r="D9" s="55">
        <v>9.4E-2</v>
      </c>
      <c r="E9" s="45"/>
      <c r="F9" s="45"/>
      <c r="G9" s="45"/>
    </row>
    <row r="10" spans="1:7" s="48" customFormat="1" ht="15" customHeight="1" x14ac:dyDescent="0.25">
      <c r="A10" s="53" t="s">
        <v>312</v>
      </c>
      <c r="B10" s="54" t="s">
        <v>71</v>
      </c>
      <c r="C10" s="55"/>
      <c r="D10" s="55">
        <v>0.17799999999999999</v>
      </c>
      <c r="E10" s="45"/>
      <c r="F10" s="45"/>
      <c r="G10" s="45"/>
    </row>
    <row r="11" spans="1:7" s="48" customFormat="1" ht="15" customHeight="1" x14ac:dyDescent="0.25">
      <c r="A11" s="53" t="s">
        <v>309</v>
      </c>
      <c r="B11" s="54" t="s">
        <v>71</v>
      </c>
      <c r="C11" s="55"/>
      <c r="D11" s="55">
        <v>0.34</v>
      </c>
      <c r="E11" s="45"/>
      <c r="F11" s="45"/>
      <c r="G11" s="45"/>
    </row>
    <row r="12" spans="1:7" s="48" customFormat="1" ht="15" customHeight="1" x14ac:dyDescent="0.25">
      <c r="A12" s="53" t="s">
        <v>303</v>
      </c>
      <c r="B12" s="54" t="s">
        <v>71</v>
      </c>
      <c r="C12" s="55">
        <v>0.77500000000000002</v>
      </c>
      <c r="D12" s="55"/>
      <c r="E12" s="55"/>
      <c r="F12" s="55"/>
      <c r="G12" s="55"/>
    </row>
    <row r="13" spans="1:7" s="48" customFormat="1" ht="15" customHeight="1" x14ac:dyDescent="0.25">
      <c r="A13" s="53" t="s">
        <v>308</v>
      </c>
      <c r="B13" s="54" t="s">
        <v>71</v>
      </c>
      <c r="C13" s="55">
        <v>0.123</v>
      </c>
      <c r="D13" s="55"/>
      <c r="E13" s="55"/>
      <c r="F13" s="55"/>
      <c r="G13" s="55"/>
    </row>
    <row r="14" spans="1:7" s="48" customFormat="1" ht="15" customHeight="1" x14ac:dyDescent="0.25">
      <c r="A14" s="53" t="s">
        <v>302</v>
      </c>
      <c r="B14" s="54" t="s">
        <v>71</v>
      </c>
      <c r="C14" s="55">
        <v>1.35</v>
      </c>
      <c r="D14" s="55"/>
      <c r="E14" s="55"/>
      <c r="F14" s="55"/>
      <c r="G14" s="55"/>
    </row>
    <row r="15" spans="1:7" x14ac:dyDescent="0.25">
      <c r="A15" s="37" t="s">
        <v>222</v>
      </c>
      <c r="B15" s="38" t="s">
        <v>62</v>
      </c>
      <c r="C15" s="39">
        <v>1.774</v>
      </c>
      <c r="D15" s="39">
        <v>2.54</v>
      </c>
      <c r="E15" s="39"/>
      <c r="F15" s="39"/>
      <c r="G15" s="39"/>
    </row>
    <row r="16" spans="1:7" x14ac:dyDescent="0.25">
      <c r="A16" s="71" t="s">
        <v>223</v>
      </c>
      <c r="B16" s="72" t="s">
        <v>62</v>
      </c>
      <c r="C16" s="73">
        <v>3.1059999999999999</v>
      </c>
      <c r="D16" s="71"/>
      <c r="E16" s="71"/>
      <c r="F16" s="71"/>
      <c r="G16" s="71"/>
    </row>
    <row r="17" spans="1:7" x14ac:dyDescent="0.25">
      <c r="A17" s="37" t="s">
        <v>224</v>
      </c>
      <c r="B17" s="38" t="s">
        <v>62</v>
      </c>
      <c r="C17" s="39">
        <v>4.9000000000000004</v>
      </c>
      <c r="D17" s="39"/>
      <c r="E17" s="39"/>
      <c r="F17" s="39"/>
      <c r="G17" s="39"/>
    </row>
    <row r="18" spans="1:7" s="48" customFormat="1" x14ac:dyDescent="0.25">
      <c r="A18" s="75" t="s">
        <v>333</v>
      </c>
      <c r="B18" s="60" t="s">
        <v>71</v>
      </c>
      <c r="C18" s="39"/>
      <c r="D18" s="39">
        <v>0.68</v>
      </c>
      <c r="E18" s="39"/>
      <c r="F18" s="39"/>
      <c r="G18" s="39"/>
    </row>
    <row r="19" spans="1:7" s="48" customFormat="1" x14ac:dyDescent="0.25">
      <c r="A19" s="75" t="s">
        <v>307</v>
      </c>
      <c r="B19" s="60" t="s">
        <v>71</v>
      </c>
      <c r="C19" s="39">
        <v>0.48699999999999999</v>
      </c>
      <c r="D19" s="39"/>
      <c r="E19" s="39"/>
      <c r="F19" s="39"/>
      <c r="G19" s="39"/>
    </row>
    <row r="20" spans="1:7" s="48" customFormat="1" x14ac:dyDescent="0.25">
      <c r="A20" s="75" t="s">
        <v>313</v>
      </c>
      <c r="B20" s="60" t="s">
        <v>71</v>
      </c>
      <c r="C20" s="39">
        <v>0.72</v>
      </c>
      <c r="D20" s="39"/>
      <c r="E20" s="39"/>
      <c r="F20" s="39"/>
      <c r="G20" s="39"/>
    </row>
    <row r="21" spans="1:7" x14ac:dyDescent="0.25">
      <c r="A21" s="53" t="s">
        <v>291</v>
      </c>
      <c r="B21" s="54" t="s">
        <v>71</v>
      </c>
      <c r="C21" s="62">
        <v>1.95E-2</v>
      </c>
      <c r="D21" s="62"/>
      <c r="E21" s="62"/>
      <c r="F21" s="62"/>
      <c r="G21" s="62"/>
    </row>
    <row r="22" spans="1:7" s="48" customFormat="1" x14ac:dyDescent="0.25">
      <c r="A22" s="74" t="s">
        <v>304</v>
      </c>
      <c r="B22" s="54" t="s">
        <v>71</v>
      </c>
      <c r="C22" s="62">
        <v>0.19700000000000001</v>
      </c>
      <c r="D22" s="62">
        <v>0.159</v>
      </c>
      <c r="E22" s="62"/>
      <c r="F22" s="62"/>
      <c r="G22" s="62"/>
    </row>
    <row r="23" spans="1:7" s="48" customFormat="1" x14ac:dyDescent="0.25">
      <c r="A23" s="74" t="s">
        <v>305</v>
      </c>
      <c r="B23" s="54" t="s">
        <v>71</v>
      </c>
      <c r="C23" s="62"/>
      <c r="D23" s="62"/>
      <c r="E23" s="62"/>
      <c r="F23" s="62"/>
      <c r="G23" s="62"/>
    </row>
    <row r="24" spans="1:7" ht="15" customHeight="1" x14ac:dyDescent="0.25">
      <c r="A24" s="71" t="s">
        <v>221</v>
      </c>
      <c r="B24" s="72" t="s">
        <v>62</v>
      </c>
      <c r="C24" s="73">
        <v>3.58</v>
      </c>
      <c r="D24" s="71"/>
      <c r="E24" s="71"/>
      <c r="F24" s="71"/>
      <c r="G24" s="71"/>
    </row>
    <row r="25" spans="1:7" x14ac:dyDescent="0.25">
      <c r="A25" s="4" t="s">
        <v>219</v>
      </c>
      <c r="B25" s="14" t="s">
        <v>71</v>
      </c>
      <c r="C25" s="28">
        <v>2.368E-2</v>
      </c>
      <c r="D25" s="4"/>
      <c r="E25" s="4"/>
      <c r="F25" s="4"/>
      <c r="G25" s="4"/>
    </row>
    <row r="26" spans="1:7" x14ac:dyDescent="0.25">
      <c r="A26" s="4" t="s">
        <v>220</v>
      </c>
      <c r="B26" s="14" t="s">
        <v>71</v>
      </c>
      <c r="C26" s="28">
        <v>2.1299999999999999E-2</v>
      </c>
      <c r="D26" s="4"/>
      <c r="E26" s="4"/>
      <c r="F26" s="4"/>
      <c r="G26" s="4"/>
    </row>
    <row r="27" spans="1:7" ht="15" customHeight="1" x14ac:dyDescent="0.25">
      <c r="A27" s="53" t="s">
        <v>314</v>
      </c>
      <c r="B27" s="54" t="s">
        <v>71</v>
      </c>
      <c r="C27" s="62"/>
      <c r="D27" s="62"/>
      <c r="E27" s="62"/>
      <c r="F27" s="62">
        <v>0.19900000000000001</v>
      </c>
      <c r="G27" s="62"/>
    </row>
    <row r="28" spans="1:7" ht="15" customHeight="1" x14ac:dyDescent="0.25">
      <c r="A28" s="40"/>
      <c r="B28" s="40"/>
      <c r="C28" s="40"/>
      <c r="D28" s="40"/>
      <c r="E28" s="40"/>
      <c r="F28" s="40"/>
      <c r="G28" s="40"/>
    </row>
    <row r="29" spans="1:7" x14ac:dyDescent="0.25">
      <c r="A29" s="40"/>
      <c r="B29" s="40"/>
      <c r="C29" s="40"/>
      <c r="D29" s="40"/>
      <c r="E29" s="40"/>
      <c r="F29" s="40"/>
      <c r="G29" s="40"/>
    </row>
    <row r="30" spans="1:7" ht="15" customHeight="1" x14ac:dyDescent="0.25">
      <c r="A30" s="40"/>
      <c r="B30" s="40"/>
      <c r="C30" s="40"/>
      <c r="D30" s="40"/>
      <c r="E30" s="40"/>
      <c r="F30" s="40"/>
      <c r="G30" s="40"/>
    </row>
    <row r="31" spans="1:7" ht="18.75" customHeight="1" x14ac:dyDescent="0.3">
      <c r="A31" s="42"/>
      <c r="B31" s="40"/>
      <c r="C31" s="40"/>
      <c r="D31" s="40"/>
      <c r="E31" s="40"/>
      <c r="F31" s="40"/>
      <c r="G31" s="40"/>
    </row>
    <row r="32" spans="1:7" ht="15" customHeight="1" x14ac:dyDescent="0.25">
      <c r="A32" s="40"/>
      <c r="B32" s="40"/>
      <c r="C32" s="40"/>
      <c r="D32" s="40"/>
      <c r="E32" s="40"/>
      <c r="F32" s="40"/>
      <c r="G32" s="40"/>
    </row>
    <row r="33" spans="1:7" x14ac:dyDescent="0.25">
      <c r="A33" s="37"/>
      <c r="B33" s="38"/>
      <c r="C33" s="39"/>
      <c r="D33" s="40"/>
      <c r="E33" s="40"/>
      <c r="F33" s="40"/>
      <c r="G33" s="40"/>
    </row>
    <row r="34" spans="1:7" x14ac:dyDescent="0.25">
      <c r="A34" s="37"/>
      <c r="B34" s="38"/>
      <c r="C34" s="39"/>
      <c r="D34" s="40"/>
      <c r="E34" s="40"/>
      <c r="F34" s="40"/>
      <c r="G34" s="40"/>
    </row>
    <row r="35" spans="1:7" ht="15" customHeight="1" x14ac:dyDescent="0.25">
      <c r="A35" s="36"/>
      <c r="B35" s="36"/>
      <c r="C35" s="36"/>
      <c r="D35" s="36"/>
    </row>
  </sheetData>
  <mergeCells count="2">
    <mergeCell ref="C2:G2"/>
    <mergeCell ref="A1:G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F19"/>
  <sheetViews>
    <sheetView workbookViewId="0">
      <selection activeCell="E14" sqref="E14"/>
    </sheetView>
  </sheetViews>
  <sheetFormatPr baseColWidth="10" defaultColWidth="17.28515625" defaultRowHeight="15" customHeight="1" x14ac:dyDescent="0.25"/>
  <cols>
    <col min="1" max="1" width="20.140625" customWidth="1"/>
    <col min="2" max="2" width="11.42578125" customWidth="1"/>
    <col min="3" max="3" width="21.140625" customWidth="1"/>
    <col min="4" max="5" width="10.7109375" customWidth="1"/>
    <col min="6" max="6" width="15.7109375" customWidth="1"/>
  </cols>
  <sheetData>
    <row r="1" spans="1:6" ht="34.5" customHeight="1" x14ac:dyDescent="0.25">
      <c r="A1" s="98" t="s">
        <v>225</v>
      </c>
      <c r="B1" s="93"/>
      <c r="C1" s="93"/>
    </row>
    <row r="2" spans="1:6" ht="21" customHeight="1" x14ac:dyDescent="0.35">
      <c r="A2" s="49" t="s">
        <v>1</v>
      </c>
      <c r="B2" s="49" t="s">
        <v>2</v>
      </c>
      <c r="C2" s="99" t="s">
        <v>55</v>
      </c>
      <c r="D2" s="100"/>
      <c r="E2" s="100"/>
      <c r="F2" s="101"/>
    </row>
    <row r="4" spans="1:6" ht="18.75" customHeight="1" x14ac:dyDescent="0.3">
      <c r="C4" s="43" t="s">
        <v>226</v>
      </c>
      <c r="D4" s="43" t="s">
        <v>5</v>
      </c>
      <c r="E4" s="44" t="s">
        <v>7</v>
      </c>
      <c r="F4" s="59" t="s">
        <v>289</v>
      </c>
    </row>
    <row r="5" spans="1:6" ht="15" customHeight="1" x14ac:dyDescent="0.25">
      <c r="B5" s="36"/>
      <c r="C5" s="47"/>
      <c r="D5" s="47"/>
      <c r="E5" s="47"/>
      <c r="F5" s="36"/>
    </row>
    <row r="6" spans="1:6" x14ac:dyDescent="0.25">
      <c r="A6" s="37" t="s">
        <v>227</v>
      </c>
      <c r="B6" s="38" t="s">
        <v>11</v>
      </c>
      <c r="C6" s="39">
        <v>5.95</v>
      </c>
      <c r="D6" s="55"/>
      <c r="E6" s="55"/>
      <c r="F6" s="55"/>
    </row>
    <row r="7" spans="1:6" s="80" customFormat="1" x14ac:dyDescent="0.25">
      <c r="A7" s="37" t="s">
        <v>320</v>
      </c>
      <c r="B7" s="38" t="s">
        <v>321</v>
      </c>
      <c r="C7" s="39">
        <v>8.6</v>
      </c>
      <c r="D7" s="55"/>
      <c r="E7" s="55"/>
      <c r="F7" s="55"/>
    </row>
    <row r="8" spans="1:6" x14ac:dyDescent="0.25">
      <c r="A8" s="37" t="s">
        <v>228</v>
      </c>
      <c r="B8" s="38" t="s">
        <v>11</v>
      </c>
      <c r="C8" s="39">
        <v>13.95</v>
      </c>
      <c r="D8" s="55"/>
      <c r="E8" s="55"/>
      <c r="F8" s="55"/>
    </row>
    <row r="9" spans="1:6" ht="15" customHeight="1" x14ac:dyDescent="0.25">
      <c r="A9" s="37" t="s">
        <v>229</v>
      </c>
      <c r="B9" s="38" t="s">
        <v>11</v>
      </c>
      <c r="C9" s="55"/>
      <c r="D9" s="39">
        <v>6.99</v>
      </c>
      <c r="E9" s="55"/>
      <c r="F9" s="55"/>
    </row>
    <row r="10" spans="1:6" ht="15" customHeight="1" x14ac:dyDescent="0.25">
      <c r="A10" s="37" t="s">
        <v>230</v>
      </c>
      <c r="B10" s="60" t="s">
        <v>290</v>
      </c>
      <c r="C10" s="55"/>
      <c r="D10" s="39"/>
      <c r="E10" s="55"/>
      <c r="F10" s="55">
        <v>4.2949999999999999</v>
      </c>
    </row>
    <row r="11" spans="1:6" ht="15" customHeight="1" x14ac:dyDescent="0.25">
      <c r="A11" s="37" t="s">
        <v>231</v>
      </c>
      <c r="B11" s="38" t="s">
        <v>11</v>
      </c>
      <c r="C11" s="55"/>
      <c r="D11" s="39">
        <v>5.99</v>
      </c>
      <c r="E11" s="55"/>
      <c r="F11" s="55"/>
    </row>
    <row r="12" spans="1:6" x14ac:dyDescent="0.25">
      <c r="A12" s="37" t="s">
        <v>232</v>
      </c>
      <c r="B12" s="38" t="s">
        <v>11</v>
      </c>
      <c r="C12" s="55"/>
      <c r="D12" s="39">
        <v>8.99</v>
      </c>
      <c r="E12" s="55"/>
      <c r="F12" s="55"/>
    </row>
    <row r="13" spans="1:6" s="80" customFormat="1" x14ac:dyDescent="0.25">
      <c r="A13" s="37" t="s">
        <v>326</v>
      </c>
      <c r="B13" s="38" t="s">
        <v>267</v>
      </c>
      <c r="C13" s="55"/>
      <c r="D13" s="39"/>
      <c r="E13" s="55">
        <v>28.49</v>
      </c>
      <c r="F13" s="55"/>
    </row>
    <row r="14" spans="1:6" x14ac:dyDescent="0.25">
      <c r="A14" s="53" t="s">
        <v>294</v>
      </c>
      <c r="B14" s="54" t="s">
        <v>267</v>
      </c>
      <c r="C14" s="62"/>
      <c r="D14" s="62"/>
      <c r="E14" s="62">
        <v>7.6</v>
      </c>
      <c r="F14" s="62"/>
    </row>
    <row r="19" spans="2:2" ht="15" customHeight="1" x14ac:dyDescent="0.25">
      <c r="B19" s="32"/>
    </row>
  </sheetData>
  <mergeCells count="2">
    <mergeCell ref="A1:C1"/>
    <mergeCell ref="C2:F2"/>
  </mergeCells>
  <pageMargins left="0.7" right="0.7" top="0.75" bottom="0.75" header="0.3" footer="0.3"/>
  <pageSetup paperSize="9" orientation="portrait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:E29"/>
  <sheetViews>
    <sheetView workbookViewId="0">
      <selection activeCell="C6" sqref="C6"/>
    </sheetView>
  </sheetViews>
  <sheetFormatPr baseColWidth="10" defaultColWidth="17.28515625" defaultRowHeight="15" customHeight="1" x14ac:dyDescent="0.25"/>
  <cols>
    <col min="1" max="1" width="24.5703125" customWidth="1"/>
    <col min="2" max="2" width="11.42578125" customWidth="1"/>
    <col min="3" max="3" width="21.28515625" customWidth="1"/>
    <col min="4" max="4" width="24.140625" customWidth="1"/>
    <col min="5" max="5" width="16.140625" customWidth="1"/>
    <col min="6" max="6" width="10.7109375" customWidth="1"/>
  </cols>
  <sheetData>
    <row r="1" spans="1:5" ht="34.5" customHeight="1" x14ac:dyDescent="0.25">
      <c r="A1" s="97" t="s">
        <v>233</v>
      </c>
      <c r="B1" s="91"/>
      <c r="C1" s="91"/>
    </row>
    <row r="2" spans="1:5" ht="21" customHeight="1" x14ac:dyDescent="0.35">
      <c r="A2" s="13" t="s">
        <v>1</v>
      </c>
      <c r="B2" s="13" t="s">
        <v>2</v>
      </c>
      <c r="C2" s="13" t="s">
        <v>55</v>
      </c>
    </row>
    <row r="3" spans="1:5" ht="21" customHeight="1" x14ac:dyDescent="0.35">
      <c r="A3" s="29"/>
      <c r="B3" s="29"/>
      <c r="C3" s="29"/>
    </row>
    <row r="4" spans="1:5" ht="21" customHeight="1" x14ac:dyDescent="0.35">
      <c r="B4" s="29"/>
      <c r="C4" s="29" t="s">
        <v>234</v>
      </c>
      <c r="D4" s="7" t="s">
        <v>237</v>
      </c>
      <c r="E4" s="41" t="s">
        <v>293</v>
      </c>
    </row>
    <row r="6" spans="1:5" x14ac:dyDescent="0.25">
      <c r="A6" s="4" t="s">
        <v>235</v>
      </c>
      <c r="B6" s="5" t="s">
        <v>71</v>
      </c>
      <c r="C6" s="39">
        <v>0.95</v>
      </c>
      <c r="D6" s="55"/>
      <c r="E6" s="55">
        <v>1.03</v>
      </c>
    </row>
    <row r="7" spans="1:5" x14ac:dyDescent="0.25">
      <c r="A7" s="4" t="s">
        <v>236</v>
      </c>
      <c r="B7" s="76" t="s">
        <v>2</v>
      </c>
      <c r="C7" s="39">
        <v>0.249</v>
      </c>
      <c r="D7" s="55"/>
      <c r="E7" s="55"/>
    </row>
    <row r="8" spans="1:5" ht="15" customHeight="1" x14ac:dyDescent="0.25">
      <c r="A8" s="4" t="s">
        <v>238</v>
      </c>
      <c r="B8" s="5" t="s">
        <v>11</v>
      </c>
      <c r="C8" s="55"/>
      <c r="D8" s="39">
        <v>1.885</v>
      </c>
      <c r="E8" s="55"/>
    </row>
    <row r="9" spans="1:5" ht="15" customHeight="1" x14ac:dyDescent="0.25">
      <c r="A9" s="4" t="s">
        <v>239</v>
      </c>
      <c r="B9" s="5" t="s">
        <v>11</v>
      </c>
      <c r="C9" s="55"/>
      <c r="D9" s="39">
        <v>2.8279999999999998</v>
      </c>
      <c r="E9" s="55"/>
    </row>
    <row r="10" spans="1:5" ht="18.75" customHeight="1" x14ac:dyDescent="0.25">
      <c r="A10" s="4" t="s">
        <v>240</v>
      </c>
      <c r="B10" s="5" t="s">
        <v>11</v>
      </c>
      <c r="C10" s="55"/>
      <c r="D10" s="39">
        <v>2.081</v>
      </c>
      <c r="E10" s="55"/>
    </row>
    <row r="11" spans="1:5" ht="15" customHeight="1" x14ac:dyDescent="0.25">
      <c r="A11" s="4" t="s">
        <v>241</v>
      </c>
      <c r="B11" s="5" t="s">
        <v>11</v>
      </c>
      <c r="C11" s="55"/>
      <c r="D11" s="39">
        <v>4.7290000000000001</v>
      </c>
      <c r="E11" s="55"/>
    </row>
    <row r="12" spans="1:5" x14ac:dyDescent="0.25">
      <c r="A12" s="4" t="s">
        <v>242</v>
      </c>
      <c r="B12" s="5" t="s">
        <v>11</v>
      </c>
      <c r="C12" s="55"/>
      <c r="D12" s="39">
        <v>1.9890000000000001</v>
      </c>
      <c r="E12" s="55"/>
    </row>
    <row r="13" spans="1:5" x14ac:dyDescent="0.25">
      <c r="A13" s="4" t="s">
        <v>243</v>
      </c>
      <c r="B13" s="5" t="s">
        <v>11</v>
      </c>
      <c r="C13" s="55"/>
      <c r="D13" s="39">
        <v>1.8879999999999999</v>
      </c>
      <c r="E13" s="55"/>
    </row>
    <row r="14" spans="1:5" x14ac:dyDescent="0.25">
      <c r="A14" s="4" t="s">
        <v>244</v>
      </c>
      <c r="B14" s="5" t="s">
        <v>11</v>
      </c>
      <c r="C14" s="55"/>
      <c r="D14" s="39">
        <v>3.782</v>
      </c>
      <c r="E14" s="55"/>
    </row>
    <row r="15" spans="1:5" x14ac:dyDescent="0.25">
      <c r="A15" s="4" t="s">
        <v>245</v>
      </c>
      <c r="B15" s="5" t="s">
        <v>11</v>
      </c>
      <c r="C15" s="55"/>
      <c r="D15" s="39">
        <v>1.2210000000000001</v>
      </c>
      <c r="E15" s="55"/>
    </row>
    <row r="21" spans="1:4" ht="18.75" customHeight="1" x14ac:dyDescent="0.3">
      <c r="A21" s="7" t="s">
        <v>246</v>
      </c>
      <c r="D21" t="s">
        <v>247</v>
      </c>
    </row>
    <row r="23" spans="1:4" x14ac:dyDescent="0.25">
      <c r="A23" s="4" t="s">
        <v>248</v>
      </c>
      <c r="B23" s="10" t="s">
        <v>11</v>
      </c>
      <c r="C23" s="6">
        <v>6.36</v>
      </c>
    </row>
    <row r="25" spans="1:4" x14ac:dyDescent="0.25">
      <c r="A25" t="s">
        <v>5</v>
      </c>
    </row>
    <row r="27" spans="1:4" x14ac:dyDescent="0.25">
      <c r="A27" s="4" t="s">
        <v>105</v>
      </c>
      <c r="B27" s="14" t="s">
        <v>80</v>
      </c>
      <c r="C27" s="4">
        <v>1.107</v>
      </c>
    </row>
    <row r="28" spans="1:4" x14ac:dyDescent="0.25">
      <c r="A28" s="4" t="s">
        <v>249</v>
      </c>
      <c r="B28" s="14" t="s">
        <v>80</v>
      </c>
      <c r="C28" s="4">
        <v>0.18</v>
      </c>
    </row>
    <row r="29" spans="1:4" x14ac:dyDescent="0.25">
      <c r="A29" s="4" t="s">
        <v>250</v>
      </c>
      <c r="B29" s="14" t="s">
        <v>11</v>
      </c>
      <c r="C29" s="4">
        <v>5.327</v>
      </c>
    </row>
  </sheetData>
  <mergeCells count="1">
    <mergeCell ref="A1:C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1:F12"/>
  <sheetViews>
    <sheetView workbookViewId="0">
      <selection activeCell="F8" sqref="F8"/>
    </sheetView>
  </sheetViews>
  <sheetFormatPr baseColWidth="10" defaultColWidth="17.28515625" defaultRowHeight="15" customHeight="1" x14ac:dyDescent="0.25"/>
  <cols>
    <col min="1" max="1" width="31.85546875" customWidth="1"/>
    <col min="2" max="2" width="11.42578125" customWidth="1"/>
    <col min="3" max="3" width="14.85546875" customWidth="1"/>
    <col min="4" max="6" width="10.7109375" customWidth="1"/>
  </cols>
  <sheetData>
    <row r="1" spans="1:6" ht="34.5" customHeight="1" x14ac:dyDescent="0.25">
      <c r="A1" s="30" t="s">
        <v>251</v>
      </c>
    </row>
    <row r="2" spans="1:6" ht="21" customHeight="1" x14ac:dyDescent="0.35">
      <c r="A2" s="13" t="s">
        <v>1</v>
      </c>
      <c r="B2" s="13" t="s">
        <v>2</v>
      </c>
      <c r="C2" s="13" t="s">
        <v>55</v>
      </c>
    </row>
    <row r="4" spans="1:6" ht="18.75" customHeight="1" x14ac:dyDescent="0.3">
      <c r="A4" s="7" t="s">
        <v>252</v>
      </c>
    </row>
    <row r="6" spans="1:6" x14ac:dyDescent="0.25">
      <c r="A6" s="4" t="s">
        <v>253</v>
      </c>
      <c r="B6" s="14" t="s">
        <v>71</v>
      </c>
      <c r="C6" s="6">
        <v>0.32800000000000001</v>
      </c>
      <c r="E6" s="17">
        <v>1.5</v>
      </c>
      <c r="F6" s="18">
        <f t="shared" ref="F6:F12" si="0">1-(C6/(E6/1.1))</f>
        <v>0.75946666666666662</v>
      </c>
    </row>
    <row r="7" spans="1:6" x14ac:dyDescent="0.25">
      <c r="A7" s="4" t="s">
        <v>254</v>
      </c>
      <c r="B7" s="14" t="s">
        <v>267</v>
      </c>
      <c r="C7" s="6">
        <v>15.7</v>
      </c>
      <c r="E7" s="17">
        <v>1.2</v>
      </c>
      <c r="F7" s="18">
        <f>1-((C7*0.014)/(E7/1.1))</f>
        <v>0.79851666666666665</v>
      </c>
    </row>
    <row r="8" spans="1:6" x14ac:dyDescent="0.25">
      <c r="A8" s="4" t="s">
        <v>255</v>
      </c>
      <c r="B8" s="14" t="s">
        <v>71</v>
      </c>
      <c r="C8" s="4">
        <v>0.215</v>
      </c>
      <c r="E8" s="17">
        <v>2.5</v>
      </c>
      <c r="F8" s="18">
        <f t="shared" si="0"/>
        <v>0.90539999999999998</v>
      </c>
    </row>
    <row r="9" spans="1:6" x14ac:dyDescent="0.25">
      <c r="A9" s="4" t="s">
        <v>256</v>
      </c>
      <c r="B9" s="14" t="s">
        <v>71</v>
      </c>
      <c r="C9" s="4">
        <v>0.25750000000000001</v>
      </c>
      <c r="E9" s="17">
        <v>2.5</v>
      </c>
      <c r="F9" s="18">
        <f t="shared" si="0"/>
        <v>0.88670000000000004</v>
      </c>
    </row>
    <row r="10" spans="1:6" x14ac:dyDescent="0.25">
      <c r="A10" s="4" t="s">
        <v>257</v>
      </c>
      <c r="B10" s="14" t="s">
        <v>71</v>
      </c>
      <c r="C10" s="4"/>
      <c r="E10" s="17">
        <v>2.5</v>
      </c>
      <c r="F10" s="18">
        <f t="shared" si="0"/>
        <v>1</v>
      </c>
    </row>
    <row r="11" spans="1:6" x14ac:dyDescent="0.25">
      <c r="A11" s="4" t="s">
        <v>258</v>
      </c>
      <c r="B11" s="14" t="s">
        <v>71</v>
      </c>
      <c r="C11" s="4">
        <v>0.06</v>
      </c>
      <c r="E11" s="4"/>
      <c r="F11" s="18" t="e">
        <f t="shared" si="0"/>
        <v>#DIV/0!</v>
      </c>
    </row>
    <row r="12" spans="1:6" x14ac:dyDescent="0.25">
      <c r="A12" s="4" t="s">
        <v>259</v>
      </c>
      <c r="B12" s="14" t="s">
        <v>71</v>
      </c>
      <c r="C12" s="4">
        <v>7.0999999999999994E-2</v>
      </c>
      <c r="E12" s="4"/>
      <c r="F12" s="18" t="e">
        <f t="shared" si="0"/>
        <v>#DIV/0!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4</vt:i4>
      </vt:variant>
    </vt:vector>
  </HeadingPairs>
  <TitlesOfParts>
    <vt:vector size="13" baseType="lpstr">
      <vt:lpstr>données</vt:lpstr>
      <vt:lpstr>BOUCHERIE</vt:lpstr>
      <vt:lpstr>BOF</vt:lpstr>
      <vt:lpstr>EPICERIE</vt:lpstr>
      <vt:lpstr>BOISSONS</vt:lpstr>
      <vt:lpstr>ENTRETIEN</vt:lpstr>
      <vt:lpstr>POISSONS</vt:lpstr>
      <vt:lpstr>LEGUMES</vt:lpstr>
      <vt:lpstr>CAFE</vt:lpstr>
      <vt:lpstr>bof</vt:lpstr>
      <vt:lpstr>boucherie</vt:lpstr>
      <vt:lpstr>epicerie</vt:lpstr>
      <vt:lpstr>données!nature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Claret</dc:creator>
  <cp:lastModifiedBy>clare</cp:lastModifiedBy>
  <cp:lastPrinted>2018-01-10T16:48:29Z</cp:lastPrinted>
  <dcterms:created xsi:type="dcterms:W3CDTF">2015-04-27T22:34:22Z</dcterms:created>
  <dcterms:modified xsi:type="dcterms:W3CDTF">2018-07-24T21:16:42Z</dcterms:modified>
</cp:coreProperties>
</file>